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defaultThemeVersion="166925"/>
  <mc:AlternateContent xmlns:mc="http://schemas.openxmlformats.org/markup-compatibility/2006">
    <mc:Choice Requires="x15">
      <x15ac:absPath xmlns:x15ac="http://schemas.microsoft.com/office/spreadsheetml/2010/11/ac" url="C:\Users\wchance\Desktop\WMP_REF_20190305\Data\transactionLog\"/>
    </mc:Choice>
  </mc:AlternateContent>
  <xr:revisionPtr revIDLastSave="0" documentId="13_ncr:1_{29D42756-0C82-49F4-BC34-83B6368F2E03}" xr6:coauthVersionLast="40" xr6:coauthVersionMax="43" xr10:uidLastSave="{00000000-0000-0000-0000-000000000000}"/>
  <bookViews>
    <workbookView xWindow="28680" yWindow="-120" windowWidth="29040" windowHeight="15840" activeTab="6" xr2:uid="{A6401BF2-9B44-47E9-9C26-BC9C111C69FD}"/>
  </bookViews>
  <sheets>
    <sheet name="Production" sheetId="1" r:id="rId1"/>
    <sheet name="Test" sheetId="2" r:id="rId2"/>
    <sheet name="Dev" sheetId="3" r:id="rId3"/>
    <sheet name="SummaryByDate" sheetId="5" r:id="rId4"/>
    <sheet name="SummaryByRunID" sheetId="8" r:id="rId5"/>
    <sheet name="SummaryToday" sheetId="6" r:id="rId6"/>
    <sheet name="Dashboard" sheetId="4" r:id="rId7"/>
    <sheet name="README" sheetId="9" r:id="rId8"/>
  </sheets>
  <definedNames>
    <definedName name="lastFriday">(TODAY()-WEEKDAY(TODAY(),1)-1)</definedName>
    <definedName name="lastMonday">(TODAY()-WEEKDAY(TODAY()-2, 1))-7</definedName>
    <definedName name="lastMonthEnd">thisMonthStart-1</definedName>
    <definedName name="lastMonthStart">DATE(YEAR(TODAY()), MONTH(TODAY())-1, DAY(1))</definedName>
    <definedName name="lastYearEnd">DATE(YEAR(TODAY()), MONTH(1), DAY(1)-1)</definedName>
    <definedName name="lastYearStart">DATE(YEAR(TODAY())-1, MONTH(1), DAY(1))</definedName>
    <definedName name="monday">IF(WEEKDAY(TODAY(), 1) = 2, TODAY(), (TODAY()-WEEKDAY(TODAY()-2, 1)))</definedName>
    <definedName name="runDate">OFFSET(SummaryByDate!XES1, 0,0, COUNT(tbl_dateHistory[runDate]))</definedName>
    <definedName name="thisMonthStart">DATE(YEAR(TODAY()), MONTH(TODAY()), DAY(1))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5" i="4" l="1"/>
  <c r="D6" i="4" a="1"/>
  <c r="D6" i="4" s="1"/>
  <c r="E10" i="4"/>
  <c r="D14" i="4"/>
  <c r="D13" i="4"/>
  <c r="D12" i="4"/>
  <c r="D11" i="4"/>
  <c r="D10" i="4"/>
  <c r="D9" i="4"/>
  <c r="D19" i="4"/>
  <c r="D18" i="4"/>
  <c r="D27" i="4"/>
  <c r="D26" i="4"/>
  <c r="E42" i="4"/>
  <c r="D42" i="4"/>
  <c r="J33" i="4"/>
  <c r="I33" i="4"/>
  <c r="H33" i="4"/>
  <c r="G33" i="4"/>
  <c r="F33" i="4"/>
  <c r="J32" i="4"/>
  <c r="I32" i="4"/>
  <c r="H32" i="4"/>
  <c r="G32" i="4"/>
  <c r="F32" i="4"/>
  <c r="E32" i="4"/>
  <c r="D32" i="4"/>
  <c r="H38" i="4" l="1"/>
  <c r="C1944" i="4"/>
  <c r="D1944" i="4" s="1"/>
  <c r="J1944" i="4" l="1"/>
  <c r="H1944" i="4"/>
  <c r="I1944" i="4"/>
  <c r="G1944" i="4"/>
  <c r="F1944" i="4"/>
  <c r="E1944" i="4"/>
  <c r="C712" i="4"/>
  <c r="C713" i="4"/>
  <c r="C714" i="4"/>
  <c r="C715" i="4"/>
  <c r="C716" i="4"/>
  <c r="C717" i="4"/>
  <c r="C718" i="4"/>
  <c r="C719" i="4"/>
  <c r="C720" i="4"/>
  <c r="C721" i="4"/>
  <c r="C722" i="4"/>
  <c r="C723" i="4"/>
  <c r="C724" i="4"/>
  <c r="C725" i="4"/>
  <c r="C726" i="4"/>
  <c r="C727" i="4"/>
  <c r="C728" i="4"/>
  <c r="C729" i="4"/>
  <c r="C730" i="4"/>
  <c r="C731" i="4"/>
  <c r="C732" i="4"/>
  <c r="C733" i="4"/>
  <c r="C734" i="4"/>
  <c r="C735" i="4"/>
  <c r="C736" i="4"/>
  <c r="C737" i="4"/>
  <c r="C738" i="4"/>
  <c r="C739" i="4"/>
  <c r="C740" i="4"/>
  <c r="C741" i="4"/>
  <c r="C742" i="4"/>
  <c r="C743" i="4"/>
  <c r="C744" i="4"/>
  <c r="C745" i="4"/>
  <c r="C746" i="4"/>
  <c r="C747" i="4"/>
  <c r="C748" i="4"/>
  <c r="C749" i="4"/>
  <c r="C750" i="4"/>
  <c r="C751" i="4"/>
  <c r="C752" i="4"/>
  <c r="C753" i="4"/>
  <c r="C754" i="4"/>
  <c r="C755" i="4"/>
  <c r="C756" i="4"/>
  <c r="C757" i="4"/>
  <c r="C758" i="4"/>
  <c r="C759" i="4"/>
  <c r="C760" i="4"/>
  <c r="C761" i="4"/>
  <c r="C762" i="4"/>
  <c r="C763" i="4"/>
  <c r="C764" i="4"/>
  <c r="C765" i="4"/>
  <c r="C766" i="4"/>
  <c r="C767" i="4"/>
  <c r="C768" i="4"/>
  <c r="C769" i="4"/>
  <c r="C770" i="4"/>
  <c r="C771" i="4"/>
  <c r="C772" i="4"/>
  <c r="C773" i="4"/>
  <c r="C774" i="4"/>
  <c r="C775" i="4"/>
  <c r="C776" i="4"/>
  <c r="C777" i="4"/>
  <c r="C778" i="4"/>
  <c r="C779" i="4"/>
  <c r="C780" i="4"/>
  <c r="C781" i="4"/>
  <c r="C782" i="4"/>
  <c r="C783" i="4"/>
  <c r="C784" i="4"/>
  <c r="C785" i="4"/>
  <c r="C786" i="4"/>
  <c r="C787" i="4"/>
  <c r="C788" i="4"/>
  <c r="C789" i="4"/>
  <c r="C790" i="4"/>
  <c r="C791" i="4"/>
  <c r="C792" i="4"/>
  <c r="C793" i="4"/>
  <c r="C794" i="4"/>
  <c r="C795" i="4"/>
  <c r="C796" i="4"/>
  <c r="C797" i="4"/>
  <c r="C798" i="4"/>
  <c r="C799" i="4"/>
  <c r="C800" i="4"/>
  <c r="C801" i="4"/>
  <c r="C802" i="4"/>
  <c r="C803" i="4"/>
  <c r="C804" i="4"/>
  <c r="C805" i="4"/>
  <c r="C806" i="4"/>
  <c r="C807" i="4"/>
  <c r="C808" i="4"/>
  <c r="C809" i="4"/>
  <c r="C810" i="4"/>
  <c r="C811" i="4"/>
  <c r="C812" i="4"/>
  <c r="C813" i="4"/>
  <c r="C814" i="4"/>
  <c r="C815" i="4"/>
  <c r="C816" i="4"/>
  <c r="C817" i="4"/>
  <c r="C818" i="4"/>
  <c r="C819" i="4"/>
  <c r="C820" i="4"/>
  <c r="C821" i="4"/>
  <c r="C822" i="4"/>
  <c r="C823" i="4"/>
  <c r="C824" i="4"/>
  <c r="C825" i="4"/>
  <c r="C826" i="4"/>
  <c r="C827" i="4"/>
  <c r="C828" i="4"/>
  <c r="C829" i="4"/>
  <c r="C830" i="4"/>
  <c r="C831" i="4"/>
  <c r="C832" i="4"/>
  <c r="C833" i="4"/>
  <c r="C834" i="4"/>
  <c r="C835" i="4"/>
  <c r="C836" i="4"/>
  <c r="C837" i="4"/>
  <c r="C838" i="4"/>
  <c r="C839" i="4"/>
  <c r="C840" i="4"/>
  <c r="C841" i="4"/>
  <c r="C842" i="4"/>
  <c r="C843" i="4"/>
  <c r="C844" i="4"/>
  <c r="C845" i="4"/>
  <c r="C846" i="4"/>
  <c r="C847" i="4"/>
  <c r="C848" i="4"/>
  <c r="C849" i="4"/>
  <c r="C850" i="4"/>
  <c r="C851" i="4"/>
  <c r="C852" i="4"/>
  <c r="C853" i="4"/>
  <c r="C854" i="4"/>
  <c r="C855" i="4"/>
  <c r="C856" i="4"/>
  <c r="C857" i="4"/>
  <c r="C858" i="4"/>
  <c r="C859" i="4"/>
  <c r="C860" i="4"/>
  <c r="C861" i="4"/>
  <c r="C862" i="4"/>
  <c r="C863" i="4"/>
  <c r="C864" i="4"/>
  <c r="C865" i="4"/>
  <c r="C866" i="4"/>
  <c r="C867" i="4"/>
  <c r="C868" i="4"/>
  <c r="C869" i="4"/>
  <c r="C870" i="4"/>
  <c r="C871" i="4"/>
  <c r="C872" i="4"/>
  <c r="C873" i="4"/>
  <c r="C874" i="4"/>
  <c r="C875" i="4"/>
  <c r="C876" i="4"/>
  <c r="C877" i="4"/>
  <c r="C878" i="4"/>
  <c r="C879" i="4"/>
  <c r="C880" i="4"/>
  <c r="C881" i="4"/>
  <c r="C882" i="4"/>
  <c r="C883" i="4"/>
  <c r="C884" i="4"/>
  <c r="C885" i="4"/>
  <c r="C886" i="4"/>
  <c r="C887" i="4"/>
  <c r="C888" i="4"/>
  <c r="C889" i="4"/>
  <c r="C890" i="4"/>
  <c r="C891" i="4"/>
  <c r="C892" i="4"/>
  <c r="C893" i="4"/>
  <c r="C894" i="4"/>
  <c r="C895" i="4"/>
  <c r="C896" i="4"/>
  <c r="C897" i="4"/>
  <c r="C898" i="4"/>
  <c r="C899" i="4"/>
  <c r="C900" i="4"/>
  <c r="C901" i="4"/>
  <c r="C902" i="4"/>
  <c r="C903" i="4"/>
  <c r="C904" i="4"/>
  <c r="C905" i="4"/>
  <c r="C906" i="4"/>
  <c r="C907" i="4"/>
  <c r="C908" i="4"/>
  <c r="C909" i="4"/>
  <c r="C910" i="4"/>
  <c r="C911" i="4"/>
  <c r="C912" i="4"/>
  <c r="C913" i="4"/>
  <c r="C914" i="4"/>
  <c r="C915" i="4"/>
  <c r="C916" i="4"/>
  <c r="C917" i="4"/>
  <c r="C918" i="4"/>
  <c r="C919" i="4"/>
  <c r="C920" i="4"/>
  <c r="C921" i="4"/>
  <c r="C922" i="4"/>
  <c r="C923" i="4"/>
  <c r="C924" i="4"/>
  <c r="C925" i="4"/>
  <c r="C926" i="4"/>
  <c r="C927" i="4"/>
  <c r="C928" i="4"/>
  <c r="C929" i="4"/>
  <c r="C930" i="4"/>
  <c r="C931" i="4"/>
  <c r="C932" i="4"/>
  <c r="C933" i="4"/>
  <c r="C934" i="4"/>
  <c r="C935" i="4"/>
  <c r="C936" i="4"/>
  <c r="C937" i="4"/>
  <c r="C938" i="4"/>
  <c r="C939" i="4"/>
  <c r="C940" i="4"/>
  <c r="C941" i="4"/>
  <c r="C942" i="4"/>
  <c r="C943" i="4"/>
  <c r="C944" i="4"/>
  <c r="C945" i="4"/>
  <c r="C946" i="4"/>
  <c r="C947" i="4"/>
  <c r="C948" i="4"/>
  <c r="C949" i="4"/>
  <c r="C950" i="4"/>
  <c r="C951" i="4"/>
  <c r="C952" i="4"/>
  <c r="C953" i="4"/>
  <c r="C954" i="4"/>
  <c r="C955" i="4"/>
  <c r="C956" i="4"/>
  <c r="C957" i="4"/>
  <c r="C958" i="4"/>
  <c r="C959" i="4"/>
  <c r="C960" i="4"/>
  <c r="C961" i="4"/>
  <c r="C962" i="4"/>
  <c r="C963" i="4"/>
  <c r="C964" i="4"/>
  <c r="C965" i="4"/>
  <c r="C966" i="4"/>
  <c r="C967" i="4"/>
  <c r="C968" i="4"/>
  <c r="C969" i="4"/>
  <c r="C970" i="4"/>
  <c r="C971" i="4"/>
  <c r="C972" i="4"/>
  <c r="C973" i="4"/>
  <c r="C974" i="4"/>
  <c r="C975" i="4"/>
  <c r="C976" i="4"/>
  <c r="C977" i="4"/>
  <c r="C978" i="4"/>
  <c r="C979" i="4"/>
  <c r="C980" i="4"/>
  <c r="C981" i="4"/>
  <c r="C982" i="4"/>
  <c r="C983" i="4"/>
  <c r="C984" i="4"/>
  <c r="C985" i="4"/>
  <c r="C986" i="4"/>
  <c r="C987" i="4"/>
  <c r="C988" i="4"/>
  <c r="C989" i="4"/>
  <c r="C990" i="4"/>
  <c r="C991" i="4"/>
  <c r="C992" i="4"/>
  <c r="C993" i="4"/>
  <c r="C994" i="4"/>
  <c r="C995" i="4"/>
  <c r="C996" i="4"/>
  <c r="C997" i="4"/>
  <c r="C998" i="4"/>
  <c r="C999" i="4"/>
  <c r="C1000" i="4"/>
  <c r="C1001" i="4"/>
  <c r="C1002" i="4"/>
  <c r="C1003" i="4"/>
  <c r="C1004" i="4"/>
  <c r="C1005" i="4"/>
  <c r="C1006" i="4"/>
  <c r="C1007" i="4"/>
  <c r="C1008" i="4"/>
  <c r="C1009" i="4"/>
  <c r="C1010" i="4"/>
  <c r="C1011" i="4"/>
  <c r="C1012" i="4"/>
  <c r="C1013" i="4"/>
  <c r="C1014" i="4"/>
  <c r="C1015" i="4"/>
  <c r="C1016" i="4"/>
  <c r="C1017" i="4"/>
  <c r="C1018" i="4"/>
  <c r="C1019" i="4"/>
  <c r="C1020" i="4"/>
  <c r="C1021" i="4"/>
  <c r="C1022" i="4"/>
  <c r="C1023" i="4"/>
  <c r="C1024" i="4"/>
  <c r="C1025" i="4"/>
  <c r="C1026" i="4"/>
  <c r="C1027" i="4"/>
  <c r="C1028" i="4"/>
  <c r="C1029" i="4"/>
  <c r="C1030" i="4"/>
  <c r="C1031" i="4"/>
  <c r="C1032" i="4"/>
  <c r="C1033" i="4"/>
  <c r="C1034" i="4"/>
  <c r="C1035" i="4"/>
  <c r="C1036" i="4"/>
  <c r="C1037" i="4"/>
  <c r="C1038" i="4"/>
  <c r="C1039" i="4"/>
  <c r="C1040" i="4"/>
  <c r="C1041" i="4"/>
  <c r="C1042" i="4"/>
  <c r="C1043" i="4"/>
  <c r="C1044" i="4"/>
  <c r="C1045" i="4"/>
  <c r="C1046" i="4"/>
  <c r="C1047" i="4"/>
  <c r="C1048" i="4"/>
  <c r="C1049" i="4"/>
  <c r="C1050" i="4"/>
  <c r="C1051" i="4"/>
  <c r="C1052" i="4"/>
  <c r="C1053" i="4"/>
  <c r="C1054" i="4"/>
  <c r="C1055" i="4"/>
  <c r="C1056" i="4"/>
  <c r="C1057" i="4"/>
  <c r="C1058" i="4"/>
  <c r="C1059" i="4"/>
  <c r="C1060" i="4"/>
  <c r="C1061" i="4"/>
  <c r="C1062" i="4"/>
  <c r="C1063" i="4"/>
  <c r="C1064" i="4"/>
  <c r="C1065" i="4"/>
  <c r="C1066" i="4"/>
  <c r="C1067" i="4"/>
  <c r="C1068" i="4"/>
  <c r="C1069" i="4"/>
  <c r="C1070" i="4"/>
  <c r="C1071" i="4"/>
  <c r="C1072" i="4"/>
  <c r="C1073" i="4"/>
  <c r="C1074" i="4"/>
  <c r="C1075" i="4"/>
  <c r="C1076" i="4"/>
  <c r="C1077" i="4"/>
  <c r="C1078" i="4"/>
  <c r="C1079" i="4"/>
  <c r="C1080" i="4"/>
  <c r="C1081" i="4"/>
  <c r="C1082" i="4"/>
  <c r="C1083" i="4"/>
  <c r="C1084" i="4"/>
  <c r="C1085" i="4"/>
  <c r="C1086" i="4"/>
  <c r="C1087" i="4"/>
  <c r="C1088" i="4"/>
  <c r="C1089" i="4"/>
  <c r="C1090" i="4"/>
  <c r="C1091" i="4"/>
  <c r="C1092" i="4"/>
  <c r="C1093" i="4"/>
  <c r="C1094" i="4"/>
  <c r="C1095" i="4"/>
  <c r="C1096" i="4"/>
  <c r="C1097" i="4"/>
  <c r="C1098" i="4"/>
  <c r="C1099" i="4"/>
  <c r="C1100" i="4"/>
  <c r="C1101" i="4"/>
  <c r="C1102" i="4"/>
  <c r="C1103" i="4"/>
  <c r="C1104" i="4"/>
  <c r="C1105" i="4"/>
  <c r="C1106" i="4"/>
  <c r="C1107" i="4"/>
  <c r="C1108" i="4"/>
  <c r="C1109" i="4"/>
  <c r="C1110" i="4"/>
  <c r="C1111" i="4"/>
  <c r="C1112" i="4"/>
  <c r="C1113" i="4"/>
  <c r="C1114" i="4"/>
  <c r="C1115" i="4"/>
  <c r="C1116" i="4"/>
  <c r="C1117" i="4"/>
  <c r="C1118" i="4"/>
  <c r="C1119" i="4"/>
  <c r="C1120" i="4"/>
  <c r="C1121" i="4"/>
  <c r="C1122" i="4"/>
  <c r="C1123" i="4"/>
  <c r="C1124" i="4"/>
  <c r="C1125" i="4"/>
  <c r="C1126" i="4"/>
  <c r="C1127" i="4"/>
  <c r="C1128" i="4"/>
  <c r="C1129" i="4"/>
  <c r="C1130" i="4"/>
  <c r="C1131" i="4"/>
  <c r="C1132" i="4"/>
  <c r="C1133" i="4"/>
  <c r="C1134" i="4"/>
  <c r="C1135" i="4"/>
  <c r="C1136" i="4"/>
  <c r="C1137" i="4"/>
  <c r="C1138" i="4"/>
  <c r="C1139" i="4"/>
  <c r="C1140" i="4"/>
  <c r="C1141" i="4"/>
  <c r="C1142" i="4"/>
  <c r="C1143" i="4"/>
  <c r="C1144" i="4"/>
  <c r="C1145" i="4"/>
  <c r="C1146" i="4"/>
  <c r="C1147" i="4"/>
  <c r="C1148" i="4"/>
  <c r="C1149" i="4"/>
  <c r="C1150" i="4"/>
  <c r="C1151" i="4"/>
  <c r="C1152" i="4"/>
  <c r="C1153" i="4"/>
  <c r="C1154" i="4"/>
  <c r="C1155" i="4"/>
  <c r="C1156" i="4"/>
  <c r="C1157" i="4"/>
  <c r="C1158" i="4"/>
  <c r="C1159" i="4"/>
  <c r="C1160" i="4"/>
  <c r="C1161" i="4"/>
  <c r="C1162" i="4"/>
  <c r="C1163" i="4"/>
  <c r="C1164" i="4"/>
  <c r="C1165" i="4"/>
  <c r="C1166" i="4"/>
  <c r="C1167" i="4"/>
  <c r="C1168" i="4"/>
  <c r="C1169" i="4"/>
  <c r="C1170" i="4"/>
  <c r="C1171" i="4"/>
  <c r="C1172" i="4"/>
  <c r="C1173" i="4"/>
  <c r="C1174" i="4"/>
  <c r="C1175" i="4"/>
  <c r="C1176" i="4"/>
  <c r="C1177" i="4"/>
  <c r="C1178" i="4"/>
  <c r="C1179" i="4"/>
  <c r="C1180" i="4"/>
  <c r="C1181" i="4"/>
  <c r="C1182" i="4"/>
  <c r="C1183" i="4"/>
  <c r="C1184" i="4"/>
  <c r="C1185" i="4"/>
  <c r="C1186" i="4"/>
  <c r="C1187" i="4"/>
  <c r="C1188" i="4"/>
  <c r="C1189" i="4"/>
  <c r="C1190" i="4"/>
  <c r="C1191" i="4"/>
  <c r="C1192" i="4"/>
  <c r="C1193" i="4"/>
  <c r="C1194" i="4"/>
  <c r="C1195" i="4"/>
  <c r="C1196" i="4"/>
  <c r="C1197" i="4"/>
  <c r="C1198" i="4"/>
  <c r="C1199" i="4"/>
  <c r="C1200" i="4"/>
  <c r="C1201" i="4"/>
  <c r="C1202" i="4"/>
  <c r="C1203" i="4"/>
  <c r="C1204" i="4"/>
  <c r="C1205" i="4"/>
  <c r="C1206" i="4"/>
  <c r="C1207" i="4"/>
  <c r="C1208" i="4"/>
  <c r="C1209" i="4"/>
  <c r="C1210" i="4"/>
  <c r="C1211" i="4"/>
  <c r="C1212" i="4"/>
  <c r="C1213" i="4"/>
  <c r="C1214" i="4"/>
  <c r="C1215" i="4"/>
  <c r="C1216" i="4"/>
  <c r="C1217" i="4"/>
  <c r="C1218" i="4"/>
  <c r="C1219" i="4"/>
  <c r="C1220" i="4"/>
  <c r="C1221" i="4"/>
  <c r="C1222" i="4"/>
  <c r="C1223" i="4"/>
  <c r="C1224" i="4"/>
  <c r="C1225" i="4"/>
  <c r="C1226" i="4"/>
  <c r="C1227" i="4"/>
  <c r="C1228" i="4"/>
  <c r="C1229" i="4"/>
  <c r="C1230" i="4"/>
  <c r="C1231" i="4"/>
  <c r="C1232" i="4"/>
  <c r="C1233" i="4"/>
  <c r="C1234" i="4"/>
  <c r="C1235" i="4"/>
  <c r="C1236" i="4"/>
  <c r="C1237" i="4"/>
  <c r="C1238" i="4"/>
  <c r="C1239" i="4"/>
  <c r="C1240" i="4"/>
  <c r="C1241" i="4"/>
  <c r="C1242" i="4"/>
  <c r="C1243" i="4"/>
  <c r="C1244" i="4"/>
  <c r="C1245" i="4"/>
  <c r="C1246" i="4"/>
  <c r="C1247" i="4"/>
  <c r="C1248" i="4"/>
  <c r="C1249" i="4"/>
  <c r="C1250" i="4"/>
  <c r="C1251" i="4"/>
  <c r="C1252" i="4"/>
  <c r="C1253" i="4"/>
  <c r="C1254" i="4"/>
  <c r="C1255" i="4"/>
  <c r="C1256" i="4"/>
  <c r="C1257" i="4"/>
  <c r="C1258" i="4"/>
  <c r="C1259" i="4"/>
  <c r="C1260" i="4"/>
  <c r="C1261" i="4"/>
  <c r="C1262" i="4"/>
  <c r="C1263" i="4"/>
  <c r="C1264" i="4"/>
  <c r="C1265" i="4"/>
  <c r="C1266" i="4"/>
  <c r="C1267" i="4"/>
  <c r="C1268" i="4"/>
  <c r="C1269" i="4"/>
  <c r="C1270" i="4"/>
  <c r="C1271" i="4"/>
  <c r="C1272" i="4"/>
  <c r="C1273" i="4"/>
  <c r="C1274" i="4"/>
  <c r="C1275" i="4"/>
  <c r="C1276" i="4"/>
  <c r="C1277" i="4"/>
  <c r="C1278" i="4"/>
  <c r="C1279" i="4"/>
  <c r="C1280" i="4"/>
  <c r="C1281" i="4"/>
  <c r="C1282" i="4"/>
  <c r="C1283" i="4"/>
  <c r="C1284" i="4"/>
  <c r="C1285" i="4"/>
  <c r="C1286" i="4"/>
  <c r="C1287" i="4"/>
  <c r="C1288" i="4"/>
  <c r="C1289" i="4"/>
  <c r="C1290" i="4"/>
  <c r="C1291" i="4"/>
  <c r="C1292" i="4"/>
  <c r="C1293" i="4"/>
  <c r="C1294" i="4"/>
  <c r="C1295" i="4"/>
  <c r="C1296" i="4"/>
  <c r="C1297" i="4"/>
  <c r="C1298" i="4"/>
  <c r="C1299" i="4"/>
  <c r="C1300" i="4"/>
  <c r="C1301" i="4"/>
  <c r="C1302" i="4"/>
  <c r="C1303" i="4"/>
  <c r="C1304" i="4"/>
  <c r="C1305" i="4"/>
  <c r="C1306" i="4"/>
  <c r="C1307" i="4"/>
  <c r="C1308" i="4"/>
  <c r="C1309" i="4"/>
  <c r="C1310" i="4"/>
  <c r="C1311" i="4"/>
  <c r="C1312" i="4"/>
  <c r="C1313" i="4"/>
  <c r="C1314" i="4"/>
  <c r="C1315" i="4"/>
  <c r="C1316" i="4"/>
  <c r="C1317" i="4"/>
  <c r="C1318" i="4"/>
  <c r="C1319" i="4"/>
  <c r="C1320" i="4"/>
  <c r="C1321" i="4"/>
  <c r="C1322" i="4"/>
  <c r="C1323" i="4"/>
  <c r="C1324" i="4"/>
  <c r="C1325" i="4"/>
  <c r="C1326" i="4"/>
  <c r="C1327" i="4"/>
  <c r="C1328" i="4"/>
  <c r="C1329" i="4"/>
  <c r="C1330" i="4"/>
  <c r="C1331" i="4"/>
  <c r="C1332" i="4"/>
  <c r="C1333" i="4"/>
  <c r="C1334" i="4"/>
  <c r="C1335" i="4"/>
  <c r="C1336" i="4"/>
  <c r="C1337" i="4"/>
  <c r="C1338" i="4"/>
  <c r="C1339" i="4"/>
  <c r="C1340" i="4"/>
  <c r="C1341" i="4"/>
  <c r="C1342" i="4"/>
  <c r="C1343" i="4"/>
  <c r="C1344" i="4"/>
  <c r="C1345" i="4"/>
  <c r="C1346" i="4"/>
  <c r="C1347" i="4"/>
  <c r="C1348" i="4"/>
  <c r="C1349" i="4"/>
  <c r="C1350" i="4"/>
  <c r="C1351" i="4"/>
  <c r="C1352" i="4"/>
  <c r="C1353" i="4"/>
  <c r="C1354" i="4"/>
  <c r="C1355" i="4"/>
  <c r="C1356" i="4"/>
  <c r="C1357" i="4"/>
  <c r="C1358" i="4"/>
  <c r="C1359" i="4"/>
  <c r="C1360" i="4"/>
  <c r="C1361" i="4"/>
  <c r="C1362" i="4"/>
  <c r="C1363" i="4"/>
  <c r="C1364" i="4"/>
  <c r="C1365" i="4"/>
  <c r="C1366" i="4"/>
  <c r="C1367" i="4"/>
  <c r="C1368" i="4"/>
  <c r="C1369" i="4"/>
  <c r="C1370" i="4"/>
  <c r="C1371" i="4"/>
  <c r="C1372" i="4"/>
  <c r="C1373" i="4"/>
  <c r="C1374" i="4"/>
  <c r="C1375" i="4"/>
  <c r="C1376" i="4"/>
  <c r="C1377" i="4"/>
  <c r="C1378" i="4"/>
  <c r="C1379" i="4"/>
  <c r="C1380" i="4"/>
  <c r="C1381" i="4"/>
  <c r="C1382" i="4"/>
  <c r="C1383" i="4"/>
  <c r="C1384" i="4"/>
  <c r="C1385" i="4"/>
  <c r="C1386" i="4"/>
  <c r="C1387" i="4"/>
  <c r="C1388" i="4"/>
  <c r="C1389" i="4"/>
  <c r="C1390" i="4"/>
  <c r="C1391" i="4"/>
  <c r="C1392" i="4"/>
  <c r="C1393" i="4"/>
  <c r="C1394" i="4"/>
  <c r="C1395" i="4"/>
  <c r="C1396" i="4"/>
  <c r="C1397" i="4"/>
  <c r="C1398" i="4"/>
  <c r="C1399" i="4"/>
  <c r="C1400" i="4"/>
  <c r="C1401" i="4"/>
  <c r="C1402" i="4"/>
  <c r="C1403" i="4"/>
  <c r="C1404" i="4"/>
  <c r="C1405" i="4"/>
  <c r="C1406" i="4"/>
  <c r="C1407" i="4"/>
  <c r="C1408" i="4"/>
  <c r="C1409" i="4"/>
  <c r="C1410" i="4"/>
  <c r="C1411" i="4"/>
  <c r="C1412" i="4"/>
  <c r="C1413" i="4"/>
  <c r="C1414" i="4"/>
  <c r="C1415" i="4"/>
  <c r="C1416" i="4"/>
  <c r="C1417" i="4"/>
  <c r="C1418" i="4"/>
  <c r="C1419" i="4"/>
  <c r="C1420" i="4"/>
  <c r="C1421" i="4"/>
  <c r="C1422" i="4"/>
  <c r="C1423" i="4"/>
  <c r="C1424" i="4"/>
  <c r="C1425" i="4"/>
  <c r="C1426" i="4"/>
  <c r="C1427" i="4"/>
  <c r="C1428" i="4"/>
  <c r="C1429" i="4"/>
  <c r="C1430" i="4"/>
  <c r="C1431" i="4"/>
  <c r="C1432" i="4"/>
  <c r="C1433" i="4"/>
  <c r="C1434" i="4"/>
  <c r="C1435" i="4"/>
  <c r="C1436" i="4"/>
  <c r="C1437" i="4"/>
  <c r="C1438" i="4"/>
  <c r="C1439" i="4"/>
  <c r="C1440" i="4"/>
  <c r="C1441" i="4"/>
  <c r="C1442" i="4"/>
  <c r="C1443" i="4"/>
  <c r="C1444" i="4"/>
  <c r="C1445" i="4"/>
  <c r="C1446" i="4"/>
  <c r="C1447" i="4"/>
  <c r="C1448" i="4"/>
  <c r="C1449" i="4"/>
  <c r="C1450" i="4"/>
  <c r="C1451" i="4"/>
  <c r="C1452" i="4"/>
  <c r="C1453" i="4"/>
  <c r="C1454" i="4"/>
  <c r="C1455" i="4"/>
  <c r="C1456" i="4"/>
  <c r="C1457" i="4"/>
  <c r="C1458" i="4"/>
  <c r="C1459" i="4"/>
  <c r="C1460" i="4"/>
  <c r="C1461" i="4"/>
  <c r="C1462" i="4"/>
  <c r="C1463" i="4"/>
  <c r="C1464" i="4"/>
  <c r="C1465" i="4"/>
  <c r="C1466" i="4"/>
  <c r="C1467" i="4"/>
  <c r="C1468" i="4"/>
  <c r="C1469" i="4"/>
  <c r="C1470" i="4"/>
  <c r="C1471" i="4"/>
  <c r="C1472" i="4"/>
  <c r="C1473" i="4"/>
  <c r="C1474" i="4"/>
  <c r="C1475" i="4"/>
  <c r="C1476" i="4"/>
  <c r="C1477" i="4"/>
  <c r="C1478" i="4"/>
  <c r="C1479" i="4"/>
  <c r="C1480" i="4"/>
  <c r="C1481" i="4"/>
  <c r="C1482" i="4"/>
  <c r="C1483" i="4"/>
  <c r="C1484" i="4"/>
  <c r="C1485" i="4"/>
  <c r="C1486" i="4"/>
  <c r="C1487" i="4"/>
  <c r="C1488" i="4"/>
  <c r="C1489" i="4"/>
  <c r="C1490" i="4"/>
  <c r="C1491" i="4"/>
  <c r="C1492" i="4"/>
  <c r="C1493" i="4"/>
  <c r="C1494" i="4"/>
  <c r="C1495" i="4"/>
  <c r="C1496" i="4"/>
  <c r="C1497" i="4"/>
  <c r="C1498" i="4"/>
  <c r="C1499" i="4"/>
  <c r="C1500" i="4"/>
  <c r="C1501" i="4"/>
  <c r="C1502" i="4"/>
  <c r="C1503" i="4"/>
  <c r="C1504" i="4"/>
  <c r="C1505" i="4"/>
  <c r="C1506" i="4"/>
  <c r="C1507" i="4"/>
  <c r="C1508" i="4"/>
  <c r="C1509" i="4"/>
  <c r="C1510" i="4"/>
  <c r="C1511" i="4"/>
  <c r="C1512" i="4"/>
  <c r="C1513" i="4"/>
  <c r="C1514" i="4"/>
  <c r="C1515" i="4"/>
  <c r="C1516" i="4"/>
  <c r="C1517" i="4"/>
  <c r="C1518" i="4"/>
  <c r="C1519" i="4"/>
  <c r="C1520" i="4"/>
  <c r="C1521" i="4"/>
  <c r="C1522" i="4"/>
  <c r="C1523" i="4"/>
  <c r="C1524" i="4"/>
  <c r="C1525" i="4"/>
  <c r="C1526" i="4"/>
  <c r="C1527" i="4"/>
  <c r="C1528" i="4"/>
  <c r="C1529" i="4"/>
  <c r="C1530" i="4"/>
  <c r="C1531" i="4"/>
  <c r="C1532" i="4"/>
  <c r="C1533" i="4"/>
  <c r="C1534" i="4"/>
  <c r="C1535" i="4"/>
  <c r="C1536" i="4"/>
  <c r="C1537" i="4"/>
  <c r="C1538" i="4"/>
  <c r="C1539" i="4"/>
  <c r="C1540" i="4"/>
  <c r="C1541" i="4"/>
  <c r="C1542" i="4"/>
  <c r="C1543" i="4"/>
  <c r="C1544" i="4"/>
  <c r="C1545" i="4"/>
  <c r="C1546" i="4"/>
  <c r="C1547" i="4"/>
  <c r="C1548" i="4"/>
  <c r="C1549" i="4"/>
  <c r="C1550" i="4"/>
  <c r="C1551" i="4"/>
  <c r="C1552" i="4"/>
  <c r="C1553" i="4"/>
  <c r="C1554" i="4"/>
  <c r="C1555" i="4"/>
  <c r="C1556" i="4"/>
  <c r="C1557" i="4"/>
  <c r="C1558" i="4"/>
  <c r="C1559" i="4"/>
  <c r="C1560" i="4"/>
  <c r="C1561" i="4"/>
  <c r="C1562" i="4"/>
  <c r="C1563" i="4"/>
  <c r="C1564" i="4"/>
  <c r="C1565" i="4"/>
  <c r="C1566" i="4"/>
  <c r="C1567" i="4"/>
  <c r="C1568" i="4"/>
  <c r="C1569" i="4"/>
  <c r="C1570" i="4"/>
  <c r="C1571" i="4"/>
  <c r="C1572" i="4"/>
  <c r="C1573" i="4"/>
  <c r="C1574" i="4"/>
  <c r="C1575" i="4"/>
  <c r="C1576" i="4"/>
  <c r="C1577" i="4"/>
  <c r="C1578" i="4"/>
  <c r="C1579" i="4"/>
  <c r="C1580" i="4"/>
  <c r="C1581" i="4"/>
  <c r="C1582" i="4"/>
  <c r="C1583" i="4"/>
  <c r="C1584" i="4"/>
  <c r="C1585" i="4"/>
  <c r="C1586" i="4"/>
  <c r="C1587" i="4"/>
  <c r="C1588" i="4"/>
  <c r="C1589" i="4"/>
  <c r="C1590" i="4"/>
  <c r="C1591" i="4"/>
  <c r="C1592" i="4"/>
  <c r="C1593" i="4"/>
  <c r="C1594" i="4"/>
  <c r="C1595" i="4"/>
  <c r="C1596" i="4"/>
  <c r="C1597" i="4"/>
  <c r="C1598" i="4"/>
  <c r="C1599" i="4"/>
  <c r="C1600" i="4"/>
  <c r="C1601" i="4"/>
  <c r="C1602" i="4"/>
  <c r="C1603" i="4"/>
  <c r="C1604" i="4"/>
  <c r="C1605" i="4"/>
  <c r="C1606" i="4"/>
  <c r="C1607" i="4"/>
  <c r="C1608" i="4"/>
  <c r="C1609" i="4"/>
  <c r="C1610" i="4"/>
  <c r="C1611" i="4"/>
  <c r="C1612" i="4"/>
  <c r="C1613" i="4"/>
  <c r="C1614" i="4"/>
  <c r="C1615" i="4"/>
  <c r="C1616" i="4"/>
  <c r="C1617" i="4"/>
  <c r="C1618" i="4"/>
  <c r="C1619" i="4"/>
  <c r="C1620" i="4"/>
  <c r="C1621" i="4"/>
  <c r="C1622" i="4"/>
  <c r="C1623" i="4"/>
  <c r="C1624" i="4"/>
  <c r="C1625" i="4"/>
  <c r="C1626" i="4"/>
  <c r="C1627" i="4"/>
  <c r="C1628" i="4"/>
  <c r="C1629" i="4"/>
  <c r="C1630" i="4"/>
  <c r="C1631" i="4"/>
  <c r="C1632" i="4"/>
  <c r="C1633" i="4"/>
  <c r="C1634" i="4"/>
  <c r="C1635" i="4"/>
  <c r="C1636" i="4"/>
  <c r="C1637" i="4"/>
  <c r="C1638" i="4"/>
  <c r="C1639" i="4"/>
  <c r="C1640" i="4"/>
  <c r="C1641" i="4"/>
  <c r="C1642" i="4"/>
  <c r="C1643" i="4"/>
  <c r="C1644" i="4"/>
  <c r="C1645" i="4"/>
  <c r="C1646" i="4"/>
  <c r="C1647" i="4"/>
  <c r="C1648" i="4"/>
  <c r="C1649" i="4"/>
  <c r="C1650" i="4"/>
  <c r="C1651" i="4"/>
  <c r="C1652" i="4"/>
  <c r="C1653" i="4"/>
  <c r="C1654" i="4"/>
  <c r="C1655" i="4"/>
  <c r="C1656" i="4"/>
  <c r="C1657" i="4"/>
  <c r="C1658" i="4"/>
  <c r="C1659" i="4"/>
  <c r="C1660" i="4"/>
  <c r="C1661" i="4"/>
  <c r="C1662" i="4"/>
  <c r="C1663" i="4"/>
  <c r="C1664" i="4"/>
  <c r="C1665" i="4"/>
  <c r="C1666" i="4"/>
  <c r="C1667" i="4"/>
  <c r="C1668" i="4"/>
  <c r="C1669" i="4"/>
  <c r="C1670" i="4"/>
  <c r="C1671" i="4"/>
  <c r="C1672" i="4"/>
  <c r="C1673" i="4"/>
  <c r="C1674" i="4"/>
  <c r="C1675" i="4"/>
  <c r="C1676" i="4"/>
  <c r="C1677" i="4"/>
  <c r="C1678" i="4"/>
  <c r="C1679" i="4"/>
  <c r="C1680" i="4"/>
  <c r="C1681" i="4"/>
  <c r="C1682" i="4"/>
  <c r="C1683" i="4"/>
  <c r="C1684" i="4"/>
  <c r="C1685" i="4"/>
  <c r="C1686" i="4"/>
  <c r="C1687" i="4"/>
  <c r="C1688" i="4"/>
  <c r="C1689" i="4"/>
  <c r="C1690" i="4"/>
  <c r="C1691" i="4"/>
  <c r="C1692" i="4"/>
  <c r="C1693" i="4"/>
  <c r="C1694" i="4"/>
  <c r="C1695" i="4"/>
  <c r="C1696" i="4"/>
  <c r="C1697" i="4"/>
  <c r="C1698" i="4"/>
  <c r="C1699" i="4"/>
  <c r="C1700" i="4"/>
  <c r="C1701" i="4"/>
  <c r="C1702" i="4"/>
  <c r="C1703" i="4"/>
  <c r="C1704" i="4"/>
  <c r="C1705" i="4"/>
  <c r="C1706" i="4"/>
  <c r="C1707" i="4"/>
  <c r="C1708" i="4"/>
  <c r="C1709" i="4"/>
  <c r="C1710" i="4"/>
  <c r="C1711" i="4"/>
  <c r="C1712" i="4"/>
  <c r="C1713" i="4"/>
  <c r="C1714" i="4"/>
  <c r="C1715" i="4"/>
  <c r="C1716" i="4"/>
  <c r="C1717" i="4"/>
  <c r="C1718" i="4"/>
  <c r="C1719" i="4"/>
  <c r="C1720" i="4"/>
  <c r="C1721" i="4"/>
  <c r="C1722" i="4"/>
  <c r="C1723" i="4"/>
  <c r="C1724" i="4"/>
  <c r="C1725" i="4"/>
  <c r="C1726" i="4"/>
  <c r="C1727" i="4"/>
  <c r="C1728" i="4"/>
  <c r="C1729" i="4"/>
  <c r="C1730" i="4"/>
  <c r="C1731" i="4"/>
  <c r="C1732" i="4"/>
  <c r="C1733" i="4"/>
  <c r="C1734" i="4"/>
  <c r="C1735" i="4"/>
  <c r="C1736" i="4"/>
  <c r="C1737" i="4"/>
  <c r="C1738" i="4"/>
  <c r="C1739" i="4"/>
  <c r="C1740" i="4"/>
  <c r="C1741" i="4"/>
  <c r="C1742" i="4"/>
  <c r="C1743" i="4"/>
  <c r="C1744" i="4"/>
  <c r="C1745" i="4"/>
  <c r="C1746" i="4"/>
  <c r="C1747" i="4"/>
  <c r="C1748" i="4"/>
  <c r="C1749" i="4"/>
  <c r="C1750" i="4"/>
  <c r="C1751" i="4"/>
  <c r="C1752" i="4"/>
  <c r="C1753" i="4"/>
  <c r="C1754" i="4"/>
  <c r="C1755" i="4"/>
  <c r="C1756" i="4"/>
  <c r="C1757" i="4"/>
  <c r="C1758" i="4"/>
  <c r="C1759" i="4"/>
  <c r="C1760" i="4"/>
  <c r="C1761" i="4"/>
  <c r="C1762" i="4"/>
  <c r="C1763" i="4"/>
  <c r="C1764" i="4"/>
  <c r="C1765" i="4"/>
  <c r="C1766" i="4"/>
  <c r="C1767" i="4"/>
  <c r="C1768" i="4"/>
  <c r="C1769" i="4"/>
  <c r="C1770" i="4"/>
  <c r="C1771" i="4"/>
  <c r="C1772" i="4"/>
  <c r="C1773" i="4"/>
  <c r="C1774" i="4"/>
  <c r="C1775" i="4"/>
  <c r="C1776" i="4"/>
  <c r="C1777" i="4"/>
  <c r="C1778" i="4"/>
  <c r="C1779" i="4"/>
  <c r="C1780" i="4"/>
  <c r="C1781" i="4"/>
  <c r="C1782" i="4"/>
  <c r="C1783" i="4"/>
  <c r="C1784" i="4"/>
  <c r="C1785" i="4"/>
  <c r="C1786" i="4"/>
  <c r="C1787" i="4"/>
  <c r="C1788" i="4"/>
  <c r="C1789" i="4"/>
  <c r="C1790" i="4"/>
  <c r="C1791" i="4"/>
  <c r="C1792" i="4"/>
  <c r="C1793" i="4"/>
  <c r="C1794" i="4"/>
  <c r="C1795" i="4"/>
  <c r="C1796" i="4"/>
  <c r="C1797" i="4"/>
  <c r="C1798" i="4"/>
  <c r="C1799" i="4"/>
  <c r="C1800" i="4"/>
  <c r="C1801" i="4"/>
  <c r="C1802" i="4"/>
  <c r="C1803" i="4"/>
  <c r="C1804" i="4"/>
  <c r="C1805" i="4"/>
  <c r="C1806" i="4"/>
  <c r="C1807" i="4"/>
  <c r="C1808" i="4"/>
  <c r="C1809" i="4"/>
  <c r="C1810" i="4"/>
  <c r="C1811" i="4"/>
  <c r="C1812" i="4"/>
  <c r="C1813" i="4"/>
  <c r="C1814" i="4"/>
  <c r="C1815" i="4"/>
  <c r="C1816" i="4"/>
  <c r="C1817" i="4"/>
  <c r="C1818" i="4"/>
  <c r="C1819" i="4"/>
  <c r="C1820" i="4"/>
  <c r="C1821" i="4"/>
  <c r="C1822" i="4"/>
  <c r="C1823" i="4"/>
  <c r="C1824" i="4"/>
  <c r="C1825" i="4"/>
  <c r="C1826" i="4"/>
  <c r="C1827" i="4"/>
  <c r="C1828" i="4"/>
  <c r="C1829" i="4"/>
  <c r="C1830" i="4"/>
  <c r="C1831" i="4"/>
  <c r="C1832" i="4"/>
  <c r="C1833" i="4"/>
  <c r="C1834" i="4"/>
  <c r="C1835" i="4"/>
  <c r="C1836" i="4"/>
  <c r="C1837" i="4"/>
  <c r="C1838" i="4"/>
  <c r="C1839" i="4"/>
  <c r="C1840" i="4"/>
  <c r="C1841" i="4"/>
  <c r="C1842" i="4"/>
  <c r="C1843" i="4"/>
  <c r="C1844" i="4"/>
  <c r="C1845" i="4"/>
  <c r="C1846" i="4"/>
  <c r="C1847" i="4"/>
  <c r="C1848" i="4"/>
  <c r="C1849" i="4"/>
  <c r="C1850" i="4"/>
  <c r="C1851" i="4"/>
  <c r="C1852" i="4"/>
  <c r="C1853" i="4"/>
  <c r="C1854" i="4"/>
  <c r="C1855" i="4"/>
  <c r="C1856" i="4"/>
  <c r="C1857" i="4"/>
  <c r="C1858" i="4"/>
  <c r="C1859" i="4"/>
  <c r="C1860" i="4"/>
  <c r="C1861" i="4"/>
  <c r="C1862" i="4"/>
  <c r="C1863" i="4"/>
  <c r="C1864" i="4"/>
  <c r="C1865" i="4"/>
  <c r="C1866" i="4"/>
  <c r="C1867" i="4"/>
  <c r="C1868" i="4"/>
  <c r="C1869" i="4"/>
  <c r="C1870" i="4"/>
  <c r="C1871" i="4"/>
  <c r="C1872" i="4"/>
  <c r="C1873" i="4"/>
  <c r="C1874" i="4"/>
  <c r="C1875" i="4"/>
  <c r="C1876" i="4"/>
  <c r="C1877" i="4"/>
  <c r="C1878" i="4"/>
  <c r="C1879" i="4"/>
  <c r="C1880" i="4"/>
  <c r="C1881" i="4"/>
  <c r="C1882" i="4"/>
  <c r="C1883" i="4"/>
  <c r="C1884" i="4"/>
  <c r="C1885" i="4"/>
  <c r="C1886" i="4"/>
  <c r="C1887" i="4"/>
  <c r="C1888" i="4"/>
  <c r="C1889" i="4"/>
  <c r="C1890" i="4"/>
  <c r="C1891" i="4"/>
  <c r="C1892" i="4"/>
  <c r="C1893" i="4"/>
  <c r="C1894" i="4"/>
  <c r="C1895" i="4"/>
  <c r="C1896" i="4"/>
  <c r="C1897" i="4"/>
  <c r="C1898" i="4"/>
  <c r="C1899" i="4"/>
  <c r="C1900" i="4"/>
  <c r="C1901" i="4"/>
  <c r="C1902" i="4"/>
  <c r="C1903" i="4"/>
  <c r="C1904" i="4"/>
  <c r="C1905" i="4"/>
  <c r="C1906" i="4"/>
  <c r="C1907" i="4"/>
  <c r="C1908" i="4"/>
  <c r="C1909" i="4"/>
  <c r="C1910" i="4"/>
  <c r="C1911" i="4"/>
  <c r="C1912" i="4"/>
  <c r="C1913" i="4"/>
  <c r="C1914" i="4"/>
  <c r="C1915" i="4"/>
  <c r="C1916" i="4"/>
  <c r="C1917" i="4"/>
  <c r="C1918" i="4"/>
  <c r="C1919" i="4"/>
  <c r="C1920" i="4"/>
  <c r="C1921" i="4"/>
  <c r="C1922" i="4"/>
  <c r="C1923" i="4"/>
  <c r="C1924" i="4"/>
  <c r="C1925" i="4"/>
  <c r="C1926" i="4"/>
  <c r="C1927" i="4"/>
  <c r="C1928" i="4"/>
  <c r="C1929" i="4"/>
  <c r="C1930" i="4"/>
  <c r="C1931" i="4"/>
  <c r="C1932" i="4"/>
  <c r="C1933" i="4"/>
  <c r="C1934" i="4"/>
  <c r="C1935" i="4"/>
  <c r="C1936" i="4"/>
  <c r="C1937" i="4"/>
  <c r="C1938" i="4"/>
  <c r="C1939" i="4"/>
  <c r="C1940" i="4"/>
  <c r="C1941" i="4"/>
  <c r="C1942" i="4"/>
  <c r="C1943" i="4"/>
  <c r="D712" i="4"/>
  <c r="D713" i="4"/>
  <c r="D714" i="4"/>
  <c r="D715" i="4"/>
  <c r="D716" i="4"/>
  <c r="D717" i="4"/>
  <c r="D718" i="4"/>
  <c r="D719" i="4"/>
  <c r="D720" i="4"/>
  <c r="D721" i="4"/>
  <c r="D722" i="4"/>
  <c r="D723" i="4"/>
  <c r="D724" i="4"/>
  <c r="D725" i="4"/>
  <c r="D726" i="4"/>
  <c r="D727" i="4"/>
  <c r="D728" i="4"/>
  <c r="D729" i="4"/>
  <c r="D730" i="4"/>
  <c r="D731" i="4"/>
  <c r="D732" i="4"/>
  <c r="D733" i="4"/>
  <c r="D734" i="4"/>
  <c r="D735" i="4"/>
  <c r="D736" i="4"/>
  <c r="D737" i="4"/>
  <c r="D738" i="4"/>
  <c r="D739" i="4"/>
  <c r="D740" i="4"/>
  <c r="D741" i="4"/>
  <c r="D742" i="4"/>
  <c r="D743" i="4"/>
  <c r="D744" i="4"/>
  <c r="D745" i="4"/>
  <c r="D746" i="4"/>
  <c r="D747" i="4"/>
  <c r="D748" i="4"/>
  <c r="D749" i="4"/>
  <c r="D750" i="4"/>
  <c r="D751" i="4"/>
  <c r="D752" i="4"/>
  <c r="D753" i="4"/>
  <c r="D754" i="4"/>
  <c r="D755" i="4"/>
  <c r="D756" i="4"/>
  <c r="D757" i="4"/>
  <c r="D758" i="4"/>
  <c r="D759" i="4"/>
  <c r="D760" i="4"/>
  <c r="D761" i="4"/>
  <c r="D762" i="4"/>
  <c r="D763" i="4"/>
  <c r="D764" i="4"/>
  <c r="D765" i="4"/>
  <c r="D766" i="4"/>
  <c r="D767" i="4"/>
  <c r="D768" i="4"/>
  <c r="D769" i="4"/>
  <c r="D770" i="4"/>
  <c r="D771" i="4"/>
  <c r="D772" i="4"/>
  <c r="D773" i="4"/>
  <c r="D774" i="4"/>
  <c r="D775" i="4"/>
  <c r="D776" i="4"/>
  <c r="D777" i="4"/>
  <c r="D778" i="4"/>
  <c r="D779" i="4"/>
  <c r="D780" i="4"/>
  <c r="D781" i="4"/>
  <c r="D782" i="4"/>
  <c r="D783" i="4"/>
  <c r="D784" i="4"/>
  <c r="D785" i="4"/>
  <c r="D786" i="4"/>
  <c r="D787" i="4"/>
  <c r="D788" i="4"/>
  <c r="D789" i="4"/>
  <c r="D790" i="4"/>
  <c r="D791" i="4"/>
  <c r="D792" i="4"/>
  <c r="D793" i="4"/>
  <c r="D794" i="4"/>
  <c r="D795" i="4"/>
  <c r="D796" i="4"/>
  <c r="D797" i="4"/>
  <c r="D798" i="4"/>
  <c r="D799" i="4"/>
  <c r="D800" i="4"/>
  <c r="D801" i="4"/>
  <c r="D802" i="4"/>
  <c r="D803" i="4"/>
  <c r="D804" i="4"/>
  <c r="D805" i="4"/>
  <c r="D806" i="4"/>
  <c r="D807" i="4"/>
  <c r="D808" i="4"/>
  <c r="D809" i="4"/>
  <c r="D810" i="4"/>
  <c r="D811" i="4"/>
  <c r="D812" i="4"/>
  <c r="D813" i="4"/>
  <c r="D814" i="4"/>
  <c r="D815" i="4"/>
  <c r="D816" i="4"/>
  <c r="D817" i="4"/>
  <c r="D818" i="4"/>
  <c r="D819" i="4"/>
  <c r="D820" i="4"/>
  <c r="D821" i="4"/>
  <c r="D822" i="4"/>
  <c r="D823" i="4"/>
  <c r="D824" i="4"/>
  <c r="D825" i="4"/>
  <c r="D826" i="4"/>
  <c r="D827" i="4"/>
  <c r="D828" i="4"/>
  <c r="D829" i="4"/>
  <c r="D830" i="4"/>
  <c r="D831" i="4"/>
  <c r="D832" i="4"/>
  <c r="D833" i="4"/>
  <c r="D834" i="4"/>
  <c r="D835" i="4"/>
  <c r="D836" i="4"/>
  <c r="D837" i="4"/>
  <c r="D838" i="4"/>
  <c r="D839" i="4"/>
  <c r="D840" i="4"/>
  <c r="D841" i="4"/>
  <c r="D842" i="4"/>
  <c r="D843" i="4"/>
  <c r="D844" i="4"/>
  <c r="D845" i="4"/>
  <c r="D846" i="4"/>
  <c r="D847" i="4"/>
  <c r="D848" i="4"/>
  <c r="D849" i="4"/>
  <c r="D850" i="4"/>
  <c r="D851" i="4"/>
  <c r="D852" i="4"/>
  <c r="D853" i="4"/>
  <c r="D854" i="4"/>
  <c r="D855" i="4"/>
  <c r="D856" i="4"/>
  <c r="D857" i="4"/>
  <c r="D858" i="4"/>
  <c r="D859" i="4"/>
  <c r="D860" i="4"/>
  <c r="D861" i="4"/>
  <c r="D862" i="4"/>
  <c r="D863" i="4"/>
  <c r="D864" i="4"/>
  <c r="D865" i="4"/>
  <c r="D866" i="4"/>
  <c r="D867" i="4"/>
  <c r="D868" i="4"/>
  <c r="D869" i="4"/>
  <c r="D870" i="4"/>
  <c r="D871" i="4"/>
  <c r="D872" i="4"/>
  <c r="D873" i="4"/>
  <c r="D874" i="4"/>
  <c r="D875" i="4"/>
  <c r="D876" i="4"/>
  <c r="D877" i="4"/>
  <c r="D878" i="4"/>
  <c r="D879" i="4"/>
  <c r="D880" i="4"/>
  <c r="D881" i="4"/>
  <c r="D882" i="4"/>
  <c r="D883" i="4"/>
  <c r="D884" i="4"/>
  <c r="D885" i="4"/>
  <c r="D886" i="4"/>
  <c r="D887" i="4"/>
  <c r="D888" i="4"/>
  <c r="D889" i="4"/>
  <c r="D890" i="4"/>
  <c r="D891" i="4"/>
  <c r="D892" i="4"/>
  <c r="D893" i="4"/>
  <c r="D894" i="4"/>
  <c r="D895" i="4"/>
  <c r="D896" i="4"/>
  <c r="D897" i="4"/>
  <c r="D898" i="4"/>
  <c r="D899" i="4"/>
  <c r="D900" i="4"/>
  <c r="D901" i="4"/>
  <c r="D902" i="4"/>
  <c r="D903" i="4"/>
  <c r="D904" i="4"/>
  <c r="D905" i="4"/>
  <c r="D906" i="4"/>
  <c r="D907" i="4"/>
  <c r="D908" i="4"/>
  <c r="D909" i="4"/>
  <c r="D910" i="4"/>
  <c r="D911" i="4"/>
  <c r="D912" i="4"/>
  <c r="D913" i="4"/>
  <c r="D914" i="4"/>
  <c r="D915" i="4"/>
  <c r="D916" i="4"/>
  <c r="D917" i="4"/>
  <c r="D918" i="4"/>
  <c r="D919" i="4"/>
  <c r="D920" i="4"/>
  <c r="D921" i="4"/>
  <c r="D922" i="4"/>
  <c r="D923" i="4"/>
  <c r="D924" i="4"/>
  <c r="D925" i="4"/>
  <c r="D926" i="4"/>
  <c r="D927" i="4"/>
  <c r="D928" i="4"/>
  <c r="D929" i="4"/>
  <c r="D930" i="4"/>
  <c r="D931" i="4"/>
  <c r="D932" i="4"/>
  <c r="D933" i="4"/>
  <c r="D934" i="4"/>
  <c r="D935" i="4"/>
  <c r="D936" i="4"/>
  <c r="D937" i="4"/>
  <c r="D938" i="4"/>
  <c r="D939" i="4"/>
  <c r="D940" i="4"/>
  <c r="D941" i="4"/>
  <c r="D942" i="4"/>
  <c r="D943" i="4"/>
  <c r="D944" i="4"/>
  <c r="D945" i="4"/>
  <c r="D946" i="4"/>
  <c r="D947" i="4"/>
  <c r="D948" i="4"/>
  <c r="D949" i="4"/>
  <c r="D950" i="4"/>
  <c r="D951" i="4"/>
  <c r="D952" i="4"/>
  <c r="D953" i="4"/>
  <c r="D954" i="4"/>
  <c r="D955" i="4"/>
  <c r="D956" i="4"/>
  <c r="D957" i="4"/>
  <c r="D958" i="4"/>
  <c r="D959" i="4"/>
  <c r="D960" i="4"/>
  <c r="D961" i="4"/>
  <c r="D962" i="4"/>
  <c r="D963" i="4"/>
  <c r="D964" i="4"/>
  <c r="D965" i="4"/>
  <c r="D966" i="4"/>
  <c r="D967" i="4"/>
  <c r="D968" i="4"/>
  <c r="D969" i="4"/>
  <c r="D970" i="4"/>
  <c r="D971" i="4"/>
  <c r="D972" i="4"/>
  <c r="D973" i="4"/>
  <c r="D974" i="4"/>
  <c r="D975" i="4"/>
  <c r="D976" i="4"/>
  <c r="D977" i="4"/>
  <c r="D978" i="4"/>
  <c r="D979" i="4"/>
  <c r="D980" i="4"/>
  <c r="D981" i="4"/>
  <c r="D982" i="4"/>
  <c r="D983" i="4"/>
  <c r="D984" i="4"/>
  <c r="D985" i="4"/>
  <c r="D986" i="4"/>
  <c r="D987" i="4"/>
  <c r="D988" i="4"/>
  <c r="D989" i="4"/>
  <c r="D990" i="4"/>
  <c r="D991" i="4"/>
  <c r="D992" i="4"/>
  <c r="D993" i="4"/>
  <c r="D994" i="4"/>
  <c r="D995" i="4"/>
  <c r="D996" i="4"/>
  <c r="D997" i="4"/>
  <c r="D998" i="4"/>
  <c r="D999" i="4"/>
  <c r="D1000" i="4"/>
  <c r="D1001" i="4"/>
  <c r="D1002" i="4"/>
  <c r="D1003" i="4"/>
  <c r="D1004" i="4"/>
  <c r="D1005" i="4"/>
  <c r="D1006" i="4"/>
  <c r="D1007" i="4"/>
  <c r="D1008" i="4"/>
  <c r="D1009" i="4"/>
  <c r="D1010" i="4"/>
  <c r="D1011" i="4"/>
  <c r="D1012" i="4"/>
  <c r="D1013" i="4"/>
  <c r="D1014" i="4"/>
  <c r="D1015" i="4"/>
  <c r="D1016" i="4"/>
  <c r="D1017" i="4"/>
  <c r="D1018" i="4"/>
  <c r="D1019" i="4"/>
  <c r="D1020" i="4"/>
  <c r="D1021" i="4"/>
  <c r="D1022" i="4"/>
  <c r="D1023" i="4"/>
  <c r="D1024" i="4"/>
  <c r="D1025" i="4"/>
  <c r="D1026" i="4"/>
  <c r="D1027" i="4"/>
  <c r="D1028" i="4"/>
  <c r="D1029" i="4"/>
  <c r="D1030" i="4"/>
  <c r="D1031" i="4"/>
  <c r="D1032" i="4"/>
  <c r="D1033" i="4"/>
  <c r="D1034" i="4"/>
  <c r="D1035" i="4"/>
  <c r="D1036" i="4"/>
  <c r="D1037" i="4"/>
  <c r="D1038" i="4"/>
  <c r="D1039" i="4"/>
  <c r="D1040" i="4"/>
  <c r="D1041" i="4"/>
  <c r="D1042" i="4"/>
  <c r="D1043" i="4"/>
  <c r="D1044" i="4"/>
  <c r="D1045" i="4"/>
  <c r="D1046" i="4"/>
  <c r="D1047" i="4"/>
  <c r="D1048" i="4"/>
  <c r="D1049" i="4"/>
  <c r="D1050" i="4"/>
  <c r="D1051" i="4"/>
  <c r="D1052" i="4"/>
  <c r="D1053" i="4"/>
  <c r="D1054" i="4"/>
  <c r="D1055" i="4"/>
  <c r="D1056" i="4"/>
  <c r="D1057" i="4"/>
  <c r="D1058" i="4"/>
  <c r="D1059" i="4"/>
  <c r="D1060" i="4"/>
  <c r="D1061" i="4"/>
  <c r="D1062" i="4"/>
  <c r="D1063" i="4"/>
  <c r="D1064" i="4"/>
  <c r="D1065" i="4"/>
  <c r="D1066" i="4"/>
  <c r="D1067" i="4"/>
  <c r="D1068" i="4"/>
  <c r="D1069" i="4"/>
  <c r="D1070" i="4"/>
  <c r="D1071" i="4"/>
  <c r="D1072" i="4"/>
  <c r="D1073" i="4"/>
  <c r="D1074" i="4"/>
  <c r="D1075" i="4"/>
  <c r="D1076" i="4"/>
  <c r="D1077" i="4"/>
  <c r="D1078" i="4"/>
  <c r="D1079" i="4"/>
  <c r="D1080" i="4"/>
  <c r="D1081" i="4"/>
  <c r="D1082" i="4"/>
  <c r="D1083" i="4"/>
  <c r="D1084" i="4"/>
  <c r="D1085" i="4"/>
  <c r="D1086" i="4"/>
  <c r="D1087" i="4"/>
  <c r="D1088" i="4"/>
  <c r="D1089" i="4"/>
  <c r="D1090" i="4"/>
  <c r="D1091" i="4"/>
  <c r="D1092" i="4"/>
  <c r="D1093" i="4"/>
  <c r="D1094" i="4"/>
  <c r="D1095" i="4"/>
  <c r="D1096" i="4"/>
  <c r="D1097" i="4"/>
  <c r="D1098" i="4"/>
  <c r="D1099" i="4"/>
  <c r="D1100" i="4"/>
  <c r="D1101" i="4"/>
  <c r="D1102" i="4"/>
  <c r="D1103" i="4"/>
  <c r="D1104" i="4"/>
  <c r="D1105" i="4"/>
  <c r="D1106" i="4"/>
  <c r="D1107" i="4"/>
  <c r="D1108" i="4"/>
  <c r="D1109" i="4"/>
  <c r="D1110" i="4"/>
  <c r="D1111" i="4"/>
  <c r="D1112" i="4"/>
  <c r="D1113" i="4"/>
  <c r="D1114" i="4"/>
  <c r="D1115" i="4"/>
  <c r="D1116" i="4"/>
  <c r="D1117" i="4"/>
  <c r="D1118" i="4"/>
  <c r="D1119" i="4"/>
  <c r="D1120" i="4"/>
  <c r="D1121" i="4"/>
  <c r="D1122" i="4"/>
  <c r="D1123" i="4"/>
  <c r="D1124" i="4"/>
  <c r="D1125" i="4"/>
  <c r="D1126" i="4"/>
  <c r="D1127" i="4"/>
  <c r="D1128" i="4"/>
  <c r="D1129" i="4"/>
  <c r="D1130" i="4"/>
  <c r="D1131" i="4"/>
  <c r="D1132" i="4"/>
  <c r="D1133" i="4"/>
  <c r="D1134" i="4"/>
  <c r="D1135" i="4"/>
  <c r="D1136" i="4"/>
  <c r="D1137" i="4"/>
  <c r="D1138" i="4"/>
  <c r="D1139" i="4"/>
  <c r="D1140" i="4"/>
  <c r="D1141" i="4"/>
  <c r="D1142" i="4"/>
  <c r="D1143" i="4"/>
  <c r="D1144" i="4"/>
  <c r="D1145" i="4"/>
  <c r="D1146" i="4"/>
  <c r="D1147" i="4"/>
  <c r="D1148" i="4"/>
  <c r="D1149" i="4"/>
  <c r="D1150" i="4"/>
  <c r="D1151" i="4"/>
  <c r="D1152" i="4"/>
  <c r="D1153" i="4"/>
  <c r="D1154" i="4"/>
  <c r="D1155" i="4"/>
  <c r="D1156" i="4"/>
  <c r="D1157" i="4"/>
  <c r="D1158" i="4"/>
  <c r="D1159" i="4"/>
  <c r="D1160" i="4"/>
  <c r="D1161" i="4"/>
  <c r="D1162" i="4"/>
  <c r="D1163" i="4"/>
  <c r="D1164" i="4"/>
  <c r="D1165" i="4"/>
  <c r="D1166" i="4"/>
  <c r="D1167" i="4"/>
  <c r="D1168" i="4"/>
  <c r="D1169" i="4"/>
  <c r="D1170" i="4"/>
  <c r="D1171" i="4"/>
  <c r="D1172" i="4"/>
  <c r="D1173" i="4"/>
  <c r="D1174" i="4"/>
  <c r="D1175" i="4"/>
  <c r="D1176" i="4"/>
  <c r="D1177" i="4"/>
  <c r="D1178" i="4"/>
  <c r="D1179" i="4"/>
  <c r="D1180" i="4"/>
  <c r="D1181" i="4"/>
  <c r="D1182" i="4"/>
  <c r="D1183" i="4"/>
  <c r="D1184" i="4"/>
  <c r="D1185" i="4"/>
  <c r="D1186" i="4"/>
  <c r="D1187" i="4"/>
  <c r="D1188" i="4"/>
  <c r="D1189" i="4"/>
  <c r="D1190" i="4"/>
  <c r="D1191" i="4"/>
  <c r="D1192" i="4"/>
  <c r="D1193" i="4"/>
  <c r="D1194" i="4"/>
  <c r="D1195" i="4"/>
  <c r="D1196" i="4"/>
  <c r="D1197" i="4"/>
  <c r="D1198" i="4"/>
  <c r="D1199" i="4"/>
  <c r="D1200" i="4"/>
  <c r="D1201" i="4"/>
  <c r="D1202" i="4"/>
  <c r="D1203" i="4"/>
  <c r="D1204" i="4"/>
  <c r="D1205" i="4"/>
  <c r="D1206" i="4"/>
  <c r="D1207" i="4"/>
  <c r="D1208" i="4"/>
  <c r="D1209" i="4"/>
  <c r="D1210" i="4"/>
  <c r="D1211" i="4"/>
  <c r="D1212" i="4"/>
  <c r="D1213" i="4"/>
  <c r="D1214" i="4"/>
  <c r="D1215" i="4"/>
  <c r="D1216" i="4"/>
  <c r="D1217" i="4"/>
  <c r="D1218" i="4"/>
  <c r="D1219" i="4"/>
  <c r="D1220" i="4"/>
  <c r="D1221" i="4"/>
  <c r="D1222" i="4"/>
  <c r="D1223" i="4"/>
  <c r="D1224" i="4"/>
  <c r="D1225" i="4"/>
  <c r="D1226" i="4"/>
  <c r="D1227" i="4"/>
  <c r="D1228" i="4"/>
  <c r="D1229" i="4"/>
  <c r="D1230" i="4"/>
  <c r="D1231" i="4"/>
  <c r="D1232" i="4"/>
  <c r="D1233" i="4"/>
  <c r="D1234" i="4"/>
  <c r="D1235" i="4"/>
  <c r="D1236" i="4"/>
  <c r="D1237" i="4"/>
  <c r="D1238" i="4"/>
  <c r="D1239" i="4"/>
  <c r="D1240" i="4"/>
  <c r="D1241" i="4"/>
  <c r="D1242" i="4"/>
  <c r="D1243" i="4"/>
  <c r="D1244" i="4"/>
  <c r="D1245" i="4"/>
  <c r="D1246" i="4"/>
  <c r="D1247" i="4"/>
  <c r="D1248" i="4"/>
  <c r="D1249" i="4"/>
  <c r="D1250" i="4"/>
  <c r="D1251" i="4"/>
  <c r="D1252" i="4"/>
  <c r="D1253" i="4"/>
  <c r="D1254" i="4"/>
  <c r="D1255" i="4"/>
  <c r="D1256" i="4"/>
  <c r="D1257" i="4"/>
  <c r="D1258" i="4"/>
  <c r="D1259" i="4"/>
  <c r="D1260" i="4"/>
  <c r="D1261" i="4"/>
  <c r="D1262" i="4"/>
  <c r="D1263" i="4"/>
  <c r="D1264" i="4"/>
  <c r="D1265" i="4"/>
  <c r="D1266" i="4"/>
  <c r="D1267" i="4"/>
  <c r="D1268" i="4"/>
  <c r="D1269" i="4"/>
  <c r="D1270" i="4"/>
  <c r="D1271" i="4"/>
  <c r="D1272" i="4"/>
  <c r="D1273" i="4"/>
  <c r="D1274" i="4"/>
  <c r="D1275" i="4"/>
  <c r="D1276" i="4"/>
  <c r="D1277" i="4"/>
  <c r="D1278" i="4"/>
  <c r="D1279" i="4"/>
  <c r="D1280" i="4"/>
  <c r="D1281" i="4"/>
  <c r="D1282" i="4"/>
  <c r="D1283" i="4"/>
  <c r="D1284" i="4"/>
  <c r="D1285" i="4"/>
  <c r="D1286" i="4"/>
  <c r="D1287" i="4"/>
  <c r="D1288" i="4"/>
  <c r="D1289" i="4"/>
  <c r="D1290" i="4"/>
  <c r="D1291" i="4"/>
  <c r="D1292" i="4"/>
  <c r="D1293" i="4"/>
  <c r="D1294" i="4"/>
  <c r="D1295" i="4"/>
  <c r="D1296" i="4"/>
  <c r="D1297" i="4"/>
  <c r="D1298" i="4"/>
  <c r="D1299" i="4"/>
  <c r="D1300" i="4"/>
  <c r="D1301" i="4"/>
  <c r="D1302" i="4"/>
  <c r="D1303" i="4"/>
  <c r="D1304" i="4"/>
  <c r="D1305" i="4"/>
  <c r="D1306" i="4"/>
  <c r="D1307" i="4"/>
  <c r="D1308" i="4"/>
  <c r="D1309" i="4"/>
  <c r="D1310" i="4"/>
  <c r="D1311" i="4"/>
  <c r="D1312" i="4"/>
  <c r="D1313" i="4"/>
  <c r="D1314" i="4"/>
  <c r="D1315" i="4"/>
  <c r="D1316" i="4"/>
  <c r="D1317" i="4"/>
  <c r="D1318" i="4"/>
  <c r="D1319" i="4"/>
  <c r="D1320" i="4"/>
  <c r="D1321" i="4"/>
  <c r="D1322" i="4"/>
  <c r="D1323" i="4"/>
  <c r="D1324" i="4"/>
  <c r="D1325" i="4"/>
  <c r="D1326" i="4"/>
  <c r="D1327" i="4"/>
  <c r="D1328" i="4"/>
  <c r="D1329" i="4"/>
  <c r="D1330" i="4"/>
  <c r="D1331" i="4"/>
  <c r="D1332" i="4"/>
  <c r="D1333" i="4"/>
  <c r="D1334" i="4"/>
  <c r="D1335" i="4"/>
  <c r="D1336" i="4"/>
  <c r="D1337" i="4"/>
  <c r="D1338" i="4"/>
  <c r="D1339" i="4"/>
  <c r="D1340" i="4"/>
  <c r="D1341" i="4"/>
  <c r="D1342" i="4"/>
  <c r="D1343" i="4"/>
  <c r="D1344" i="4"/>
  <c r="D1345" i="4"/>
  <c r="D1346" i="4"/>
  <c r="D1347" i="4"/>
  <c r="D1348" i="4"/>
  <c r="D1349" i="4"/>
  <c r="D1350" i="4"/>
  <c r="D1351" i="4"/>
  <c r="D1352" i="4"/>
  <c r="D1353" i="4"/>
  <c r="D1354" i="4"/>
  <c r="D1355" i="4"/>
  <c r="D1356" i="4"/>
  <c r="D1357" i="4"/>
  <c r="D1358" i="4"/>
  <c r="D1359" i="4"/>
  <c r="D1360" i="4"/>
  <c r="D1361" i="4"/>
  <c r="D1362" i="4"/>
  <c r="D1363" i="4"/>
  <c r="D1364" i="4"/>
  <c r="D1365" i="4"/>
  <c r="D1366" i="4"/>
  <c r="D1367" i="4"/>
  <c r="D1368" i="4"/>
  <c r="D1369" i="4"/>
  <c r="D1370" i="4"/>
  <c r="D1371" i="4"/>
  <c r="D1372" i="4"/>
  <c r="D1373" i="4"/>
  <c r="D1374" i="4"/>
  <c r="D1375" i="4"/>
  <c r="D1376" i="4"/>
  <c r="D1377" i="4"/>
  <c r="D1378" i="4"/>
  <c r="D1379" i="4"/>
  <c r="D1380" i="4"/>
  <c r="D1381" i="4"/>
  <c r="D1382" i="4"/>
  <c r="D1383" i="4"/>
  <c r="D1384" i="4"/>
  <c r="D1385" i="4"/>
  <c r="D1386" i="4"/>
  <c r="D1387" i="4"/>
  <c r="D1388" i="4"/>
  <c r="D1389" i="4"/>
  <c r="D1390" i="4"/>
  <c r="D1391" i="4"/>
  <c r="D1392" i="4"/>
  <c r="D1393" i="4"/>
  <c r="D1394" i="4"/>
  <c r="D1395" i="4"/>
  <c r="D1396" i="4"/>
  <c r="D1397" i="4"/>
  <c r="D1398" i="4"/>
  <c r="D1399" i="4"/>
  <c r="D1400" i="4"/>
  <c r="D1401" i="4"/>
  <c r="D1402" i="4"/>
  <c r="D1403" i="4"/>
  <c r="D1404" i="4"/>
  <c r="D1405" i="4"/>
  <c r="D1406" i="4"/>
  <c r="D1407" i="4"/>
  <c r="D1408" i="4"/>
  <c r="D1409" i="4"/>
  <c r="D1410" i="4"/>
  <c r="D1411" i="4"/>
  <c r="D1412" i="4"/>
  <c r="D1413" i="4"/>
  <c r="D1414" i="4"/>
  <c r="D1415" i="4"/>
  <c r="D1416" i="4"/>
  <c r="D1417" i="4"/>
  <c r="D1418" i="4"/>
  <c r="D1419" i="4"/>
  <c r="D1420" i="4"/>
  <c r="D1421" i="4"/>
  <c r="D1422" i="4"/>
  <c r="D1423" i="4"/>
  <c r="D1424" i="4"/>
  <c r="D1425" i="4"/>
  <c r="D1426" i="4"/>
  <c r="D1427" i="4"/>
  <c r="D1428" i="4"/>
  <c r="D1429" i="4"/>
  <c r="D1430" i="4"/>
  <c r="D1431" i="4"/>
  <c r="D1432" i="4"/>
  <c r="D1433" i="4"/>
  <c r="D1434" i="4"/>
  <c r="D1435" i="4"/>
  <c r="D1436" i="4"/>
  <c r="D1437" i="4"/>
  <c r="D1438" i="4"/>
  <c r="D1439" i="4"/>
  <c r="D1440" i="4"/>
  <c r="D1441" i="4"/>
  <c r="D1442" i="4"/>
  <c r="D1443" i="4"/>
  <c r="D1444" i="4"/>
  <c r="D1445" i="4"/>
  <c r="D1446" i="4"/>
  <c r="D1447" i="4"/>
  <c r="D1448" i="4"/>
  <c r="D1449" i="4"/>
  <c r="D1450" i="4"/>
  <c r="D1451" i="4"/>
  <c r="D1452" i="4"/>
  <c r="D1453" i="4"/>
  <c r="D1454" i="4"/>
  <c r="D1455" i="4"/>
  <c r="D1456" i="4"/>
  <c r="D1457" i="4"/>
  <c r="D1458" i="4"/>
  <c r="D1459" i="4"/>
  <c r="D1460" i="4"/>
  <c r="D1461" i="4"/>
  <c r="D1462" i="4"/>
  <c r="D1463" i="4"/>
  <c r="D1464" i="4"/>
  <c r="D1465" i="4"/>
  <c r="D1466" i="4"/>
  <c r="D1467" i="4"/>
  <c r="D1468" i="4"/>
  <c r="D1469" i="4"/>
  <c r="D1470" i="4"/>
  <c r="D1471" i="4"/>
  <c r="D1472" i="4"/>
  <c r="D1473" i="4"/>
  <c r="D1474" i="4"/>
  <c r="D1475" i="4"/>
  <c r="D1476" i="4"/>
  <c r="D1477" i="4"/>
  <c r="D1478" i="4"/>
  <c r="D1479" i="4"/>
  <c r="D1480" i="4"/>
  <c r="D1481" i="4"/>
  <c r="D1482" i="4"/>
  <c r="D1483" i="4"/>
  <c r="D1484" i="4"/>
  <c r="D1485" i="4"/>
  <c r="D1486" i="4"/>
  <c r="D1487" i="4"/>
  <c r="D1488" i="4"/>
  <c r="D1489" i="4"/>
  <c r="D1490" i="4"/>
  <c r="D1491" i="4"/>
  <c r="D1492" i="4"/>
  <c r="D1493" i="4"/>
  <c r="D1494" i="4"/>
  <c r="D1495" i="4"/>
  <c r="D1496" i="4"/>
  <c r="D1497" i="4"/>
  <c r="D1498" i="4"/>
  <c r="D1499" i="4"/>
  <c r="D1500" i="4"/>
  <c r="D1501" i="4"/>
  <c r="D1502" i="4"/>
  <c r="D1503" i="4"/>
  <c r="D1504" i="4"/>
  <c r="D1505" i="4"/>
  <c r="D1506" i="4"/>
  <c r="D1507" i="4"/>
  <c r="D1508" i="4"/>
  <c r="D1509" i="4"/>
  <c r="D1510" i="4"/>
  <c r="D1511" i="4"/>
  <c r="D1512" i="4"/>
  <c r="D1513" i="4"/>
  <c r="D1514" i="4"/>
  <c r="D1515" i="4"/>
  <c r="D1516" i="4"/>
  <c r="D1517" i="4"/>
  <c r="D1518" i="4"/>
  <c r="D1519" i="4"/>
  <c r="D1520" i="4"/>
  <c r="D1521" i="4"/>
  <c r="D1522" i="4"/>
  <c r="D1523" i="4"/>
  <c r="D1524" i="4"/>
  <c r="D1525" i="4"/>
  <c r="D1526" i="4"/>
  <c r="D1527" i="4"/>
  <c r="D1528" i="4"/>
  <c r="D1529" i="4"/>
  <c r="D1530" i="4"/>
  <c r="D1531" i="4"/>
  <c r="D1532" i="4"/>
  <c r="D1533" i="4"/>
  <c r="D1534" i="4"/>
  <c r="D1535" i="4"/>
  <c r="D1536" i="4"/>
  <c r="D1537" i="4"/>
  <c r="D1538" i="4"/>
  <c r="D1539" i="4"/>
  <c r="D1540" i="4"/>
  <c r="D1541" i="4"/>
  <c r="D1542" i="4"/>
  <c r="D1543" i="4"/>
  <c r="D1544" i="4"/>
  <c r="D1545" i="4"/>
  <c r="D1546" i="4"/>
  <c r="D1547" i="4"/>
  <c r="D1548" i="4"/>
  <c r="D1549" i="4"/>
  <c r="D1550" i="4"/>
  <c r="D1551" i="4"/>
  <c r="D1552" i="4"/>
  <c r="D1553" i="4"/>
  <c r="D1554" i="4"/>
  <c r="D1555" i="4"/>
  <c r="D1556" i="4"/>
  <c r="D1557" i="4"/>
  <c r="D1558" i="4"/>
  <c r="D1559" i="4"/>
  <c r="D1560" i="4"/>
  <c r="D1561" i="4"/>
  <c r="D1562" i="4"/>
  <c r="D1563" i="4"/>
  <c r="D1564" i="4"/>
  <c r="D1565" i="4"/>
  <c r="D1566" i="4"/>
  <c r="D1567" i="4"/>
  <c r="D1568" i="4"/>
  <c r="D1569" i="4"/>
  <c r="D1570" i="4"/>
  <c r="D1571" i="4"/>
  <c r="D1572" i="4"/>
  <c r="D1573" i="4"/>
  <c r="D1574" i="4"/>
  <c r="D1575" i="4"/>
  <c r="D1576" i="4"/>
  <c r="D1577" i="4"/>
  <c r="D1578" i="4"/>
  <c r="D1579" i="4"/>
  <c r="D1580" i="4"/>
  <c r="D1581" i="4"/>
  <c r="D1582" i="4"/>
  <c r="D1583" i="4"/>
  <c r="D1584" i="4"/>
  <c r="D1585" i="4"/>
  <c r="D1586" i="4"/>
  <c r="D1587" i="4"/>
  <c r="D1588" i="4"/>
  <c r="D1589" i="4"/>
  <c r="D1590" i="4"/>
  <c r="D1591" i="4"/>
  <c r="D1592" i="4"/>
  <c r="D1593" i="4"/>
  <c r="D1594" i="4"/>
  <c r="D1595" i="4"/>
  <c r="D1596" i="4"/>
  <c r="D1597" i="4"/>
  <c r="D1598" i="4"/>
  <c r="D1599" i="4"/>
  <c r="D1600" i="4"/>
  <c r="D1601" i="4"/>
  <c r="D1602" i="4"/>
  <c r="D1603" i="4"/>
  <c r="D1604" i="4"/>
  <c r="D1605" i="4"/>
  <c r="D1606" i="4"/>
  <c r="D1607" i="4"/>
  <c r="D1608" i="4"/>
  <c r="D1609" i="4"/>
  <c r="D1610" i="4"/>
  <c r="D1611" i="4"/>
  <c r="D1612" i="4"/>
  <c r="D1613" i="4"/>
  <c r="D1614" i="4"/>
  <c r="D1615" i="4"/>
  <c r="D1616" i="4"/>
  <c r="D1617" i="4"/>
  <c r="D1618" i="4"/>
  <c r="D1619" i="4"/>
  <c r="D1620" i="4"/>
  <c r="D1621" i="4"/>
  <c r="D1622" i="4"/>
  <c r="D1623" i="4"/>
  <c r="D1624" i="4"/>
  <c r="D1625" i="4"/>
  <c r="D1626" i="4"/>
  <c r="D1627" i="4"/>
  <c r="D1628" i="4"/>
  <c r="D1629" i="4"/>
  <c r="D1630" i="4"/>
  <c r="D1631" i="4"/>
  <c r="D1632" i="4"/>
  <c r="D1633" i="4"/>
  <c r="D1634" i="4"/>
  <c r="D1635" i="4"/>
  <c r="D1636" i="4"/>
  <c r="D1637" i="4"/>
  <c r="D1638" i="4"/>
  <c r="D1639" i="4"/>
  <c r="D1640" i="4"/>
  <c r="D1641" i="4"/>
  <c r="D1642" i="4"/>
  <c r="D1643" i="4"/>
  <c r="D1644" i="4"/>
  <c r="D1645" i="4"/>
  <c r="D1646" i="4"/>
  <c r="D1647" i="4"/>
  <c r="D1648" i="4"/>
  <c r="D1649" i="4"/>
  <c r="D1650" i="4"/>
  <c r="D1651" i="4"/>
  <c r="D1652" i="4"/>
  <c r="D1653" i="4"/>
  <c r="D1654" i="4"/>
  <c r="D1655" i="4"/>
  <c r="D1656" i="4"/>
  <c r="D1657" i="4"/>
  <c r="D1658" i="4"/>
  <c r="D1659" i="4"/>
  <c r="D1660" i="4"/>
  <c r="D1661" i="4"/>
  <c r="D1662" i="4"/>
  <c r="D1663" i="4"/>
  <c r="D1664" i="4"/>
  <c r="D1665" i="4"/>
  <c r="D1666" i="4"/>
  <c r="D1667" i="4"/>
  <c r="D1668" i="4"/>
  <c r="D1669" i="4"/>
  <c r="D1670" i="4"/>
  <c r="D1671" i="4"/>
  <c r="D1672" i="4"/>
  <c r="D1673" i="4"/>
  <c r="D1674" i="4"/>
  <c r="D1675" i="4"/>
  <c r="D1676" i="4"/>
  <c r="D1677" i="4"/>
  <c r="D1678" i="4"/>
  <c r="D1679" i="4"/>
  <c r="D1680" i="4"/>
  <c r="D1681" i="4"/>
  <c r="D1682" i="4"/>
  <c r="D1683" i="4"/>
  <c r="D1684" i="4"/>
  <c r="D1685" i="4"/>
  <c r="D1686" i="4"/>
  <c r="D1687" i="4"/>
  <c r="D1688" i="4"/>
  <c r="D1689" i="4"/>
  <c r="D1690" i="4"/>
  <c r="D1691" i="4"/>
  <c r="D1692" i="4"/>
  <c r="D1693" i="4"/>
  <c r="D1694" i="4"/>
  <c r="D1695" i="4"/>
  <c r="D1696" i="4"/>
  <c r="D1697" i="4"/>
  <c r="D1698" i="4"/>
  <c r="D1699" i="4"/>
  <c r="D1700" i="4"/>
  <c r="D1701" i="4"/>
  <c r="D1702" i="4"/>
  <c r="D1703" i="4"/>
  <c r="D1704" i="4"/>
  <c r="D1705" i="4"/>
  <c r="D1706" i="4"/>
  <c r="D1707" i="4"/>
  <c r="D1708" i="4"/>
  <c r="D1709" i="4"/>
  <c r="D1710" i="4"/>
  <c r="D1711" i="4"/>
  <c r="D1712" i="4"/>
  <c r="D1713" i="4"/>
  <c r="D1714" i="4"/>
  <c r="D1715" i="4"/>
  <c r="D1716" i="4"/>
  <c r="D1717" i="4"/>
  <c r="D1718" i="4"/>
  <c r="D1719" i="4"/>
  <c r="D1720" i="4"/>
  <c r="D1721" i="4"/>
  <c r="D1722" i="4"/>
  <c r="D1723" i="4"/>
  <c r="D1724" i="4"/>
  <c r="D1725" i="4"/>
  <c r="D1726" i="4"/>
  <c r="D1727" i="4"/>
  <c r="D1728" i="4"/>
  <c r="D1729" i="4"/>
  <c r="D1730" i="4"/>
  <c r="D1731" i="4"/>
  <c r="D1732" i="4"/>
  <c r="D1733" i="4"/>
  <c r="D1734" i="4"/>
  <c r="D1735" i="4"/>
  <c r="D1736" i="4"/>
  <c r="D1737" i="4"/>
  <c r="D1738" i="4"/>
  <c r="D1739" i="4"/>
  <c r="D1740" i="4"/>
  <c r="D1741" i="4"/>
  <c r="D1742" i="4"/>
  <c r="D1743" i="4"/>
  <c r="D1744" i="4"/>
  <c r="D1745" i="4"/>
  <c r="D1746" i="4"/>
  <c r="D1747" i="4"/>
  <c r="D1748" i="4"/>
  <c r="D1749" i="4"/>
  <c r="D1750" i="4"/>
  <c r="D1751" i="4"/>
  <c r="D1752" i="4"/>
  <c r="D1753" i="4"/>
  <c r="D1754" i="4"/>
  <c r="D1755" i="4"/>
  <c r="D1756" i="4"/>
  <c r="D1757" i="4"/>
  <c r="D1758" i="4"/>
  <c r="D1759" i="4"/>
  <c r="D1760" i="4"/>
  <c r="D1761" i="4"/>
  <c r="D1762" i="4"/>
  <c r="D1763" i="4"/>
  <c r="D1764" i="4"/>
  <c r="D1765" i="4"/>
  <c r="D1766" i="4"/>
  <c r="D1767" i="4"/>
  <c r="D1768" i="4"/>
  <c r="D1769" i="4"/>
  <c r="D1770" i="4"/>
  <c r="D1771" i="4"/>
  <c r="D1772" i="4"/>
  <c r="D1773" i="4"/>
  <c r="D1774" i="4"/>
  <c r="D1775" i="4"/>
  <c r="D1776" i="4"/>
  <c r="D1777" i="4"/>
  <c r="D1778" i="4"/>
  <c r="D1779" i="4"/>
  <c r="D1780" i="4"/>
  <c r="D1781" i="4"/>
  <c r="D1782" i="4"/>
  <c r="D1783" i="4"/>
  <c r="D1784" i="4"/>
  <c r="D1785" i="4"/>
  <c r="D1786" i="4"/>
  <c r="D1787" i="4"/>
  <c r="D1788" i="4"/>
  <c r="D1789" i="4"/>
  <c r="D1790" i="4"/>
  <c r="D1791" i="4"/>
  <c r="D1792" i="4"/>
  <c r="D1793" i="4"/>
  <c r="D1794" i="4"/>
  <c r="D1795" i="4"/>
  <c r="D1796" i="4"/>
  <c r="D1797" i="4"/>
  <c r="D1798" i="4"/>
  <c r="D1799" i="4"/>
  <c r="D1800" i="4"/>
  <c r="D1801" i="4"/>
  <c r="D1802" i="4"/>
  <c r="D1803" i="4"/>
  <c r="D1804" i="4"/>
  <c r="D1805" i="4"/>
  <c r="D1806" i="4"/>
  <c r="D1807" i="4"/>
  <c r="D1808" i="4"/>
  <c r="D1809" i="4"/>
  <c r="D1810" i="4"/>
  <c r="D1811" i="4"/>
  <c r="D1812" i="4"/>
  <c r="D1813" i="4"/>
  <c r="D1814" i="4"/>
  <c r="D1815" i="4"/>
  <c r="D1816" i="4"/>
  <c r="D1817" i="4"/>
  <c r="D1818" i="4"/>
  <c r="D1819" i="4"/>
  <c r="D1820" i="4"/>
  <c r="D1821" i="4"/>
  <c r="D1822" i="4"/>
  <c r="D1823" i="4"/>
  <c r="D1824" i="4"/>
  <c r="D1825" i="4"/>
  <c r="D1826" i="4"/>
  <c r="D1827" i="4"/>
  <c r="D1828" i="4"/>
  <c r="D1829" i="4"/>
  <c r="D1830" i="4"/>
  <c r="D1831" i="4"/>
  <c r="D1832" i="4"/>
  <c r="D1833" i="4"/>
  <c r="D1834" i="4"/>
  <c r="D1835" i="4"/>
  <c r="D1836" i="4"/>
  <c r="D1837" i="4"/>
  <c r="D1838" i="4"/>
  <c r="D1839" i="4"/>
  <c r="D1840" i="4"/>
  <c r="D1841" i="4"/>
  <c r="D1842" i="4"/>
  <c r="D1843" i="4"/>
  <c r="D1844" i="4"/>
  <c r="D1845" i="4"/>
  <c r="D1846" i="4"/>
  <c r="D1847" i="4"/>
  <c r="D1848" i="4"/>
  <c r="D1849" i="4"/>
  <c r="D1850" i="4"/>
  <c r="D1851" i="4"/>
  <c r="D1852" i="4"/>
  <c r="D1853" i="4"/>
  <c r="D1854" i="4"/>
  <c r="D1855" i="4"/>
  <c r="D1856" i="4"/>
  <c r="D1857" i="4"/>
  <c r="D1858" i="4"/>
  <c r="D1859" i="4"/>
  <c r="D1860" i="4"/>
  <c r="D1861" i="4"/>
  <c r="D1862" i="4"/>
  <c r="D1863" i="4"/>
  <c r="D1864" i="4"/>
  <c r="D1865" i="4"/>
  <c r="D1866" i="4"/>
  <c r="D1867" i="4"/>
  <c r="D1868" i="4"/>
  <c r="D1869" i="4"/>
  <c r="D1870" i="4"/>
  <c r="D1871" i="4"/>
  <c r="D1872" i="4"/>
  <c r="D1873" i="4"/>
  <c r="D1874" i="4"/>
  <c r="D1875" i="4"/>
  <c r="D1876" i="4"/>
  <c r="D1877" i="4"/>
  <c r="D1878" i="4"/>
  <c r="D1879" i="4"/>
  <c r="D1880" i="4"/>
  <c r="D1881" i="4"/>
  <c r="D1882" i="4"/>
  <c r="D1883" i="4"/>
  <c r="D1884" i="4"/>
  <c r="D1885" i="4"/>
  <c r="D1886" i="4"/>
  <c r="D1887" i="4"/>
  <c r="D1888" i="4"/>
  <c r="D1889" i="4"/>
  <c r="D1890" i="4"/>
  <c r="D1891" i="4"/>
  <c r="D1892" i="4"/>
  <c r="D1893" i="4"/>
  <c r="D1894" i="4"/>
  <c r="D1895" i="4"/>
  <c r="D1896" i="4"/>
  <c r="D1897" i="4"/>
  <c r="D1898" i="4"/>
  <c r="D1899" i="4"/>
  <c r="D1900" i="4"/>
  <c r="D1901" i="4"/>
  <c r="D1902" i="4"/>
  <c r="D1903" i="4"/>
  <c r="D1904" i="4"/>
  <c r="D1905" i="4"/>
  <c r="D1906" i="4"/>
  <c r="D1907" i="4"/>
  <c r="D1908" i="4"/>
  <c r="D1909" i="4"/>
  <c r="D1910" i="4"/>
  <c r="D1911" i="4"/>
  <c r="D1912" i="4"/>
  <c r="D1913" i="4"/>
  <c r="D1914" i="4"/>
  <c r="D1915" i="4"/>
  <c r="D1916" i="4"/>
  <c r="D1917" i="4"/>
  <c r="D1918" i="4"/>
  <c r="D1919" i="4"/>
  <c r="D1920" i="4"/>
  <c r="D1921" i="4"/>
  <c r="D1922" i="4"/>
  <c r="D1923" i="4"/>
  <c r="D1924" i="4"/>
  <c r="D1925" i="4"/>
  <c r="D1926" i="4"/>
  <c r="D1927" i="4"/>
  <c r="D1928" i="4"/>
  <c r="D1929" i="4"/>
  <c r="D1930" i="4"/>
  <c r="D1931" i="4"/>
  <c r="D1932" i="4"/>
  <c r="D1933" i="4"/>
  <c r="D1934" i="4"/>
  <c r="D1935" i="4"/>
  <c r="D1936" i="4"/>
  <c r="D1937" i="4"/>
  <c r="D1938" i="4"/>
  <c r="D1939" i="4"/>
  <c r="D1940" i="4"/>
  <c r="D1941" i="4"/>
  <c r="D1942" i="4"/>
  <c r="D1943" i="4"/>
  <c r="E712" i="4"/>
  <c r="E713" i="4"/>
  <c r="E714" i="4"/>
  <c r="E715" i="4"/>
  <c r="E716" i="4"/>
  <c r="E717" i="4"/>
  <c r="E718" i="4"/>
  <c r="E719" i="4"/>
  <c r="E720" i="4"/>
  <c r="E721" i="4"/>
  <c r="E722" i="4"/>
  <c r="E723" i="4"/>
  <c r="E724" i="4"/>
  <c r="E725" i="4"/>
  <c r="E726" i="4"/>
  <c r="E727" i="4"/>
  <c r="E728" i="4"/>
  <c r="E729" i="4"/>
  <c r="E730" i="4"/>
  <c r="E731" i="4"/>
  <c r="E732" i="4"/>
  <c r="E733" i="4"/>
  <c r="E734" i="4"/>
  <c r="E735" i="4"/>
  <c r="E736" i="4"/>
  <c r="E737" i="4"/>
  <c r="E738" i="4"/>
  <c r="E739" i="4"/>
  <c r="E740" i="4"/>
  <c r="E741" i="4"/>
  <c r="E742" i="4"/>
  <c r="E743" i="4"/>
  <c r="E744" i="4"/>
  <c r="E745" i="4"/>
  <c r="E746" i="4"/>
  <c r="E747" i="4"/>
  <c r="E748" i="4"/>
  <c r="E749" i="4"/>
  <c r="E750" i="4"/>
  <c r="E751" i="4"/>
  <c r="E752" i="4"/>
  <c r="E753" i="4"/>
  <c r="E754" i="4"/>
  <c r="E755" i="4"/>
  <c r="E756" i="4"/>
  <c r="E757" i="4"/>
  <c r="E758" i="4"/>
  <c r="E759" i="4"/>
  <c r="E760" i="4"/>
  <c r="E761" i="4"/>
  <c r="E762" i="4"/>
  <c r="E763" i="4"/>
  <c r="E764" i="4"/>
  <c r="E765" i="4"/>
  <c r="E766" i="4"/>
  <c r="E767" i="4"/>
  <c r="E768" i="4"/>
  <c r="E769" i="4"/>
  <c r="E770" i="4"/>
  <c r="E771" i="4"/>
  <c r="E772" i="4"/>
  <c r="E773" i="4"/>
  <c r="E774" i="4"/>
  <c r="E775" i="4"/>
  <c r="E776" i="4"/>
  <c r="E777" i="4"/>
  <c r="E778" i="4"/>
  <c r="E779" i="4"/>
  <c r="E780" i="4"/>
  <c r="E781" i="4"/>
  <c r="E782" i="4"/>
  <c r="E783" i="4"/>
  <c r="E784" i="4"/>
  <c r="E785" i="4"/>
  <c r="E786" i="4"/>
  <c r="E787" i="4"/>
  <c r="E788" i="4"/>
  <c r="E789" i="4"/>
  <c r="E790" i="4"/>
  <c r="E791" i="4"/>
  <c r="E792" i="4"/>
  <c r="E793" i="4"/>
  <c r="E794" i="4"/>
  <c r="E795" i="4"/>
  <c r="E796" i="4"/>
  <c r="E797" i="4"/>
  <c r="E798" i="4"/>
  <c r="E799" i="4"/>
  <c r="E800" i="4"/>
  <c r="E801" i="4"/>
  <c r="E802" i="4"/>
  <c r="E803" i="4"/>
  <c r="E804" i="4"/>
  <c r="E805" i="4"/>
  <c r="E806" i="4"/>
  <c r="E807" i="4"/>
  <c r="E808" i="4"/>
  <c r="E809" i="4"/>
  <c r="E810" i="4"/>
  <c r="E811" i="4"/>
  <c r="E812" i="4"/>
  <c r="E813" i="4"/>
  <c r="E814" i="4"/>
  <c r="E815" i="4"/>
  <c r="E816" i="4"/>
  <c r="E817" i="4"/>
  <c r="E818" i="4"/>
  <c r="E819" i="4"/>
  <c r="E820" i="4"/>
  <c r="E821" i="4"/>
  <c r="E822" i="4"/>
  <c r="E823" i="4"/>
  <c r="E824" i="4"/>
  <c r="E825" i="4"/>
  <c r="E826" i="4"/>
  <c r="E827" i="4"/>
  <c r="E828" i="4"/>
  <c r="E829" i="4"/>
  <c r="E830" i="4"/>
  <c r="E831" i="4"/>
  <c r="E832" i="4"/>
  <c r="E833" i="4"/>
  <c r="E834" i="4"/>
  <c r="E835" i="4"/>
  <c r="E836" i="4"/>
  <c r="E837" i="4"/>
  <c r="E838" i="4"/>
  <c r="E839" i="4"/>
  <c r="E840" i="4"/>
  <c r="E841" i="4"/>
  <c r="E842" i="4"/>
  <c r="E843" i="4"/>
  <c r="E844" i="4"/>
  <c r="E845" i="4"/>
  <c r="E846" i="4"/>
  <c r="E847" i="4"/>
  <c r="E848" i="4"/>
  <c r="E849" i="4"/>
  <c r="E850" i="4"/>
  <c r="E851" i="4"/>
  <c r="E852" i="4"/>
  <c r="E853" i="4"/>
  <c r="E854" i="4"/>
  <c r="E855" i="4"/>
  <c r="E856" i="4"/>
  <c r="E857" i="4"/>
  <c r="E858" i="4"/>
  <c r="E859" i="4"/>
  <c r="E860" i="4"/>
  <c r="E861" i="4"/>
  <c r="E862" i="4"/>
  <c r="E863" i="4"/>
  <c r="E864" i="4"/>
  <c r="E865" i="4"/>
  <c r="E866" i="4"/>
  <c r="E867" i="4"/>
  <c r="E868" i="4"/>
  <c r="E869" i="4"/>
  <c r="E870" i="4"/>
  <c r="E871" i="4"/>
  <c r="E872" i="4"/>
  <c r="E873" i="4"/>
  <c r="E874" i="4"/>
  <c r="E875" i="4"/>
  <c r="E876" i="4"/>
  <c r="E877" i="4"/>
  <c r="E878" i="4"/>
  <c r="E879" i="4"/>
  <c r="E880" i="4"/>
  <c r="E881" i="4"/>
  <c r="E882" i="4"/>
  <c r="E883" i="4"/>
  <c r="E884" i="4"/>
  <c r="E885" i="4"/>
  <c r="E886" i="4"/>
  <c r="E887" i="4"/>
  <c r="E888" i="4"/>
  <c r="E889" i="4"/>
  <c r="E890" i="4"/>
  <c r="E891" i="4"/>
  <c r="E892" i="4"/>
  <c r="E893" i="4"/>
  <c r="E894" i="4"/>
  <c r="E895" i="4"/>
  <c r="E896" i="4"/>
  <c r="E897" i="4"/>
  <c r="E898" i="4"/>
  <c r="E899" i="4"/>
  <c r="E900" i="4"/>
  <c r="E901" i="4"/>
  <c r="E902" i="4"/>
  <c r="E903" i="4"/>
  <c r="E904" i="4"/>
  <c r="E905" i="4"/>
  <c r="E906" i="4"/>
  <c r="E907" i="4"/>
  <c r="E908" i="4"/>
  <c r="E909" i="4"/>
  <c r="E910" i="4"/>
  <c r="E911" i="4"/>
  <c r="E912" i="4"/>
  <c r="E913" i="4"/>
  <c r="E914" i="4"/>
  <c r="E915" i="4"/>
  <c r="E916" i="4"/>
  <c r="E917" i="4"/>
  <c r="E918" i="4"/>
  <c r="E919" i="4"/>
  <c r="E920" i="4"/>
  <c r="E921" i="4"/>
  <c r="E922" i="4"/>
  <c r="E923" i="4"/>
  <c r="E924" i="4"/>
  <c r="E925" i="4"/>
  <c r="E926" i="4"/>
  <c r="E927" i="4"/>
  <c r="E928" i="4"/>
  <c r="E929" i="4"/>
  <c r="E930" i="4"/>
  <c r="E931" i="4"/>
  <c r="E932" i="4"/>
  <c r="E933" i="4"/>
  <c r="E934" i="4"/>
  <c r="E935" i="4"/>
  <c r="E936" i="4"/>
  <c r="E937" i="4"/>
  <c r="E938" i="4"/>
  <c r="E939" i="4"/>
  <c r="E940" i="4"/>
  <c r="E941" i="4"/>
  <c r="E942" i="4"/>
  <c r="E943" i="4"/>
  <c r="E944" i="4"/>
  <c r="E945" i="4"/>
  <c r="E946" i="4"/>
  <c r="E947" i="4"/>
  <c r="E948" i="4"/>
  <c r="E949" i="4"/>
  <c r="E950" i="4"/>
  <c r="E951" i="4"/>
  <c r="E952" i="4"/>
  <c r="E953" i="4"/>
  <c r="E954" i="4"/>
  <c r="E955" i="4"/>
  <c r="E956" i="4"/>
  <c r="E957" i="4"/>
  <c r="E958" i="4"/>
  <c r="E959" i="4"/>
  <c r="E960" i="4"/>
  <c r="E961" i="4"/>
  <c r="E962" i="4"/>
  <c r="E963" i="4"/>
  <c r="E964" i="4"/>
  <c r="E965" i="4"/>
  <c r="E966" i="4"/>
  <c r="E967" i="4"/>
  <c r="E968" i="4"/>
  <c r="E969" i="4"/>
  <c r="E970" i="4"/>
  <c r="E971" i="4"/>
  <c r="E972" i="4"/>
  <c r="E973" i="4"/>
  <c r="E974" i="4"/>
  <c r="E975" i="4"/>
  <c r="E976" i="4"/>
  <c r="E977" i="4"/>
  <c r="E978" i="4"/>
  <c r="E979" i="4"/>
  <c r="E980" i="4"/>
  <c r="E981" i="4"/>
  <c r="E982" i="4"/>
  <c r="E983" i="4"/>
  <c r="E984" i="4"/>
  <c r="E985" i="4"/>
  <c r="E986" i="4"/>
  <c r="E987" i="4"/>
  <c r="E988" i="4"/>
  <c r="E989" i="4"/>
  <c r="E990" i="4"/>
  <c r="E991" i="4"/>
  <c r="E992" i="4"/>
  <c r="E993" i="4"/>
  <c r="E994" i="4"/>
  <c r="E995" i="4"/>
  <c r="E996" i="4"/>
  <c r="E997" i="4"/>
  <c r="E998" i="4"/>
  <c r="E999" i="4"/>
  <c r="E1000" i="4"/>
  <c r="E1001" i="4"/>
  <c r="E1002" i="4"/>
  <c r="E1003" i="4"/>
  <c r="E1004" i="4"/>
  <c r="E1005" i="4"/>
  <c r="E1006" i="4"/>
  <c r="E1007" i="4"/>
  <c r="E1008" i="4"/>
  <c r="E1009" i="4"/>
  <c r="E1010" i="4"/>
  <c r="E1011" i="4"/>
  <c r="E1012" i="4"/>
  <c r="E1013" i="4"/>
  <c r="E1014" i="4"/>
  <c r="E1015" i="4"/>
  <c r="E1016" i="4"/>
  <c r="E1017" i="4"/>
  <c r="E1018" i="4"/>
  <c r="E1019" i="4"/>
  <c r="E1020" i="4"/>
  <c r="E1021" i="4"/>
  <c r="E1022" i="4"/>
  <c r="E1023" i="4"/>
  <c r="E1024" i="4"/>
  <c r="E1025" i="4"/>
  <c r="E1026" i="4"/>
  <c r="E1027" i="4"/>
  <c r="E1028" i="4"/>
  <c r="E1029" i="4"/>
  <c r="E1030" i="4"/>
  <c r="E1031" i="4"/>
  <c r="E1032" i="4"/>
  <c r="E1033" i="4"/>
  <c r="E1034" i="4"/>
  <c r="E1035" i="4"/>
  <c r="E1036" i="4"/>
  <c r="E1037" i="4"/>
  <c r="E1038" i="4"/>
  <c r="E1039" i="4"/>
  <c r="E1040" i="4"/>
  <c r="E1041" i="4"/>
  <c r="E1042" i="4"/>
  <c r="E1043" i="4"/>
  <c r="E1044" i="4"/>
  <c r="E1045" i="4"/>
  <c r="E1046" i="4"/>
  <c r="E1047" i="4"/>
  <c r="E1048" i="4"/>
  <c r="E1049" i="4"/>
  <c r="E1050" i="4"/>
  <c r="E1051" i="4"/>
  <c r="E1052" i="4"/>
  <c r="E1053" i="4"/>
  <c r="E1054" i="4"/>
  <c r="E1055" i="4"/>
  <c r="E1056" i="4"/>
  <c r="E1057" i="4"/>
  <c r="E1058" i="4"/>
  <c r="E1059" i="4"/>
  <c r="E1060" i="4"/>
  <c r="E1061" i="4"/>
  <c r="E1062" i="4"/>
  <c r="E1063" i="4"/>
  <c r="E1064" i="4"/>
  <c r="E1065" i="4"/>
  <c r="E1066" i="4"/>
  <c r="E1067" i="4"/>
  <c r="E1068" i="4"/>
  <c r="E1069" i="4"/>
  <c r="E1070" i="4"/>
  <c r="E1071" i="4"/>
  <c r="E1072" i="4"/>
  <c r="E1073" i="4"/>
  <c r="E1074" i="4"/>
  <c r="E1075" i="4"/>
  <c r="E1076" i="4"/>
  <c r="E1077" i="4"/>
  <c r="E1078" i="4"/>
  <c r="E1079" i="4"/>
  <c r="E1080" i="4"/>
  <c r="E1081" i="4"/>
  <c r="E1082" i="4"/>
  <c r="E1083" i="4"/>
  <c r="E1084" i="4"/>
  <c r="E1085" i="4"/>
  <c r="E1086" i="4"/>
  <c r="E1087" i="4"/>
  <c r="E1088" i="4"/>
  <c r="E1089" i="4"/>
  <c r="E1090" i="4"/>
  <c r="E1091" i="4"/>
  <c r="E1092" i="4"/>
  <c r="E1093" i="4"/>
  <c r="E1094" i="4"/>
  <c r="E1095" i="4"/>
  <c r="E1096" i="4"/>
  <c r="E1097" i="4"/>
  <c r="E1098" i="4"/>
  <c r="E1099" i="4"/>
  <c r="E1100" i="4"/>
  <c r="E1101" i="4"/>
  <c r="E1102" i="4"/>
  <c r="E1103" i="4"/>
  <c r="E1104" i="4"/>
  <c r="E1105" i="4"/>
  <c r="E1106" i="4"/>
  <c r="E1107" i="4"/>
  <c r="E1108" i="4"/>
  <c r="E1109" i="4"/>
  <c r="E1110" i="4"/>
  <c r="E1111" i="4"/>
  <c r="E1112" i="4"/>
  <c r="E1113" i="4"/>
  <c r="E1114" i="4"/>
  <c r="E1115" i="4"/>
  <c r="E1116" i="4"/>
  <c r="E1117" i="4"/>
  <c r="E1118" i="4"/>
  <c r="E1119" i="4"/>
  <c r="E1120" i="4"/>
  <c r="E1121" i="4"/>
  <c r="E1122" i="4"/>
  <c r="E1123" i="4"/>
  <c r="E1124" i="4"/>
  <c r="E1125" i="4"/>
  <c r="E1126" i="4"/>
  <c r="E1127" i="4"/>
  <c r="E1128" i="4"/>
  <c r="E1129" i="4"/>
  <c r="E1130" i="4"/>
  <c r="E1131" i="4"/>
  <c r="E1132" i="4"/>
  <c r="E1133" i="4"/>
  <c r="E1134" i="4"/>
  <c r="E1135" i="4"/>
  <c r="E1136" i="4"/>
  <c r="E1137" i="4"/>
  <c r="E1138" i="4"/>
  <c r="E1139" i="4"/>
  <c r="E1140" i="4"/>
  <c r="E1141" i="4"/>
  <c r="E1142" i="4"/>
  <c r="E1143" i="4"/>
  <c r="E1144" i="4"/>
  <c r="E1145" i="4"/>
  <c r="E1146" i="4"/>
  <c r="E1147" i="4"/>
  <c r="E1148" i="4"/>
  <c r="E1149" i="4"/>
  <c r="E1150" i="4"/>
  <c r="E1151" i="4"/>
  <c r="E1152" i="4"/>
  <c r="E1153" i="4"/>
  <c r="E1154" i="4"/>
  <c r="E1155" i="4"/>
  <c r="E1156" i="4"/>
  <c r="E1157" i="4"/>
  <c r="E1158" i="4"/>
  <c r="E1159" i="4"/>
  <c r="E1160" i="4"/>
  <c r="E1161" i="4"/>
  <c r="E1162" i="4"/>
  <c r="E1163" i="4"/>
  <c r="E1164" i="4"/>
  <c r="E1165" i="4"/>
  <c r="E1166" i="4"/>
  <c r="E1167" i="4"/>
  <c r="E1168" i="4"/>
  <c r="E1169" i="4"/>
  <c r="E1170" i="4"/>
  <c r="E1171" i="4"/>
  <c r="E1172" i="4"/>
  <c r="E1173" i="4"/>
  <c r="E1174" i="4"/>
  <c r="E1175" i="4"/>
  <c r="E1176" i="4"/>
  <c r="E1177" i="4"/>
  <c r="E1178" i="4"/>
  <c r="E1179" i="4"/>
  <c r="E1180" i="4"/>
  <c r="E1181" i="4"/>
  <c r="E1182" i="4"/>
  <c r="E1183" i="4"/>
  <c r="E1184" i="4"/>
  <c r="E1185" i="4"/>
  <c r="E1186" i="4"/>
  <c r="E1187" i="4"/>
  <c r="E1188" i="4"/>
  <c r="E1189" i="4"/>
  <c r="E1190" i="4"/>
  <c r="E1191" i="4"/>
  <c r="E1192" i="4"/>
  <c r="E1193" i="4"/>
  <c r="E1194" i="4"/>
  <c r="E1195" i="4"/>
  <c r="E1196" i="4"/>
  <c r="E1197" i="4"/>
  <c r="E1198" i="4"/>
  <c r="E1199" i="4"/>
  <c r="E1200" i="4"/>
  <c r="E1201" i="4"/>
  <c r="E1202" i="4"/>
  <c r="E1203" i="4"/>
  <c r="E1204" i="4"/>
  <c r="E1205" i="4"/>
  <c r="E1206" i="4"/>
  <c r="E1207" i="4"/>
  <c r="E1208" i="4"/>
  <c r="E1209" i="4"/>
  <c r="E1210" i="4"/>
  <c r="E1211" i="4"/>
  <c r="E1212" i="4"/>
  <c r="E1213" i="4"/>
  <c r="E1214" i="4"/>
  <c r="E1215" i="4"/>
  <c r="E1216" i="4"/>
  <c r="E1217" i="4"/>
  <c r="E1218" i="4"/>
  <c r="E1219" i="4"/>
  <c r="E1220" i="4"/>
  <c r="E1221" i="4"/>
  <c r="E1222" i="4"/>
  <c r="E1223" i="4"/>
  <c r="E1224" i="4"/>
  <c r="E1225" i="4"/>
  <c r="E1226" i="4"/>
  <c r="E1227" i="4"/>
  <c r="E1228" i="4"/>
  <c r="E1229" i="4"/>
  <c r="E1230" i="4"/>
  <c r="E1231" i="4"/>
  <c r="E1232" i="4"/>
  <c r="E1233" i="4"/>
  <c r="E1234" i="4"/>
  <c r="E1235" i="4"/>
  <c r="E1236" i="4"/>
  <c r="E1237" i="4"/>
  <c r="E1238" i="4"/>
  <c r="E1239" i="4"/>
  <c r="E1240" i="4"/>
  <c r="E1241" i="4"/>
  <c r="E1242" i="4"/>
  <c r="E1243" i="4"/>
  <c r="E1244" i="4"/>
  <c r="E1245" i="4"/>
  <c r="E1246" i="4"/>
  <c r="E1247" i="4"/>
  <c r="E1248" i="4"/>
  <c r="E1249" i="4"/>
  <c r="E1250" i="4"/>
  <c r="E1251" i="4"/>
  <c r="E1252" i="4"/>
  <c r="E1253" i="4"/>
  <c r="E1254" i="4"/>
  <c r="E1255" i="4"/>
  <c r="E1256" i="4"/>
  <c r="E1257" i="4"/>
  <c r="E1258" i="4"/>
  <c r="E1259" i="4"/>
  <c r="E1260" i="4"/>
  <c r="E1261" i="4"/>
  <c r="E1262" i="4"/>
  <c r="E1263" i="4"/>
  <c r="E1264" i="4"/>
  <c r="E1265" i="4"/>
  <c r="E1266" i="4"/>
  <c r="E1267" i="4"/>
  <c r="E1268" i="4"/>
  <c r="E1269" i="4"/>
  <c r="E1270" i="4"/>
  <c r="E1271" i="4"/>
  <c r="E1272" i="4"/>
  <c r="E1273" i="4"/>
  <c r="E1274" i="4"/>
  <c r="E1275" i="4"/>
  <c r="E1276" i="4"/>
  <c r="E1277" i="4"/>
  <c r="E1278" i="4"/>
  <c r="E1279" i="4"/>
  <c r="E1280" i="4"/>
  <c r="E1281" i="4"/>
  <c r="E1282" i="4"/>
  <c r="E1283" i="4"/>
  <c r="E1284" i="4"/>
  <c r="E1285" i="4"/>
  <c r="E1286" i="4"/>
  <c r="E1287" i="4"/>
  <c r="E1288" i="4"/>
  <c r="E1289" i="4"/>
  <c r="E1290" i="4"/>
  <c r="E1291" i="4"/>
  <c r="E1292" i="4"/>
  <c r="E1293" i="4"/>
  <c r="E1294" i="4"/>
  <c r="E1295" i="4"/>
  <c r="E1296" i="4"/>
  <c r="E1297" i="4"/>
  <c r="E1298" i="4"/>
  <c r="E1299" i="4"/>
  <c r="E1300" i="4"/>
  <c r="E1301" i="4"/>
  <c r="E1302" i="4"/>
  <c r="E1303" i="4"/>
  <c r="E1304" i="4"/>
  <c r="E1305" i="4"/>
  <c r="E1306" i="4"/>
  <c r="E1307" i="4"/>
  <c r="E1308" i="4"/>
  <c r="E1309" i="4"/>
  <c r="E1310" i="4"/>
  <c r="E1311" i="4"/>
  <c r="E1312" i="4"/>
  <c r="E1313" i="4"/>
  <c r="E1314" i="4"/>
  <c r="E1315" i="4"/>
  <c r="E1316" i="4"/>
  <c r="E1317" i="4"/>
  <c r="E1318" i="4"/>
  <c r="E1319" i="4"/>
  <c r="E1320" i="4"/>
  <c r="E1321" i="4"/>
  <c r="E1322" i="4"/>
  <c r="E1323" i="4"/>
  <c r="E1324" i="4"/>
  <c r="E1325" i="4"/>
  <c r="E1326" i="4"/>
  <c r="E1327" i="4"/>
  <c r="E1328" i="4"/>
  <c r="E1329" i="4"/>
  <c r="E1330" i="4"/>
  <c r="E1331" i="4"/>
  <c r="E1332" i="4"/>
  <c r="E1333" i="4"/>
  <c r="E1334" i="4"/>
  <c r="E1335" i="4"/>
  <c r="E1336" i="4"/>
  <c r="E1337" i="4"/>
  <c r="E1338" i="4"/>
  <c r="E1339" i="4"/>
  <c r="E1340" i="4"/>
  <c r="E1341" i="4"/>
  <c r="E1342" i="4"/>
  <c r="E1343" i="4"/>
  <c r="E1344" i="4"/>
  <c r="E1345" i="4"/>
  <c r="E1346" i="4"/>
  <c r="E1347" i="4"/>
  <c r="E1348" i="4"/>
  <c r="E1349" i="4"/>
  <c r="E1350" i="4"/>
  <c r="E1351" i="4"/>
  <c r="E1352" i="4"/>
  <c r="E1353" i="4"/>
  <c r="E1354" i="4"/>
  <c r="E1355" i="4"/>
  <c r="E1356" i="4"/>
  <c r="E1357" i="4"/>
  <c r="E1358" i="4"/>
  <c r="E1359" i="4"/>
  <c r="E1360" i="4"/>
  <c r="E1361" i="4"/>
  <c r="E1362" i="4"/>
  <c r="E1363" i="4"/>
  <c r="E1364" i="4"/>
  <c r="E1365" i="4"/>
  <c r="E1366" i="4"/>
  <c r="E1367" i="4"/>
  <c r="E1368" i="4"/>
  <c r="E1369" i="4"/>
  <c r="E1370" i="4"/>
  <c r="E1371" i="4"/>
  <c r="E1372" i="4"/>
  <c r="E1373" i="4"/>
  <c r="E1374" i="4"/>
  <c r="E1375" i="4"/>
  <c r="E1376" i="4"/>
  <c r="E1377" i="4"/>
  <c r="E1378" i="4"/>
  <c r="E1379" i="4"/>
  <c r="E1380" i="4"/>
  <c r="E1381" i="4"/>
  <c r="E1382" i="4"/>
  <c r="E1383" i="4"/>
  <c r="E1384" i="4"/>
  <c r="E1385" i="4"/>
  <c r="E1386" i="4"/>
  <c r="E1387" i="4"/>
  <c r="E1388" i="4"/>
  <c r="E1389" i="4"/>
  <c r="E1390" i="4"/>
  <c r="E1391" i="4"/>
  <c r="E1392" i="4"/>
  <c r="E1393" i="4"/>
  <c r="E1394" i="4"/>
  <c r="E1395" i="4"/>
  <c r="E1396" i="4"/>
  <c r="E1397" i="4"/>
  <c r="E1398" i="4"/>
  <c r="E1399" i="4"/>
  <c r="E1400" i="4"/>
  <c r="E1401" i="4"/>
  <c r="E1402" i="4"/>
  <c r="E1403" i="4"/>
  <c r="E1404" i="4"/>
  <c r="E1405" i="4"/>
  <c r="E1406" i="4"/>
  <c r="E1407" i="4"/>
  <c r="E1408" i="4"/>
  <c r="E1409" i="4"/>
  <c r="E1410" i="4"/>
  <c r="E1411" i="4"/>
  <c r="E1412" i="4"/>
  <c r="E1413" i="4"/>
  <c r="E1414" i="4"/>
  <c r="E1415" i="4"/>
  <c r="E1416" i="4"/>
  <c r="E1417" i="4"/>
  <c r="E1418" i="4"/>
  <c r="E1419" i="4"/>
  <c r="E1420" i="4"/>
  <c r="E1421" i="4"/>
  <c r="E1422" i="4"/>
  <c r="E1423" i="4"/>
  <c r="E1424" i="4"/>
  <c r="E1425" i="4"/>
  <c r="E1426" i="4"/>
  <c r="E1427" i="4"/>
  <c r="E1428" i="4"/>
  <c r="E1429" i="4"/>
  <c r="E1430" i="4"/>
  <c r="E1431" i="4"/>
  <c r="E1432" i="4"/>
  <c r="E1433" i="4"/>
  <c r="E1434" i="4"/>
  <c r="E1435" i="4"/>
  <c r="E1436" i="4"/>
  <c r="E1437" i="4"/>
  <c r="E1438" i="4"/>
  <c r="E1439" i="4"/>
  <c r="E1440" i="4"/>
  <c r="E1441" i="4"/>
  <c r="E1442" i="4"/>
  <c r="E1443" i="4"/>
  <c r="E1444" i="4"/>
  <c r="E1445" i="4"/>
  <c r="E1446" i="4"/>
  <c r="E1447" i="4"/>
  <c r="E1448" i="4"/>
  <c r="E1449" i="4"/>
  <c r="E1450" i="4"/>
  <c r="E1451" i="4"/>
  <c r="E1452" i="4"/>
  <c r="E1453" i="4"/>
  <c r="E1454" i="4"/>
  <c r="E1455" i="4"/>
  <c r="E1456" i="4"/>
  <c r="E1457" i="4"/>
  <c r="E1458" i="4"/>
  <c r="E1459" i="4"/>
  <c r="E1460" i="4"/>
  <c r="E1461" i="4"/>
  <c r="E1462" i="4"/>
  <c r="E1463" i="4"/>
  <c r="E1464" i="4"/>
  <c r="E1465" i="4"/>
  <c r="E1466" i="4"/>
  <c r="E1467" i="4"/>
  <c r="E1468" i="4"/>
  <c r="E1469" i="4"/>
  <c r="E1470" i="4"/>
  <c r="E1471" i="4"/>
  <c r="E1472" i="4"/>
  <c r="E1473" i="4"/>
  <c r="E1474" i="4"/>
  <c r="E1475" i="4"/>
  <c r="E1476" i="4"/>
  <c r="E1477" i="4"/>
  <c r="E1478" i="4"/>
  <c r="E1479" i="4"/>
  <c r="E1480" i="4"/>
  <c r="E1481" i="4"/>
  <c r="E1482" i="4"/>
  <c r="E1483" i="4"/>
  <c r="E1484" i="4"/>
  <c r="E1485" i="4"/>
  <c r="E1486" i="4"/>
  <c r="E1487" i="4"/>
  <c r="E1488" i="4"/>
  <c r="E1489" i="4"/>
  <c r="E1490" i="4"/>
  <c r="E1491" i="4"/>
  <c r="E1492" i="4"/>
  <c r="E1493" i="4"/>
  <c r="E1494" i="4"/>
  <c r="E1495" i="4"/>
  <c r="E1496" i="4"/>
  <c r="E1497" i="4"/>
  <c r="E1498" i="4"/>
  <c r="E1499" i="4"/>
  <c r="E1500" i="4"/>
  <c r="E1501" i="4"/>
  <c r="E1502" i="4"/>
  <c r="E1503" i="4"/>
  <c r="E1504" i="4"/>
  <c r="E1505" i="4"/>
  <c r="E1506" i="4"/>
  <c r="E1507" i="4"/>
  <c r="E1508" i="4"/>
  <c r="E1509" i="4"/>
  <c r="E1510" i="4"/>
  <c r="E1511" i="4"/>
  <c r="E1512" i="4"/>
  <c r="E1513" i="4"/>
  <c r="E1514" i="4"/>
  <c r="E1515" i="4"/>
  <c r="E1516" i="4"/>
  <c r="E1517" i="4"/>
  <c r="E1518" i="4"/>
  <c r="E1519" i="4"/>
  <c r="E1520" i="4"/>
  <c r="E1521" i="4"/>
  <c r="E1522" i="4"/>
  <c r="E1523" i="4"/>
  <c r="E1524" i="4"/>
  <c r="E1525" i="4"/>
  <c r="E1526" i="4"/>
  <c r="E1527" i="4"/>
  <c r="E1528" i="4"/>
  <c r="E1529" i="4"/>
  <c r="E1530" i="4"/>
  <c r="E1531" i="4"/>
  <c r="E1532" i="4"/>
  <c r="E1533" i="4"/>
  <c r="E1534" i="4"/>
  <c r="E1535" i="4"/>
  <c r="E1536" i="4"/>
  <c r="E1537" i="4"/>
  <c r="E1538" i="4"/>
  <c r="E1539" i="4"/>
  <c r="E1540" i="4"/>
  <c r="E1541" i="4"/>
  <c r="E1542" i="4"/>
  <c r="E1543" i="4"/>
  <c r="E1544" i="4"/>
  <c r="E1545" i="4"/>
  <c r="E1546" i="4"/>
  <c r="E1547" i="4"/>
  <c r="E1548" i="4"/>
  <c r="E1549" i="4"/>
  <c r="E1550" i="4"/>
  <c r="E1551" i="4"/>
  <c r="E1552" i="4"/>
  <c r="E1553" i="4"/>
  <c r="E1554" i="4"/>
  <c r="E1555" i="4"/>
  <c r="E1556" i="4"/>
  <c r="E1557" i="4"/>
  <c r="E1558" i="4"/>
  <c r="E1559" i="4"/>
  <c r="E1560" i="4"/>
  <c r="E1561" i="4"/>
  <c r="E1562" i="4"/>
  <c r="E1563" i="4"/>
  <c r="E1564" i="4"/>
  <c r="E1565" i="4"/>
  <c r="E1566" i="4"/>
  <c r="E1567" i="4"/>
  <c r="E1568" i="4"/>
  <c r="E1569" i="4"/>
  <c r="E1570" i="4"/>
  <c r="E1571" i="4"/>
  <c r="E1572" i="4"/>
  <c r="E1573" i="4"/>
  <c r="E1574" i="4"/>
  <c r="E1575" i="4"/>
  <c r="E1576" i="4"/>
  <c r="E1577" i="4"/>
  <c r="E1578" i="4"/>
  <c r="E1579" i="4"/>
  <c r="E1580" i="4"/>
  <c r="E1581" i="4"/>
  <c r="E1582" i="4"/>
  <c r="E1583" i="4"/>
  <c r="E1584" i="4"/>
  <c r="E1585" i="4"/>
  <c r="E1586" i="4"/>
  <c r="E1587" i="4"/>
  <c r="E1588" i="4"/>
  <c r="E1589" i="4"/>
  <c r="E1590" i="4"/>
  <c r="E1591" i="4"/>
  <c r="E1592" i="4"/>
  <c r="E1593" i="4"/>
  <c r="E1594" i="4"/>
  <c r="E1595" i="4"/>
  <c r="E1596" i="4"/>
  <c r="E1597" i="4"/>
  <c r="E1598" i="4"/>
  <c r="E1599" i="4"/>
  <c r="E1600" i="4"/>
  <c r="E1601" i="4"/>
  <c r="E1602" i="4"/>
  <c r="E1603" i="4"/>
  <c r="E1604" i="4"/>
  <c r="E1605" i="4"/>
  <c r="E1606" i="4"/>
  <c r="E1607" i="4"/>
  <c r="E1608" i="4"/>
  <c r="E1609" i="4"/>
  <c r="E1610" i="4"/>
  <c r="E1611" i="4"/>
  <c r="E1612" i="4"/>
  <c r="E1613" i="4"/>
  <c r="E1614" i="4"/>
  <c r="E1615" i="4"/>
  <c r="E1616" i="4"/>
  <c r="E1617" i="4"/>
  <c r="E1618" i="4"/>
  <c r="E1619" i="4"/>
  <c r="E1620" i="4"/>
  <c r="E1621" i="4"/>
  <c r="E1622" i="4"/>
  <c r="E1623" i="4"/>
  <c r="E1624" i="4"/>
  <c r="E1625" i="4"/>
  <c r="E1626" i="4"/>
  <c r="E1627" i="4"/>
  <c r="E1628" i="4"/>
  <c r="E1629" i="4"/>
  <c r="E1630" i="4"/>
  <c r="E1631" i="4"/>
  <c r="E1632" i="4"/>
  <c r="E1633" i="4"/>
  <c r="E1634" i="4"/>
  <c r="E1635" i="4"/>
  <c r="E1636" i="4"/>
  <c r="E1637" i="4"/>
  <c r="E1638" i="4"/>
  <c r="E1639" i="4"/>
  <c r="E1640" i="4"/>
  <c r="E1641" i="4"/>
  <c r="E1642" i="4"/>
  <c r="E1643" i="4"/>
  <c r="E1644" i="4"/>
  <c r="E1645" i="4"/>
  <c r="E1646" i="4"/>
  <c r="E1647" i="4"/>
  <c r="E1648" i="4"/>
  <c r="E1649" i="4"/>
  <c r="E1650" i="4"/>
  <c r="E1651" i="4"/>
  <c r="E1652" i="4"/>
  <c r="E1653" i="4"/>
  <c r="E1654" i="4"/>
  <c r="E1655" i="4"/>
  <c r="E1656" i="4"/>
  <c r="E1657" i="4"/>
  <c r="E1658" i="4"/>
  <c r="E1659" i="4"/>
  <c r="E1660" i="4"/>
  <c r="E1661" i="4"/>
  <c r="E1662" i="4"/>
  <c r="E1663" i="4"/>
  <c r="E1664" i="4"/>
  <c r="E1665" i="4"/>
  <c r="E1666" i="4"/>
  <c r="E1667" i="4"/>
  <c r="E1668" i="4"/>
  <c r="E1669" i="4"/>
  <c r="E1670" i="4"/>
  <c r="E1671" i="4"/>
  <c r="E1672" i="4"/>
  <c r="E1673" i="4"/>
  <c r="E1674" i="4"/>
  <c r="E1675" i="4"/>
  <c r="E1676" i="4"/>
  <c r="E1677" i="4"/>
  <c r="E1678" i="4"/>
  <c r="E1679" i="4"/>
  <c r="E1680" i="4"/>
  <c r="E1681" i="4"/>
  <c r="E1682" i="4"/>
  <c r="E1683" i="4"/>
  <c r="E1684" i="4"/>
  <c r="E1685" i="4"/>
  <c r="E1686" i="4"/>
  <c r="E1687" i="4"/>
  <c r="E1688" i="4"/>
  <c r="E1689" i="4"/>
  <c r="E1690" i="4"/>
  <c r="E1691" i="4"/>
  <c r="E1692" i="4"/>
  <c r="E1693" i="4"/>
  <c r="E1694" i="4"/>
  <c r="E1695" i="4"/>
  <c r="E1696" i="4"/>
  <c r="E1697" i="4"/>
  <c r="E1698" i="4"/>
  <c r="E1699" i="4"/>
  <c r="E1700" i="4"/>
  <c r="E1701" i="4"/>
  <c r="E1702" i="4"/>
  <c r="E1703" i="4"/>
  <c r="E1704" i="4"/>
  <c r="E1705" i="4"/>
  <c r="E1706" i="4"/>
  <c r="E1707" i="4"/>
  <c r="E1708" i="4"/>
  <c r="E1709" i="4"/>
  <c r="E1710" i="4"/>
  <c r="E1711" i="4"/>
  <c r="E1712" i="4"/>
  <c r="E1713" i="4"/>
  <c r="E1714" i="4"/>
  <c r="E1715" i="4"/>
  <c r="E1716" i="4"/>
  <c r="E1717" i="4"/>
  <c r="E1718" i="4"/>
  <c r="E1719" i="4"/>
  <c r="E1720" i="4"/>
  <c r="E1721" i="4"/>
  <c r="E1722" i="4"/>
  <c r="E1723" i="4"/>
  <c r="E1724" i="4"/>
  <c r="E1725" i="4"/>
  <c r="E1726" i="4"/>
  <c r="E1727" i="4"/>
  <c r="E1728" i="4"/>
  <c r="E1729" i="4"/>
  <c r="E1730" i="4"/>
  <c r="E1731" i="4"/>
  <c r="E1732" i="4"/>
  <c r="E1733" i="4"/>
  <c r="E1734" i="4"/>
  <c r="E1735" i="4"/>
  <c r="E1736" i="4"/>
  <c r="E1737" i="4"/>
  <c r="E1738" i="4"/>
  <c r="E1739" i="4"/>
  <c r="E1740" i="4"/>
  <c r="E1741" i="4"/>
  <c r="E1742" i="4"/>
  <c r="E1743" i="4"/>
  <c r="E1744" i="4"/>
  <c r="E1745" i="4"/>
  <c r="E1746" i="4"/>
  <c r="E1747" i="4"/>
  <c r="E1748" i="4"/>
  <c r="E1749" i="4"/>
  <c r="E1750" i="4"/>
  <c r="E1751" i="4"/>
  <c r="E1752" i="4"/>
  <c r="E1753" i="4"/>
  <c r="E1754" i="4"/>
  <c r="E1755" i="4"/>
  <c r="E1756" i="4"/>
  <c r="E1757" i="4"/>
  <c r="E1758" i="4"/>
  <c r="E1759" i="4"/>
  <c r="E1760" i="4"/>
  <c r="E1761" i="4"/>
  <c r="E1762" i="4"/>
  <c r="E1763" i="4"/>
  <c r="E1764" i="4"/>
  <c r="E1765" i="4"/>
  <c r="E1766" i="4"/>
  <c r="E1767" i="4"/>
  <c r="E1768" i="4"/>
  <c r="E1769" i="4"/>
  <c r="E1770" i="4"/>
  <c r="E1771" i="4"/>
  <c r="E1772" i="4"/>
  <c r="E1773" i="4"/>
  <c r="E1774" i="4"/>
  <c r="E1775" i="4"/>
  <c r="E1776" i="4"/>
  <c r="E1777" i="4"/>
  <c r="E1778" i="4"/>
  <c r="E1779" i="4"/>
  <c r="E1780" i="4"/>
  <c r="E1781" i="4"/>
  <c r="E1782" i="4"/>
  <c r="E1783" i="4"/>
  <c r="E1784" i="4"/>
  <c r="E1785" i="4"/>
  <c r="E1786" i="4"/>
  <c r="E1787" i="4"/>
  <c r="E1788" i="4"/>
  <c r="E1789" i="4"/>
  <c r="E1790" i="4"/>
  <c r="E1791" i="4"/>
  <c r="E1792" i="4"/>
  <c r="E1793" i="4"/>
  <c r="E1794" i="4"/>
  <c r="E1795" i="4"/>
  <c r="E1796" i="4"/>
  <c r="E1797" i="4"/>
  <c r="E1798" i="4"/>
  <c r="E1799" i="4"/>
  <c r="E1800" i="4"/>
  <c r="E1801" i="4"/>
  <c r="E1802" i="4"/>
  <c r="E1803" i="4"/>
  <c r="E1804" i="4"/>
  <c r="E1805" i="4"/>
  <c r="E1806" i="4"/>
  <c r="E1807" i="4"/>
  <c r="E1808" i="4"/>
  <c r="E1809" i="4"/>
  <c r="E1810" i="4"/>
  <c r="E1811" i="4"/>
  <c r="E1812" i="4"/>
  <c r="E1813" i="4"/>
  <c r="E1814" i="4"/>
  <c r="E1815" i="4"/>
  <c r="E1816" i="4"/>
  <c r="E1817" i="4"/>
  <c r="E1818" i="4"/>
  <c r="E1819" i="4"/>
  <c r="E1820" i="4"/>
  <c r="E1821" i="4"/>
  <c r="E1822" i="4"/>
  <c r="E1823" i="4"/>
  <c r="E1824" i="4"/>
  <c r="E1825" i="4"/>
  <c r="E1826" i="4"/>
  <c r="E1827" i="4"/>
  <c r="E1828" i="4"/>
  <c r="E1829" i="4"/>
  <c r="E1830" i="4"/>
  <c r="E1831" i="4"/>
  <c r="E1832" i="4"/>
  <c r="E1833" i="4"/>
  <c r="E1834" i="4"/>
  <c r="E1835" i="4"/>
  <c r="E1836" i="4"/>
  <c r="E1837" i="4"/>
  <c r="E1838" i="4"/>
  <c r="E1839" i="4"/>
  <c r="E1840" i="4"/>
  <c r="E1841" i="4"/>
  <c r="E1842" i="4"/>
  <c r="E1843" i="4"/>
  <c r="E1844" i="4"/>
  <c r="E1845" i="4"/>
  <c r="E1846" i="4"/>
  <c r="E1847" i="4"/>
  <c r="E1848" i="4"/>
  <c r="E1849" i="4"/>
  <c r="E1850" i="4"/>
  <c r="E1851" i="4"/>
  <c r="E1852" i="4"/>
  <c r="E1853" i="4"/>
  <c r="E1854" i="4"/>
  <c r="E1855" i="4"/>
  <c r="E1856" i="4"/>
  <c r="E1857" i="4"/>
  <c r="E1858" i="4"/>
  <c r="E1859" i="4"/>
  <c r="E1860" i="4"/>
  <c r="E1861" i="4"/>
  <c r="E1862" i="4"/>
  <c r="E1863" i="4"/>
  <c r="E1864" i="4"/>
  <c r="E1865" i="4"/>
  <c r="E1866" i="4"/>
  <c r="E1867" i="4"/>
  <c r="E1868" i="4"/>
  <c r="E1869" i="4"/>
  <c r="E1870" i="4"/>
  <c r="E1871" i="4"/>
  <c r="E1872" i="4"/>
  <c r="E1873" i="4"/>
  <c r="E1874" i="4"/>
  <c r="E1875" i="4"/>
  <c r="E1876" i="4"/>
  <c r="E1877" i="4"/>
  <c r="E1878" i="4"/>
  <c r="E1879" i="4"/>
  <c r="E1880" i="4"/>
  <c r="E1881" i="4"/>
  <c r="E1882" i="4"/>
  <c r="E1883" i="4"/>
  <c r="E1884" i="4"/>
  <c r="E1885" i="4"/>
  <c r="E1886" i="4"/>
  <c r="E1887" i="4"/>
  <c r="E1888" i="4"/>
  <c r="E1889" i="4"/>
  <c r="E1890" i="4"/>
  <c r="E1891" i="4"/>
  <c r="E1892" i="4"/>
  <c r="E1893" i="4"/>
  <c r="E1894" i="4"/>
  <c r="E1895" i="4"/>
  <c r="E1896" i="4"/>
  <c r="E1897" i="4"/>
  <c r="E1898" i="4"/>
  <c r="E1899" i="4"/>
  <c r="E1900" i="4"/>
  <c r="E1901" i="4"/>
  <c r="E1902" i="4"/>
  <c r="E1903" i="4"/>
  <c r="E1904" i="4"/>
  <c r="E1905" i="4"/>
  <c r="E1906" i="4"/>
  <c r="E1907" i="4"/>
  <c r="E1908" i="4"/>
  <c r="E1909" i="4"/>
  <c r="E1910" i="4"/>
  <c r="E1911" i="4"/>
  <c r="E1912" i="4"/>
  <c r="E1913" i="4"/>
  <c r="E1914" i="4"/>
  <c r="E1915" i="4"/>
  <c r="E1916" i="4"/>
  <c r="E1917" i="4"/>
  <c r="E1918" i="4"/>
  <c r="E1919" i="4"/>
  <c r="E1920" i="4"/>
  <c r="E1921" i="4"/>
  <c r="E1922" i="4"/>
  <c r="E1923" i="4"/>
  <c r="E1924" i="4"/>
  <c r="E1925" i="4"/>
  <c r="E1926" i="4"/>
  <c r="E1927" i="4"/>
  <c r="E1928" i="4"/>
  <c r="E1929" i="4"/>
  <c r="E1930" i="4"/>
  <c r="E1931" i="4"/>
  <c r="E1932" i="4"/>
  <c r="E1933" i="4"/>
  <c r="E1934" i="4"/>
  <c r="E1935" i="4"/>
  <c r="E1936" i="4"/>
  <c r="E1937" i="4"/>
  <c r="E1938" i="4"/>
  <c r="E1939" i="4"/>
  <c r="E1940" i="4"/>
  <c r="E1941" i="4"/>
  <c r="E1942" i="4"/>
  <c r="E1943" i="4"/>
  <c r="F712" i="4"/>
  <c r="F713" i="4"/>
  <c r="F714" i="4"/>
  <c r="F715" i="4"/>
  <c r="F716" i="4"/>
  <c r="F717" i="4"/>
  <c r="F718" i="4"/>
  <c r="F719" i="4"/>
  <c r="F720" i="4"/>
  <c r="F721" i="4"/>
  <c r="F722" i="4"/>
  <c r="F723" i="4"/>
  <c r="F724" i="4"/>
  <c r="F725" i="4"/>
  <c r="F726" i="4"/>
  <c r="F727" i="4"/>
  <c r="F728" i="4"/>
  <c r="F729" i="4"/>
  <c r="F730" i="4"/>
  <c r="F731" i="4"/>
  <c r="F732" i="4"/>
  <c r="F733" i="4"/>
  <c r="F734" i="4"/>
  <c r="F735" i="4"/>
  <c r="F736" i="4"/>
  <c r="F737" i="4"/>
  <c r="F738" i="4"/>
  <c r="F739" i="4"/>
  <c r="F740" i="4"/>
  <c r="F741" i="4"/>
  <c r="F742" i="4"/>
  <c r="F743" i="4"/>
  <c r="F744" i="4"/>
  <c r="F745" i="4"/>
  <c r="F746" i="4"/>
  <c r="F747" i="4"/>
  <c r="F748" i="4"/>
  <c r="F749" i="4"/>
  <c r="F750" i="4"/>
  <c r="F751" i="4"/>
  <c r="F752" i="4"/>
  <c r="F753" i="4"/>
  <c r="F754" i="4"/>
  <c r="F755" i="4"/>
  <c r="F756" i="4"/>
  <c r="F757" i="4"/>
  <c r="F758" i="4"/>
  <c r="F759" i="4"/>
  <c r="F760" i="4"/>
  <c r="F761" i="4"/>
  <c r="F762" i="4"/>
  <c r="F763" i="4"/>
  <c r="F764" i="4"/>
  <c r="F765" i="4"/>
  <c r="F766" i="4"/>
  <c r="F767" i="4"/>
  <c r="F768" i="4"/>
  <c r="F769" i="4"/>
  <c r="F770" i="4"/>
  <c r="F771" i="4"/>
  <c r="F772" i="4"/>
  <c r="F773" i="4"/>
  <c r="F774" i="4"/>
  <c r="F775" i="4"/>
  <c r="F776" i="4"/>
  <c r="F777" i="4"/>
  <c r="F778" i="4"/>
  <c r="F779" i="4"/>
  <c r="F780" i="4"/>
  <c r="F781" i="4"/>
  <c r="F782" i="4"/>
  <c r="F783" i="4"/>
  <c r="F784" i="4"/>
  <c r="F785" i="4"/>
  <c r="F786" i="4"/>
  <c r="F787" i="4"/>
  <c r="F788" i="4"/>
  <c r="F789" i="4"/>
  <c r="F790" i="4"/>
  <c r="F791" i="4"/>
  <c r="F792" i="4"/>
  <c r="F793" i="4"/>
  <c r="F794" i="4"/>
  <c r="F795" i="4"/>
  <c r="F796" i="4"/>
  <c r="F797" i="4"/>
  <c r="F798" i="4"/>
  <c r="F799" i="4"/>
  <c r="F800" i="4"/>
  <c r="F801" i="4"/>
  <c r="F802" i="4"/>
  <c r="F803" i="4"/>
  <c r="F804" i="4"/>
  <c r="F805" i="4"/>
  <c r="F806" i="4"/>
  <c r="F807" i="4"/>
  <c r="F808" i="4"/>
  <c r="F809" i="4"/>
  <c r="F810" i="4"/>
  <c r="F811" i="4"/>
  <c r="F812" i="4"/>
  <c r="F813" i="4"/>
  <c r="F814" i="4"/>
  <c r="F815" i="4"/>
  <c r="F816" i="4"/>
  <c r="F817" i="4"/>
  <c r="F818" i="4"/>
  <c r="F819" i="4"/>
  <c r="F820" i="4"/>
  <c r="F821" i="4"/>
  <c r="F822" i="4"/>
  <c r="F823" i="4"/>
  <c r="F824" i="4"/>
  <c r="F825" i="4"/>
  <c r="F826" i="4"/>
  <c r="F827" i="4"/>
  <c r="F828" i="4"/>
  <c r="F829" i="4"/>
  <c r="F830" i="4"/>
  <c r="F831" i="4"/>
  <c r="F832" i="4"/>
  <c r="F833" i="4"/>
  <c r="F834" i="4"/>
  <c r="F835" i="4"/>
  <c r="F836" i="4"/>
  <c r="F837" i="4"/>
  <c r="F838" i="4"/>
  <c r="F839" i="4"/>
  <c r="F840" i="4"/>
  <c r="F841" i="4"/>
  <c r="F842" i="4"/>
  <c r="F843" i="4"/>
  <c r="F844" i="4"/>
  <c r="F845" i="4"/>
  <c r="F846" i="4"/>
  <c r="F847" i="4"/>
  <c r="F848" i="4"/>
  <c r="F849" i="4"/>
  <c r="F850" i="4"/>
  <c r="F851" i="4"/>
  <c r="F852" i="4"/>
  <c r="F853" i="4"/>
  <c r="F854" i="4"/>
  <c r="F855" i="4"/>
  <c r="F856" i="4"/>
  <c r="F857" i="4"/>
  <c r="F858" i="4"/>
  <c r="F859" i="4"/>
  <c r="F860" i="4"/>
  <c r="F861" i="4"/>
  <c r="F862" i="4"/>
  <c r="F863" i="4"/>
  <c r="F864" i="4"/>
  <c r="F865" i="4"/>
  <c r="F866" i="4"/>
  <c r="F867" i="4"/>
  <c r="F868" i="4"/>
  <c r="F869" i="4"/>
  <c r="F870" i="4"/>
  <c r="F871" i="4"/>
  <c r="F872" i="4"/>
  <c r="F873" i="4"/>
  <c r="F874" i="4"/>
  <c r="F875" i="4"/>
  <c r="F876" i="4"/>
  <c r="F877" i="4"/>
  <c r="F878" i="4"/>
  <c r="F879" i="4"/>
  <c r="F880" i="4"/>
  <c r="F881" i="4"/>
  <c r="F882" i="4"/>
  <c r="F883" i="4"/>
  <c r="F884" i="4"/>
  <c r="F885" i="4"/>
  <c r="F886" i="4"/>
  <c r="F887" i="4"/>
  <c r="F888" i="4"/>
  <c r="F889" i="4"/>
  <c r="F890" i="4"/>
  <c r="F891" i="4"/>
  <c r="F892" i="4"/>
  <c r="F893" i="4"/>
  <c r="F894" i="4"/>
  <c r="F895" i="4"/>
  <c r="F896" i="4"/>
  <c r="F897" i="4"/>
  <c r="F898" i="4"/>
  <c r="F899" i="4"/>
  <c r="F900" i="4"/>
  <c r="F901" i="4"/>
  <c r="F902" i="4"/>
  <c r="F903" i="4"/>
  <c r="F904" i="4"/>
  <c r="F905" i="4"/>
  <c r="F906" i="4"/>
  <c r="F907" i="4"/>
  <c r="F908" i="4"/>
  <c r="F909" i="4"/>
  <c r="F910" i="4"/>
  <c r="F911" i="4"/>
  <c r="F912" i="4"/>
  <c r="F913" i="4"/>
  <c r="F914" i="4"/>
  <c r="F915" i="4"/>
  <c r="F916" i="4"/>
  <c r="F917" i="4"/>
  <c r="F918" i="4"/>
  <c r="F919" i="4"/>
  <c r="F920" i="4"/>
  <c r="F921" i="4"/>
  <c r="F922" i="4"/>
  <c r="F923" i="4"/>
  <c r="F924" i="4"/>
  <c r="F925" i="4"/>
  <c r="F926" i="4"/>
  <c r="F927" i="4"/>
  <c r="F928" i="4"/>
  <c r="F929" i="4"/>
  <c r="F930" i="4"/>
  <c r="F931" i="4"/>
  <c r="F932" i="4"/>
  <c r="F933" i="4"/>
  <c r="F934" i="4"/>
  <c r="F935" i="4"/>
  <c r="F936" i="4"/>
  <c r="F937" i="4"/>
  <c r="F938" i="4"/>
  <c r="F939" i="4"/>
  <c r="F940" i="4"/>
  <c r="F941" i="4"/>
  <c r="F942" i="4"/>
  <c r="F943" i="4"/>
  <c r="F944" i="4"/>
  <c r="F945" i="4"/>
  <c r="F946" i="4"/>
  <c r="F947" i="4"/>
  <c r="F948" i="4"/>
  <c r="F949" i="4"/>
  <c r="F950" i="4"/>
  <c r="F951" i="4"/>
  <c r="F952" i="4"/>
  <c r="F953" i="4"/>
  <c r="F954" i="4"/>
  <c r="F955" i="4"/>
  <c r="F956" i="4"/>
  <c r="F957" i="4"/>
  <c r="F958" i="4"/>
  <c r="F959" i="4"/>
  <c r="F960" i="4"/>
  <c r="F961" i="4"/>
  <c r="F962" i="4"/>
  <c r="F963" i="4"/>
  <c r="F964" i="4"/>
  <c r="F965" i="4"/>
  <c r="F966" i="4"/>
  <c r="F967" i="4"/>
  <c r="F968" i="4"/>
  <c r="F969" i="4"/>
  <c r="F970" i="4"/>
  <c r="F971" i="4"/>
  <c r="F972" i="4"/>
  <c r="F973" i="4"/>
  <c r="F974" i="4"/>
  <c r="F975" i="4"/>
  <c r="F976" i="4"/>
  <c r="F977" i="4"/>
  <c r="F978" i="4"/>
  <c r="F979" i="4"/>
  <c r="F980" i="4"/>
  <c r="F981" i="4"/>
  <c r="F982" i="4"/>
  <c r="F983" i="4"/>
  <c r="F984" i="4"/>
  <c r="F985" i="4"/>
  <c r="F986" i="4"/>
  <c r="F987" i="4"/>
  <c r="F988" i="4"/>
  <c r="F989" i="4"/>
  <c r="F990" i="4"/>
  <c r="F991" i="4"/>
  <c r="F992" i="4"/>
  <c r="F993" i="4"/>
  <c r="F994" i="4"/>
  <c r="F995" i="4"/>
  <c r="F996" i="4"/>
  <c r="F997" i="4"/>
  <c r="F998" i="4"/>
  <c r="F999" i="4"/>
  <c r="F1000" i="4"/>
  <c r="F1001" i="4"/>
  <c r="F1002" i="4"/>
  <c r="F1003" i="4"/>
  <c r="F1004" i="4"/>
  <c r="F1005" i="4"/>
  <c r="F1006" i="4"/>
  <c r="F1007" i="4"/>
  <c r="F1008" i="4"/>
  <c r="F1009" i="4"/>
  <c r="F1010" i="4"/>
  <c r="F1011" i="4"/>
  <c r="F1012" i="4"/>
  <c r="F1013" i="4"/>
  <c r="F1014" i="4"/>
  <c r="F1015" i="4"/>
  <c r="F1016" i="4"/>
  <c r="F1017" i="4"/>
  <c r="F1018" i="4"/>
  <c r="F1019" i="4"/>
  <c r="F1020" i="4"/>
  <c r="F1021" i="4"/>
  <c r="F1022" i="4"/>
  <c r="F1023" i="4"/>
  <c r="F1024" i="4"/>
  <c r="F1025" i="4"/>
  <c r="F1026" i="4"/>
  <c r="F1027" i="4"/>
  <c r="F1028" i="4"/>
  <c r="F1029" i="4"/>
  <c r="F1030" i="4"/>
  <c r="F1031" i="4"/>
  <c r="F1032" i="4"/>
  <c r="F1033" i="4"/>
  <c r="F1034" i="4"/>
  <c r="F1035" i="4"/>
  <c r="F1036" i="4"/>
  <c r="F1037" i="4"/>
  <c r="F1038" i="4"/>
  <c r="F1039" i="4"/>
  <c r="F1040" i="4"/>
  <c r="F1041" i="4"/>
  <c r="F1042" i="4"/>
  <c r="F1043" i="4"/>
  <c r="F1044" i="4"/>
  <c r="F1045" i="4"/>
  <c r="F1046" i="4"/>
  <c r="F1047" i="4"/>
  <c r="F1048" i="4"/>
  <c r="F1049" i="4"/>
  <c r="F1050" i="4"/>
  <c r="F1051" i="4"/>
  <c r="F1052" i="4"/>
  <c r="F1053" i="4"/>
  <c r="F1054" i="4"/>
  <c r="F1055" i="4"/>
  <c r="F1056" i="4"/>
  <c r="F1057" i="4"/>
  <c r="F1058" i="4"/>
  <c r="F1059" i="4"/>
  <c r="F1060" i="4"/>
  <c r="F1061" i="4"/>
  <c r="F1062" i="4"/>
  <c r="F1063" i="4"/>
  <c r="F1064" i="4"/>
  <c r="F1065" i="4"/>
  <c r="F1066" i="4"/>
  <c r="F1067" i="4"/>
  <c r="F1068" i="4"/>
  <c r="F1069" i="4"/>
  <c r="F1070" i="4"/>
  <c r="F1071" i="4"/>
  <c r="F1072" i="4"/>
  <c r="F1073" i="4"/>
  <c r="F1074" i="4"/>
  <c r="F1075" i="4"/>
  <c r="F1076" i="4"/>
  <c r="F1077" i="4"/>
  <c r="F1078" i="4"/>
  <c r="F1079" i="4"/>
  <c r="F1080" i="4"/>
  <c r="F1081" i="4"/>
  <c r="F1082" i="4"/>
  <c r="F1083" i="4"/>
  <c r="F1084" i="4"/>
  <c r="F1085" i="4"/>
  <c r="F1086" i="4"/>
  <c r="F1087" i="4"/>
  <c r="F1088" i="4"/>
  <c r="F1089" i="4"/>
  <c r="F1090" i="4"/>
  <c r="F1091" i="4"/>
  <c r="F1092" i="4"/>
  <c r="F1093" i="4"/>
  <c r="F1094" i="4"/>
  <c r="F1095" i="4"/>
  <c r="F1096" i="4"/>
  <c r="F1097" i="4"/>
  <c r="F1098" i="4"/>
  <c r="F1099" i="4"/>
  <c r="F1100" i="4"/>
  <c r="F1101" i="4"/>
  <c r="F1102" i="4"/>
  <c r="F1103" i="4"/>
  <c r="F1104" i="4"/>
  <c r="F1105" i="4"/>
  <c r="F1106" i="4"/>
  <c r="F1107" i="4"/>
  <c r="F1108" i="4"/>
  <c r="F1109" i="4"/>
  <c r="F1110" i="4"/>
  <c r="F1111" i="4"/>
  <c r="F1112" i="4"/>
  <c r="F1113" i="4"/>
  <c r="F1114" i="4"/>
  <c r="F1115" i="4"/>
  <c r="F1116" i="4"/>
  <c r="F1117" i="4"/>
  <c r="F1118" i="4"/>
  <c r="F1119" i="4"/>
  <c r="F1120" i="4"/>
  <c r="F1121" i="4"/>
  <c r="F1122" i="4"/>
  <c r="F1123" i="4"/>
  <c r="F1124" i="4"/>
  <c r="F1125" i="4"/>
  <c r="F1126" i="4"/>
  <c r="F1127" i="4"/>
  <c r="F1128" i="4"/>
  <c r="F1129" i="4"/>
  <c r="F1130" i="4"/>
  <c r="F1131" i="4"/>
  <c r="F1132" i="4"/>
  <c r="F1133" i="4"/>
  <c r="F1134" i="4"/>
  <c r="F1135" i="4"/>
  <c r="F1136" i="4"/>
  <c r="F1137" i="4"/>
  <c r="F1138" i="4"/>
  <c r="F1139" i="4"/>
  <c r="F1140" i="4"/>
  <c r="F1141" i="4"/>
  <c r="F1142" i="4"/>
  <c r="F1143" i="4"/>
  <c r="F1144" i="4"/>
  <c r="F1145" i="4"/>
  <c r="F1146" i="4"/>
  <c r="F1147" i="4"/>
  <c r="F1148" i="4"/>
  <c r="F1149" i="4"/>
  <c r="F1150" i="4"/>
  <c r="F1151" i="4"/>
  <c r="F1152" i="4"/>
  <c r="F1153" i="4"/>
  <c r="F1154" i="4"/>
  <c r="F1155" i="4"/>
  <c r="F1156" i="4"/>
  <c r="F1157" i="4"/>
  <c r="F1158" i="4"/>
  <c r="F1159" i="4"/>
  <c r="F1160" i="4"/>
  <c r="F1161" i="4"/>
  <c r="F1162" i="4"/>
  <c r="F1163" i="4"/>
  <c r="F1164" i="4"/>
  <c r="F1165" i="4"/>
  <c r="F1166" i="4"/>
  <c r="F1167" i="4"/>
  <c r="F1168" i="4"/>
  <c r="F1169" i="4"/>
  <c r="F1170" i="4"/>
  <c r="F1171" i="4"/>
  <c r="F1172" i="4"/>
  <c r="F1173" i="4"/>
  <c r="F1174" i="4"/>
  <c r="F1175" i="4"/>
  <c r="F1176" i="4"/>
  <c r="F1177" i="4"/>
  <c r="F1178" i="4"/>
  <c r="F1179" i="4"/>
  <c r="F1180" i="4"/>
  <c r="F1181" i="4"/>
  <c r="F1182" i="4"/>
  <c r="F1183" i="4"/>
  <c r="F1184" i="4"/>
  <c r="F1185" i="4"/>
  <c r="F1186" i="4"/>
  <c r="F1187" i="4"/>
  <c r="F1188" i="4"/>
  <c r="F1189" i="4"/>
  <c r="F1190" i="4"/>
  <c r="F1191" i="4"/>
  <c r="F1192" i="4"/>
  <c r="F1193" i="4"/>
  <c r="F1194" i="4"/>
  <c r="F1195" i="4"/>
  <c r="F1196" i="4"/>
  <c r="F1197" i="4"/>
  <c r="F1198" i="4"/>
  <c r="F1199" i="4"/>
  <c r="F1200" i="4"/>
  <c r="F1201" i="4"/>
  <c r="F1202" i="4"/>
  <c r="F1203" i="4"/>
  <c r="F1204" i="4"/>
  <c r="F1205" i="4"/>
  <c r="F1206" i="4"/>
  <c r="F1207" i="4"/>
  <c r="F1208" i="4"/>
  <c r="F1209" i="4"/>
  <c r="F1210" i="4"/>
  <c r="F1211" i="4"/>
  <c r="F1212" i="4"/>
  <c r="F1213" i="4"/>
  <c r="F1214" i="4"/>
  <c r="F1215" i="4"/>
  <c r="F1216" i="4"/>
  <c r="F1217" i="4"/>
  <c r="F1218" i="4"/>
  <c r="F1219" i="4"/>
  <c r="F1220" i="4"/>
  <c r="F1221" i="4"/>
  <c r="F1222" i="4"/>
  <c r="F1223" i="4"/>
  <c r="F1224" i="4"/>
  <c r="F1225" i="4"/>
  <c r="F1226" i="4"/>
  <c r="F1227" i="4"/>
  <c r="F1228" i="4"/>
  <c r="F1229" i="4"/>
  <c r="F1230" i="4"/>
  <c r="F1231" i="4"/>
  <c r="F1232" i="4"/>
  <c r="F1233" i="4"/>
  <c r="F1234" i="4"/>
  <c r="F1235" i="4"/>
  <c r="F1236" i="4"/>
  <c r="F1237" i="4"/>
  <c r="F1238" i="4"/>
  <c r="F1239" i="4"/>
  <c r="F1240" i="4"/>
  <c r="F1241" i="4"/>
  <c r="F1242" i="4"/>
  <c r="F1243" i="4"/>
  <c r="F1244" i="4"/>
  <c r="F1245" i="4"/>
  <c r="F1246" i="4"/>
  <c r="F1247" i="4"/>
  <c r="F1248" i="4"/>
  <c r="F1249" i="4"/>
  <c r="F1250" i="4"/>
  <c r="F1251" i="4"/>
  <c r="F1252" i="4"/>
  <c r="F1253" i="4"/>
  <c r="F1254" i="4"/>
  <c r="F1255" i="4"/>
  <c r="F1256" i="4"/>
  <c r="F1257" i="4"/>
  <c r="F1258" i="4"/>
  <c r="F1259" i="4"/>
  <c r="F1260" i="4"/>
  <c r="F1261" i="4"/>
  <c r="F1262" i="4"/>
  <c r="F1263" i="4"/>
  <c r="F1264" i="4"/>
  <c r="F1265" i="4"/>
  <c r="F1266" i="4"/>
  <c r="F1267" i="4"/>
  <c r="F1268" i="4"/>
  <c r="F1269" i="4"/>
  <c r="F1270" i="4"/>
  <c r="F1271" i="4"/>
  <c r="F1272" i="4"/>
  <c r="F1273" i="4"/>
  <c r="F1274" i="4"/>
  <c r="F1275" i="4"/>
  <c r="F1276" i="4"/>
  <c r="F1277" i="4"/>
  <c r="F1278" i="4"/>
  <c r="F1279" i="4"/>
  <c r="F1280" i="4"/>
  <c r="F1281" i="4"/>
  <c r="F1282" i="4"/>
  <c r="F1283" i="4"/>
  <c r="F1284" i="4"/>
  <c r="F1285" i="4"/>
  <c r="F1286" i="4"/>
  <c r="F1287" i="4"/>
  <c r="F1288" i="4"/>
  <c r="F1289" i="4"/>
  <c r="F1290" i="4"/>
  <c r="F1291" i="4"/>
  <c r="F1292" i="4"/>
  <c r="F1293" i="4"/>
  <c r="F1294" i="4"/>
  <c r="F1295" i="4"/>
  <c r="F1296" i="4"/>
  <c r="F1297" i="4"/>
  <c r="F1298" i="4"/>
  <c r="F1299" i="4"/>
  <c r="F1300" i="4"/>
  <c r="F1301" i="4"/>
  <c r="F1302" i="4"/>
  <c r="F1303" i="4"/>
  <c r="F1304" i="4"/>
  <c r="F1305" i="4"/>
  <c r="F1306" i="4"/>
  <c r="F1307" i="4"/>
  <c r="F1308" i="4"/>
  <c r="F1309" i="4"/>
  <c r="F1310" i="4"/>
  <c r="F1311" i="4"/>
  <c r="F1312" i="4"/>
  <c r="F1313" i="4"/>
  <c r="F1314" i="4"/>
  <c r="F1315" i="4"/>
  <c r="F1316" i="4"/>
  <c r="F1317" i="4"/>
  <c r="F1318" i="4"/>
  <c r="F1319" i="4"/>
  <c r="F1320" i="4"/>
  <c r="F1321" i="4"/>
  <c r="F1322" i="4"/>
  <c r="F1323" i="4"/>
  <c r="F1324" i="4"/>
  <c r="F1325" i="4"/>
  <c r="F1326" i="4"/>
  <c r="F1327" i="4"/>
  <c r="F1328" i="4"/>
  <c r="F1329" i="4"/>
  <c r="F1330" i="4"/>
  <c r="F1331" i="4"/>
  <c r="F1332" i="4"/>
  <c r="F1333" i="4"/>
  <c r="F1334" i="4"/>
  <c r="F1335" i="4"/>
  <c r="F1336" i="4"/>
  <c r="F1337" i="4"/>
  <c r="F1338" i="4"/>
  <c r="F1339" i="4"/>
  <c r="F1340" i="4"/>
  <c r="F1341" i="4"/>
  <c r="F1342" i="4"/>
  <c r="F1343" i="4"/>
  <c r="F1344" i="4"/>
  <c r="F1345" i="4"/>
  <c r="F1346" i="4"/>
  <c r="F1347" i="4"/>
  <c r="F1348" i="4"/>
  <c r="F1349" i="4"/>
  <c r="F1350" i="4"/>
  <c r="F1351" i="4"/>
  <c r="F1352" i="4"/>
  <c r="F1353" i="4"/>
  <c r="F1354" i="4"/>
  <c r="F1355" i="4"/>
  <c r="F1356" i="4"/>
  <c r="F1357" i="4"/>
  <c r="F1358" i="4"/>
  <c r="F1359" i="4"/>
  <c r="F1360" i="4"/>
  <c r="F1361" i="4"/>
  <c r="F1362" i="4"/>
  <c r="F1363" i="4"/>
  <c r="F1364" i="4"/>
  <c r="F1365" i="4"/>
  <c r="F1366" i="4"/>
  <c r="F1367" i="4"/>
  <c r="F1368" i="4"/>
  <c r="F1369" i="4"/>
  <c r="F1370" i="4"/>
  <c r="F1371" i="4"/>
  <c r="F1372" i="4"/>
  <c r="F1373" i="4"/>
  <c r="F1374" i="4"/>
  <c r="F1375" i="4"/>
  <c r="F1376" i="4"/>
  <c r="F1377" i="4"/>
  <c r="F1378" i="4"/>
  <c r="F1379" i="4"/>
  <c r="F1380" i="4"/>
  <c r="F1381" i="4"/>
  <c r="F1382" i="4"/>
  <c r="F1383" i="4"/>
  <c r="F1384" i="4"/>
  <c r="F1385" i="4"/>
  <c r="F1386" i="4"/>
  <c r="F1387" i="4"/>
  <c r="F1388" i="4"/>
  <c r="F1389" i="4"/>
  <c r="F1390" i="4"/>
  <c r="F1391" i="4"/>
  <c r="F1392" i="4"/>
  <c r="F1393" i="4"/>
  <c r="F1394" i="4"/>
  <c r="F1395" i="4"/>
  <c r="F1396" i="4"/>
  <c r="F1397" i="4"/>
  <c r="F1398" i="4"/>
  <c r="F1399" i="4"/>
  <c r="F1400" i="4"/>
  <c r="F1401" i="4"/>
  <c r="F1402" i="4"/>
  <c r="F1403" i="4"/>
  <c r="F1404" i="4"/>
  <c r="F1405" i="4"/>
  <c r="F1406" i="4"/>
  <c r="F1407" i="4"/>
  <c r="F1408" i="4"/>
  <c r="F1409" i="4"/>
  <c r="F1410" i="4"/>
  <c r="F1411" i="4"/>
  <c r="F1412" i="4"/>
  <c r="F1413" i="4"/>
  <c r="F1414" i="4"/>
  <c r="F1415" i="4"/>
  <c r="F1416" i="4"/>
  <c r="F1417" i="4"/>
  <c r="F1418" i="4"/>
  <c r="F1419" i="4"/>
  <c r="F1420" i="4"/>
  <c r="F1421" i="4"/>
  <c r="F1422" i="4"/>
  <c r="F1423" i="4"/>
  <c r="F1424" i="4"/>
  <c r="F1425" i="4"/>
  <c r="F1426" i="4"/>
  <c r="F1427" i="4"/>
  <c r="F1428" i="4"/>
  <c r="F1429" i="4"/>
  <c r="F1430" i="4"/>
  <c r="F1431" i="4"/>
  <c r="F1432" i="4"/>
  <c r="F1433" i="4"/>
  <c r="F1434" i="4"/>
  <c r="F1435" i="4"/>
  <c r="F1436" i="4"/>
  <c r="F1437" i="4"/>
  <c r="F1438" i="4"/>
  <c r="F1439" i="4"/>
  <c r="F1440" i="4"/>
  <c r="F1441" i="4"/>
  <c r="F1442" i="4"/>
  <c r="F1443" i="4"/>
  <c r="F1444" i="4"/>
  <c r="F1445" i="4"/>
  <c r="F1446" i="4"/>
  <c r="F1447" i="4"/>
  <c r="F1448" i="4"/>
  <c r="F1449" i="4"/>
  <c r="F1450" i="4"/>
  <c r="F1451" i="4"/>
  <c r="F1452" i="4"/>
  <c r="F1453" i="4"/>
  <c r="F1454" i="4"/>
  <c r="F1455" i="4"/>
  <c r="F1456" i="4"/>
  <c r="F1457" i="4"/>
  <c r="F1458" i="4"/>
  <c r="F1459" i="4"/>
  <c r="F1460" i="4"/>
  <c r="F1461" i="4"/>
  <c r="F1462" i="4"/>
  <c r="F1463" i="4"/>
  <c r="F1464" i="4"/>
  <c r="F1465" i="4"/>
  <c r="F1466" i="4"/>
  <c r="F1467" i="4"/>
  <c r="F1468" i="4"/>
  <c r="F1469" i="4"/>
  <c r="F1470" i="4"/>
  <c r="F1471" i="4"/>
  <c r="F1472" i="4"/>
  <c r="F1473" i="4"/>
  <c r="F1474" i="4"/>
  <c r="F1475" i="4"/>
  <c r="F1476" i="4"/>
  <c r="F1477" i="4"/>
  <c r="F1478" i="4"/>
  <c r="F1479" i="4"/>
  <c r="F1480" i="4"/>
  <c r="F1481" i="4"/>
  <c r="F1482" i="4"/>
  <c r="F1483" i="4"/>
  <c r="F1484" i="4"/>
  <c r="F1485" i="4"/>
  <c r="F1486" i="4"/>
  <c r="F1487" i="4"/>
  <c r="F1488" i="4"/>
  <c r="F1489" i="4"/>
  <c r="F1490" i="4"/>
  <c r="F1491" i="4"/>
  <c r="F1492" i="4"/>
  <c r="F1493" i="4"/>
  <c r="F1494" i="4"/>
  <c r="F1495" i="4"/>
  <c r="F1496" i="4"/>
  <c r="F1497" i="4"/>
  <c r="F1498" i="4"/>
  <c r="F1499" i="4"/>
  <c r="F1500" i="4"/>
  <c r="F1501" i="4"/>
  <c r="F1502" i="4"/>
  <c r="F1503" i="4"/>
  <c r="F1504" i="4"/>
  <c r="F1505" i="4"/>
  <c r="F1506" i="4"/>
  <c r="F1507" i="4"/>
  <c r="F1508" i="4"/>
  <c r="F1509" i="4"/>
  <c r="F1510" i="4"/>
  <c r="F1511" i="4"/>
  <c r="F1512" i="4"/>
  <c r="F1513" i="4"/>
  <c r="F1514" i="4"/>
  <c r="F1515" i="4"/>
  <c r="F1516" i="4"/>
  <c r="F1517" i="4"/>
  <c r="F1518" i="4"/>
  <c r="F1519" i="4"/>
  <c r="F1520" i="4"/>
  <c r="F1521" i="4"/>
  <c r="F1522" i="4"/>
  <c r="F1523" i="4"/>
  <c r="F1524" i="4"/>
  <c r="F1525" i="4"/>
  <c r="F1526" i="4"/>
  <c r="F1527" i="4"/>
  <c r="F1528" i="4"/>
  <c r="F1529" i="4"/>
  <c r="F1530" i="4"/>
  <c r="F1531" i="4"/>
  <c r="F1532" i="4"/>
  <c r="F1533" i="4"/>
  <c r="F1534" i="4"/>
  <c r="F1535" i="4"/>
  <c r="F1536" i="4"/>
  <c r="F1537" i="4"/>
  <c r="F1538" i="4"/>
  <c r="F1539" i="4"/>
  <c r="F1540" i="4"/>
  <c r="F1541" i="4"/>
  <c r="F1542" i="4"/>
  <c r="F1543" i="4"/>
  <c r="F1544" i="4"/>
  <c r="F1545" i="4"/>
  <c r="F1546" i="4"/>
  <c r="F1547" i="4"/>
  <c r="F1548" i="4"/>
  <c r="F1549" i="4"/>
  <c r="F1550" i="4"/>
  <c r="F1551" i="4"/>
  <c r="F1552" i="4"/>
  <c r="F1553" i="4"/>
  <c r="F1554" i="4"/>
  <c r="F1555" i="4"/>
  <c r="F1556" i="4"/>
  <c r="F1557" i="4"/>
  <c r="F1558" i="4"/>
  <c r="F1559" i="4"/>
  <c r="F1560" i="4"/>
  <c r="F1561" i="4"/>
  <c r="F1562" i="4"/>
  <c r="F1563" i="4"/>
  <c r="F1564" i="4"/>
  <c r="F1565" i="4"/>
  <c r="F1566" i="4"/>
  <c r="F1567" i="4"/>
  <c r="F1568" i="4"/>
  <c r="F1569" i="4"/>
  <c r="F1570" i="4"/>
  <c r="F1571" i="4"/>
  <c r="F1572" i="4"/>
  <c r="F1573" i="4"/>
  <c r="F1574" i="4"/>
  <c r="F1575" i="4"/>
  <c r="F1576" i="4"/>
  <c r="F1577" i="4"/>
  <c r="F1578" i="4"/>
  <c r="F1579" i="4"/>
  <c r="F1580" i="4"/>
  <c r="F1581" i="4"/>
  <c r="F1582" i="4"/>
  <c r="F1583" i="4"/>
  <c r="F1584" i="4"/>
  <c r="F1585" i="4"/>
  <c r="F1586" i="4"/>
  <c r="F1587" i="4"/>
  <c r="F1588" i="4"/>
  <c r="F1589" i="4"/>
  <c r="F1590" i="4"/>
  <c r="F1591" i="4"/>
  <c r="F1592" i="4"/>
  <c r="F1593" i="4"/>
  <c r="F1594" i="4"/>
  <c r="F1595" i="4"/>
  <c r="F1596" i="4"/>
  <c r="F1597" i="4"/>
  <c r="F1598" i="4"/>
  <c r="F1599" i="4"/>
  <c r="F1600" i="4"/>
  <c r="F1601" i="4"/>
  <c r="F1602" i="4"/>
  <c r="F1603" i="4"/>
  <c r="F1604" i="4"/>
  <c r="F1605" i="4"/>
  <c r="F1606" i="4"/>
  <c r="F1607" i="4"/>
  <c r="F1608" i="4"/>
  <c r="F1609" i="4"/>
  <c r="F1610" i="4"/>
  <c r="F1611" i="4"/>
  <c r="F1612" i="4"/>
  <c r="F1613" i="4"/>
  <c r="F1614" i="4"/>
  <c r="F1615" i="4"/>
  <c r="F1616" i="4"/>
  <c r="F1617" i="4"/>
  <c r="F1618" i="4"/>
  <c r="F1619" i="4"/>
  <c r="F1620" i="4"/>
  <c r="F1621" i="4"/>
  <c r="F1622" i="4"/>
  <c r="F1623" i="4"/>
  <c r="F1624" i="4"/>
  <c r="F1625" i="4"/>
  <c r="F1626" i="4"/>
  <c r="F1627" i="4"/>
  <c r="F1628" i="4"/>
  <c r="F1629" i="4"/>
  <c r="F1630" i="4"/>
  <c r="F1631" i="4"/>
  <c r="F1632" i="4"/>
  <c r="F1633" i="4"/>
  <c r="F1634" i="4"/>
  <c r="F1635" i="4"/>
  <c r="F1636" i="4"/>
  <c r="F1637" i="4"/>
  <c r="F1638" i="4"/>
  <c r="F1639" i="4"/>
  <c r="F1640" i="4"/>
  <c r="F1641" i="4"/>
  <c r="F1642" i="4"/>
  <c r="F1643" i="4"/>
  <c r="F1644" i="4"/>
  <c r="F1645" i="4"/>
  <c r="F1646" i="4"/>
  <c r="F1647" i="4"/>
  <c r="F1648" i="4"/>
  <c r="F1649" i="4"/>
  <c r="F1650" i="4"/>
  <c r="F1651" i="4"/>
  <c r="F1652" i="4"/>
  <c r="F1653" i="4"/>
  <c r="F1654" i="4"/>
  <c r="F1655" i="4"/>
  <c r="F1656" i="4"/>
  <c r="F1657" i="4"/>
  <c r="F1658" i="4"/>
  <c r="F1659" i="4"/>
  <c r="F1660" i="4"/>
  <c r="F1661" i="4"/>
  <c r="F1662" i="4"/>
  <c r="F1663" i="4"/>
  <c r="F1664" i="4"/>
  <c r="F1665" i="4"/>
  <c r="F1666" i="4"/>
  <c r="F1667" i="4"/>
  <c r="F1668" i="4"/>
  <c r="F1669" i="4"/>
  <c r="F1670" i="4"/>
  <c r="F1671" i="4"/>
  <c r="F1672" i="4"/>
  <c r="F1673" i="4"/>
  <c r="F1674" i="4"/>
  <c r="F1675" i="4"/>
  <c r="F1676" i="4"/>
  <c r="F1677" i="4"/>
  <c r="F1678" i="4"/>
  <c r="F1679" i="4"/>
  <c r="F1680" i="4"/>
  <c r="F1681" i="4"/>
  <c r="F1682" i="4"/>
  <c r="F1683" i="4"/>
  <c r="F1684" i="4"/>
  <c r="F1685" i="4"/>
  <c r="F1686" i="4"/>
  <c r="F1687" i="4"/>
  <c r="F1688" i="4"/>
  <c r="F1689" i="4"/>
  <c r="F1690" i="4"/>
  <c r="F1691" i="4"/>
  <c r="F1692" i="4"/>
  <c r="F1693" i="4"/>
  <c r="F1694" i="4"/>
  <c r="F1695" i="4"/>
  <c r="F1696" i="4"/>
  <c r="F1697" i="4"/>
  <c r="F1698" i="4"/>
  <c r="F1699" i="4"/>
  <c r="F1700" i="4"/>
  <c r="F1701" i="4"/>
  <c r="F1702" i="4"/>
  <c r="F1703" i="4"/>
  <c r="F1704" i="4"/>
  <c r="F1705" i="4"/>
  <c r="F1706" i="4"/>
  <c r="F1707" i="4"/>
  <c r="F1708" i="4"/>
  <c r="F1709" i="4"/>
  <c r="F1710" i="4"/>
  <c r="F1711" i="4"/>
  <c r="F1712" i="4"/>
  <c r="F1713" i="4"/>
  <c r="F1714" i="4"/>
  <c r="F1715" i="4"/>
  <c r="F1716" i="4"/>
  <c r="F1717" i="4"/>
  <c r="F1718" i="4"/>
  <c r="F1719" i="4"/>
  <c r="F1720" i="4"/>
  <c r="F1721" i="4"/>
  <c r="F1722" i="4"/>
  <c r="F1723" i="4"/>
  <c r="F1724" i="4"/>
  <c r="F1725" i="4"/>
  <c r="F1726" i="4"/>
  <c r="F1727" i="4"/>
  <c r="F1728" i="4"/>
  <c r="F1729" i="4"/>
  <c r="F1730" i="4"/>
  <c r="F1731" i="4"/>
  <c r="F1732" i="4"/>
  <c r="F1733" i="4"/>
  <c r="F1734" i="4"/>
  <c r="F1735" i="4"/>
  <c r="F1736" i="4"/>
  <c r="F1737" i="4"/>
  <c r="F1738" i="4"/>
  <c r="F1739" i="4"/>
  <c r="F1740" i="4"/>
  <c r="F1741" i="4"/>
  <c r="F1742" i="4"/>
  <c r="F1743" i="4"/>
  <c r="F1744" i="4"/>
  <c r="F1745" i="4"/>
  <c r="F1746" i="4"/>
  <c r="F1747" i="4"/>
  <c r="F1748" i="4"/>
  <c r="F1749" i="4"/>
  <c r="F1750" i="4"/>
  <c r="F1751" i="4"/>
  <c r="F1752" i="4"/>
  <c r="F1753" i="4"/>
  <c r="F1754" i="4"/>
  <c r="F1755" i="4"/>
  <c r="F1756" i="4"/>
  <c r="F1757" i="4"/>
  <c r="F1758" i="4"/>
  <c r="F1759" i="4"/>
  <c r="F1760" i="4"/>
  <c r="F1761" i="4"/>
  <c r="F1762" i="4"/>
  <c r="F1763" i="4"/>
  <c r="F1764" i="4"/>
  <c r="F1765" i="4"/>
  <c r="F1766" i="4"/>
  <c r="F1767" i="4"/>
  <c r="F1768" i="4"/>
  <c r="F1769" i="4"/>
  <c r="F1770" i="4"/>
  <c r="F1771" i="4"/>
  <c r="F1772" i="4"/>
  <c r="F1773" i="4"/>
  <c r="F1774" i="4"/>
  <c r="F1775" i="4"/>
  <c r="F1776" i="4"/>
  <c r="F1777" i="4"/>
  <c r="F1778" i="4"/>
  <c r="F1779" i="4"/>
  <c r="F1780" i="4"/>
  <c r="F1781" i="4"/>
  <c r="F1782" i="4"/>
  <c r="F1783" i="4"/>
  <c r="F1784" i="4"/>
  <c r="F1785" i="4"/>
  <c r="F1786" i="4"/>
  <c r="F1787" i="4"/>
  <c r="F1788" i="4"/>
  <c r="F1789" i="4"/>
  <c r="F1790" i="4"/>
  <c r="F1791" i="4"/>
  <c r="F1792" i="4"/>
  <c r="F1793" i="4"/>
  <c r="F1794" i="4"/>
  <c r="F1795" i="4"/>
  <c r="F1796" i="4"/>
  <c r="F1797" i="4"/>
  <c r="F1798" i="4"/>
  <c r="F1799" i="4"/>
  <c r="F1800" i="4"/>
  <c r="F1801" i="4"/>
  <c r="F1802" i="4"/>
  <c r="F1803" i="4"/>
  <c r="F1804" i="4"/>
  <c r="F1805" i="4"/>
  <c r="F1806" i="4"/>
  <c r="F1807" i="4"/>
  <c r="F1808" i="4"/>
  <c r="F1809" i="4"/>
  <c r="F1810" i="4"/>
  <c r="F1811" i="4"/>
  <c r="F1812" i="4"/>
  <c r="F1813" i="4"/>
  <c r="F1814" i="4"/>
  <c r="F1815" i="4"/>
  <c r="F1816" i="4"/>
  <c r="F1817" i="4"/>
  <c r="F1818" i="4"/>
  <c r="F1819" i="4"/>
  <c r="F1820" i="4"/>
  <c r="F1821" i="4"/>
  <c r="F1822" i="4"/>
  <c r="F1823" i="4"/>
  <c r="F1824" i="4"/>
  <c r="F1825" i="4"/>
  <c r="F1826" i="4"/>
  <c r="F1827" i="4"/>
  <c r="F1828" i="4"/>
  <c r="F1829" i="4"/>
  <c r="F1830" i="4"/>
  <c r="F1831" i="4"/>
  <c r="F1832" i="4"/>
  <c r="F1833" i="4"/>
  <c r="F1834" i="4"/>
  <c r="F1835" i="4"/>
  <c r="F1836" i="4"/>
  <c r="F1837" i="4"/>
  <c r="F1838" i="4"/>
  <c r="F1839" i="4"/>
  <c r="F1840" i="4"/>
  <c r="F1841" i="4"/>
  <c r="F1842" i="4"/>
  <c r="F1843" i="4"/>
  <c r="F1844" i="4"/>
  <c r="F1845" i="4"/>
  <c r="F1846" i="4"/>
  <c r="F1847" i="4"/>
  <c r="F1848" i="4"/>
  <c r="F1849" i="4"/>
  <c r="F1850" i="4"/>
  <c r="F1851" i="4"/>
  <c r="F1852" i="4"/>
  <c r="F1853" i="4"/>
  <c r="F1854" i="4"/>
  <c r="F1855" i="4"/>
  <c r="F1856" i="4"/>
  <c r="F1857" i="4"/>
  <c r="F1858" i="4"/>
  <c r="F1859" i="4"/>
  <c r="F1860" i="4"/>
  <c r="F1861" i="4"/>
  <c r="F1862" i="4"/>
  <c r="F1863" i="4"/>
  <c r="F1864" i="4"/>
  <c r="F1865" i="4"/>
  <c r="F1866" i="4"/>
  <c r="F1867" i="4"/>
  <c r="F1868" i="4"/>
  <c r="F1869" i="4"/>
  <c r="F1870" i="4"/>
  <c r="F1871" i="4"/>
  <c r="F1872" i="4"/>
  <c r="F1873" i="4"/>
  <c r="F1874" i="4"/>
  <c r="F1875" i="4"/>
  <c r="F1876" i="4"/>
  <c r="F1877" i="4"/>
  <c r="F1878" i="4"/>
  <c r="F1879" i="4"/>
  <c r="F1880" i="4"/>
  <c r="F1881" i="4"/>
  <c r="F1882" i="4"/>
  <c r="F1883" i="4"/>
  <c r="F1884" i="4"/>
  <c r="F1885" i="4"/>
  <c r="F1886" i="4"/>
  <c r="F1887" i="4"/>
  <c r="F1888" i="4"/>
  <c r="F1889" i="4"/>
  <c r="F1890" i="4"/>
  <c r="F1891" i="4"/>
  <c r="F1892" i="4"/>
  <c r="F1893" i="4"/>
  <c r="F1894" i="4"/>
  <c r="F1895" i="4"/>
  <c r="F1896" i="4"/>
  <c r="F1897" i="4"/>
  <c r="F1898" i="4"/>
  <c r="F1899" i="4"/>
  <c r="F1900" i="4"/>
  <c r="F1901" i="4"/>
  <c r="F1902" i="4"/>
  <c r="F1903" i="4"/>
  <c r="F1904" i="4"/>
  <c r="F1905" i="4"/>
  <c r="F1906" i="4"/>
  <c r="F1907" i="4"/>
  <c r="F1908" i="4"/>
  <c r="F1909" i="4"/>
  <c r="F1910" i="4"/>
  <c r="F1911" i="4"/>
  <c r="F1912" i="4"/>
  <c r="F1913" i="4"/>
  <c r="F1914" i="4"/>
  <c r="F1915" i="4"/>
  <c r="F1916" i="4"/>
  <c r="F1917" i="4"/>
  <c r="F1918" i="4"/>
  <c r="F1919" i="4"/>
  <c r="F1920" i="4"/>
  <c r="F1921" i="4"/>
  <c r="F1922" i="4"/>
  <c r="F1923" i="4"/>
  <c r="F1924" i="4"/>
  <c r="F1925" i="4"/>
  <c r="F1926" i="4"/>
  <c r="F1927" i="4"/>
  <c r="F1928" i="4"/>
  <c r="F1929" i="4"/>
  <c r="F1930" i="4"/>
  <c r="F1931" i="4"/>
  <c r="F1932" i="4"/>
  <c r="F1933" i="4"/>
  <c r="F1934" i="4"/>
  <c r="F1935" i="4"/>
  <c r="F1936" i="4"/>
  <c r="F1937" i="4"/>
  <c r="F1938" i="4"/>
  <c r="F1939" i="4"/>
  <c r="F1940" i="4"/>
  <c r="F1941" i="4"/>
  <c r="F1942" i="4"/>
  <c r="F1943" i="4"/>
  <c r="G712" i="4"/>
  <c r="G713" i="4"/>
  <c r="G714" i="4"/>
  <c r="G715" i="4"/>
  <c r="G716" i="4"/>
  <c r="G717" i="4"/>
  <c r="G718" i="4"/>
  <c r="G719" i="4"/>
  <c r="G720" i="4"/>
  <c r="G721" i="4"/>
  <c r="G722" i="4"/>
  <c r="G723" i="4"/>
  <c r="G724" i="4"/>
  <c r="G725" i="4"/>
  <c r="G726" i="4"/>
  <c r="G727" i="4"/>
  <c r="G728" i="4"/>
  <c r="G729" i="4"/>
  <c r="G730" i="4"/>
  <c r="G731" i="4"/>
  <c r="G732" i="4"/>
  <c r="G733" i="4"/>
  <c r="G734" i="4"/>
  <c r="G735" i="4"/>
  <c r="G736" i="4"/>
  <c r="G737" i="4"/>
  <c r="G738" i="4"/>
  <c r="G739" i="4"/>
  <c r="G740" i="4"/>
  <c r="G741" i="4"/>
  <c r="G742" i="4"/>
  <c r="G743" i="4"/>
  <c r="G744" i="4"/>
  <c r="G745" i="4"/>
  <c r="G746" i="4"/>
  <c r="G747" i="4"/>
  <c r="G748" i="4"/>
  <c r="G749" i="4"/>
  <c r="G750" i="4"/>
  <c r="G751" i="4"/>
  <c r="G752" i="4"/>
  <c r="G753" i="4"/>
  <c r="G754" i="4"/>
  <c r="G755" i="4"/>
  <c r="G756" i="4"/>
  <c r="G757" i="4"/>
  <c r="G758" i="4"/>
  <c r="G759" i="4"/>
  <c r="G760" i="4"/>
  <c r="G761" i="4"/>
  <c r="G762" i="4"/>
  <c r="G763" i="4"/>
  <c r="G764" i="4"/>
  <c r="G765" i="4"/>
  <c r="G766" i="4"/>
  <c r="G767" i="4"/>
  <c r="G768" i="4"/>
  <c r="G769" i="4"/>
  <c r="G770" i="4"/>
  <c r="G771" i="4"/>
  <c r="G772" i="4"/>
  <c r="G773" i="4"/>
  <c r="G774" i="4"/>
  <c r="G775" i="4"/>
  <c r="G776" i="4"/>
  <c r="G777" i="4"/>
  <c r="G778" i="4"/>
  <c r="G779" i="4"/>
  <c r="G780" i="4"/>
  <c r="G781" i="4"/>
  <c r="G782" i="4"/>
  <c r="G783" i="4"/>
  <c r="G784" i="4"/>
  <c r="G785" i="4"/>
  <c r="G786" i="4"/>
  <c r="G787" i="4"/>
  <c r="G788" i="4"/>
  <c r="G789" i="4"/>
  <c r="G790" i="4"/>
  <c r="G791" i="4"/>
  <c r="G792" i="4"/>
  <c r="G793" i="4"/>
  <c r="G794" i="4"/>
  <c r="G795" i="4"/>
  <c r="G796" i="4"/>
  <c r="G797" i="4"/>
  <c r="G798" i="4"/>
  <c r="G799" i="4"/>
  <c r="G800" i="4"/>
  <c r="G801" i="4"/>
  <c r="G802" i="4"/>
  <c r="G803" i="4"/>
  <c r="G804" i="4"/>
  <c r="G805" i="4"/>
  <c r="G806" i="4"/>
  <c r="G807" i="4"/>
  <c r="G808" i="4"/>
  <c r="G809" i="4"/>
  <c r="G810" i="4"/>
  <c r="G811" i="4"/>
  <c r="G812" i="4"/>
  <c r="G813" i="4"/>
  <c r="G814" i="4"/>
  <c r="G815" i="4"/>
  <c r="G816" i="4"/>
  <c r="G817" i="4"/>
  <c r="G818" i="4"/>
  <c r="G819" i="4"/>
  <c r="G820" i="4"/>
  <c r="G821" i="4"/>
  <c r="G822" i="4"/>
  <c r="G823" i="4"/>
  <c r="G824" i="4"/>
  <c r="G825" i="4"/>
  <c r="G826" i="4"/>
  <c r="G827" i="4"/>
  <c r="G828" i="4"/>
  <c r="G829" i="4"/>
  <c r="G830" i="4"/>
  <c r="G831" i="4"/>
  <c r="G832" i="4"/>
  <c r="G833" i="4"/>
  <c r="G834" i="4"/>
  <c r="G835" i="4"/>
  <c r="G836" i="4"/>
  <c r="G837" i="4"/>
  <c r="G838" i="4"/>
  <c r="G839" i="4"/>
  <c r="G840" i="4"/>
  <c r="G841" i="4"/>
  <c r="G842" i="4"/>
  <c r="G843" i="4"/>
  <c r="G844" i="4"/>
  <c r="G845" i="4"/>
  <c r="G846" i="4"/>
  <c r="G847" i="4"/>
  <c r="G848" i="4"/>
  <c r="G849" i="4"/>
  <c r="G850" i="4"/>
  <c r="G851" i="4"/>
  <c r="G852" i="4"/>
  <c r="G853" i="4"/>
  <c r="G854" i="4"/>
  <c r="G855" i="4"/>
  <c r="G856" i="4"/>
  <c r="G857" i="4"/>
  <c r="G858" i="4"/>
  <c r="G859" i="4"/>
  <c r="G860" i="4"/>
  <c r="G861" i="4"/>
  <c r="G862" i="4"/>
  <c r="G863" i="4"/>
  <c r="G864" i="4"/>
  <c r="G865" i="4"/>
  <c r="G866" i="4"/>
  <c r="G867" i="4"/>
  <c r="G868" i="4"/>
  <c r="G869" i="4"/>
  <c r="G870" i="4"/>
  <c r="G871" i="4"/>
  <c r="G872" i="4"/>
  <c r="G873" i="4"/>
  <c r="G874" i="4"/>
  <c r="G875" i="4"/>
  <c r="G876" i="4"/>
  <c r="G877" i="4"/>
  <c r="G878" i="4"/>
  <c r="G879" i="4"/>
  <c r="G880" i="4"/>
  <c r="G881" i="4"/>
  <c r="G882" i="4"/>
  <c r="G883" i="4"/>
  <c r="G884" i="4"/>
  <c r="G885" i="4"/>
  <c r="G886" i="4"/>
  <c r="G887" i="4"/>
  <c r="G888" i="4"/>
  <c r="G889" i="4"/>
  <c r="G890" i="4"/>
  <c r="G891" i="4"/>
  <c r="G892" i="4"/>
  <c r="G893" i="4"/>
  <c r="G894" i="4"/>
  <c r="G895" i="4"/>
  <c r="G896" i="4"/>
  <c r="G897" i="4"/>
  <c r="G898" i="4"/>
  <c r="G899" i="4"/>
  <c r="G900" i="4"/>
  <c r="G901" i="4"/>
  <c r="G902" i="4"/>
  <c r="G903" i="4"/>
  <c r="G904" i="4"/>
  <c r="G905" i="4"/>
  <c r="G906" i="4"/>
  <c r="G907" i="4"/>
  <c r="G908" i="4"/>
  <c r="G909" i="4"/>
  <c r="G910" i="4"/>
  <c r="G911" i="4"/>
  <c r="G912" i="4"/>
  <c r="G913" i="4"/>
  <c r="G914" i="4"/>
  <c r="G915" i="4"/>
  <c r="G916" i="4"/>
  <c r="G917" i="4"/>
  <c r="G918" i="4"/>
  <c r="G919" i="4"/>
  <c r="G920" i="4"/>
  <c r="G921" i="4"/>
  <c r="G922" i="4"/>
  <c r="G923" i="4"/>
  <c r="G924" i="4"/>
  <c r="G925" i="4"/>
  <c r="G926" i="4"/>
  <c r="G927" i="4"/>
  <c r="G928" i="4"/>
  <c r="G929" i="4"/>
  <c r="G930" i="4"/>
  <c r="G931" i="4"/>
  <c r="G932" i="4"/>
  <c r="G933" i="4"/>
  <c r="G934" i="4"/>
  <c r="G935" i="4"/>
  <c r="G936" i="4"/>
  <c r="G937" i="4"/>
  <c r="G938" i="4"/>
  <c r="G939" i="4"/>
  <c r="G940" i="4"/>
  <c r="G941" i="4"/>
  <c r="G942" i="4"/>
  <c r="G943" i="4"/>
  <c r="G944" i="4"/>
  <c r="G945" i="4"/>
  <c r="G946" i="4"/>
  <c r="G947" i="4"/>
  <c r="G948" i="4"/>
  <c r="G949" i="4"/>
  <c r="G950" i="4"/>
  <c r="G951" i="4"/>
  <c r="G952" i="4"/>
  <c r="G953" i="4"/>
  <c r="G954" i="4"/>
  <c r="G955" i="4"/>
  <c r="G956" i="4"/>
  <c r="G957" i="4"/>
  <c r="G958" i="4"/>
  <c r="G959" i="4"/>
  <c r="G960" i="4"/>
  <c r="G961" i="4"/>
  <c r="G962" i="4"/>
  <c r="G963" i="4"/>
  <c r="G964" i="4"/>
  <c r="G965" i="4"/>
  <c r="G966" i="4"/>
  <c r="G967" i="4"/>
  <c r="G968" i="4"/>
  <c r="G969" i="4"/>
  <c r="G970" i="4"/>
  <c r="G971" i="4"/>
  <c r="G972" i="4"/>
  <c r="G973" i="4"/>
  <c r="G974" i="4"/>
  <c r="G975" i="4"/>
  <c r="G976" i="4"/>
  <c r="G977" i="4"/>
  <c r="G978" i="4"/>
  <c r="G979" i="4"/>
  <c r="G980" i="4"/>
  <c r="G981" i="4"/>
  <c r="G982" i="4"/>
  <c r="G983" i="4"/>
  <c r="G984" i="4"/>
  <c r="G985" i="4"/>
  <c r="G986" i="4"/>
  <c r="G987" i="4"/>
  <c r="G988" i="4"/>
  <c r="G989" i="4"/>
  <c r="G990" i="4"/>
  <c r="G991" i="4"/>
  <c r="G992" i="4"/>
  <c r="G993" i="4"/>
  <c r="G994" i="4"/>
  <c r="G995" i="4"/>
  <c r="G996" i="4"/>
  <c r="G997" i="4"/>
  <c r="G998" i="4"/>
  <c r="G999" i="4"/>
  <c r="G1000" i="4"/>
  <c r="G1001" i="4"/>
  <c r="G1002" i="4"/>
  <c r="G1003" i="4"/>
  <c r="G1004" i="4"/>
  <c r="G1005" i="4"/>
  <c r="G1006" i="4"/>
  <c r="G1007" i="4"/>
  <c r="G1008" i="4"/>
  <c r="G1009" i="4"/>
  <c r="G1010" i="4"/>
  <c r="G1011" i="4"/>
  <c r="G1012" i="4"/>
  <c r="G1013" i="4"/>
  <c r="G1014" i="4"/>
  <c r="G1015" i="4"/>
  <c r="G1016" i="4"/>
  <c r="G1017" i="4"/>
  <c r="G1018" i="4"/>
  <c r="G1019" i="4"/>
  <c r="G1020" i="4"/>
  <c r="G1021" i="4"/>
  <c r="G1022" i="4"/>
  <c r="G1023" i="4"/>
  <c r="G1024" i="4"/>
  <c r="G1025" i="4"/>
  <c r="G1026" i="4"/>
  <c r="G1027" i="4"/>
  <c r="G1028" i="4"/>
  <c r="G1029" i="4"/>
  <c r="G1030" i="4"/>
  <c r="G1031" i="4"/>
  <c r="G1032" i="4"/>
  <c r="G1033" i="4"/>
  <c r="G1034" i="4"/>
  <c r="G1035" i="4"/>
  <c r="G1036" i="4"/>
  <c r="G1037" i="4"/>
  <c r="G1038" i="4"/>
  <c r="G1039" i="4"/>
  <c r="G1040" i="4"/>
  <c r="G1041" i="4"/>
  <c r="G1042" i="4"/>
  <c r="G1043" i="4"/>
  <c r="G1044" i="4"/>
  <c r="G1045" i="4"/>
  <c r="G1046" i="4"/>
  <c r="G1047" i="4"/>
  <c r="G1048" i="4"/>
  <c r="G1049" i="4"/>
  <c r="G1050" i="4"/>
  <c r="G1051" i="4"/>
  <c r="G1052" i="4"/>
  <c r="G1053" i="4"/>
  <c r="G1054" i="4"/>
  <c r="G1055" i="4"/>
  <c r="G1056" i="4"/>
  <c r="G1057" i="4"/>
  <c r="G1058" i="4"/>
  <c r="G1059" i="4"/>
  <c r="G1060" i="4"/>
  <c r="G1061" i="4"/>
  <c r="G1062" i="4"/>
  <c r="G1063" i="4"/>
  <c r="G1064" i="4"/>
  <c r="G1065" i="4"/>
  <c r="G1066" i="4"/>
  <c r="G1067" i="4"/>
  <c r="G1068" i="4"/>
  <c r="G1069" i="4"/>
  <c r="G1070" i="4"/>
  <c r="G1071" i="4"/>
  <c r="G1072" i="4"/>
  <c r="G1073" i="4"/>
  <c r="G1074" i="4"/>
  <c r="G1075" i="4"/>
  <c r="G1076" i="4"/>
  <c r="G1077" i="4"/>
  <c r="G1078" i="4"/>
  <c r="G1079" i="4"/>
  <c r="G1080" i="4"/>
  <c r="G1081" i="4"/>
  <c r="G1082" i="4"/>
  <c r="G1083" i="4"/>
  <c r="G1084" i="4"/>
  <c r="G1085" i="4"/>
  <c r="G1086" i="4"/>
  <c r="G1087" i="4"/>
  <c r="G1088" i="4"/>
  <c r="G1089" i="4"/>
  <c r="G1090" i="4"/>
  <c r="G1091" i="4"/>
  <c r="G1092" i="4"/>
  <c r="G1093" i="4"/>
  <c r="G1094" i="4"/>
  <c r="G1095" i="4"/>
  <c r="G1096" i="4"/>
  <c r="G1097" i="4"/>
  <c r="G1098" i="4"/>
  <c r="G1099" i="4"/>
  <c r="G1100" i="4"/>
  <c r="G1101" i="4"/>
  <c r="G1102" i="4"/>
  <c r="G1103" i="4"/>
  <c r="G1104" i="4"/>
  <c r="G1105" i="4"/>
  <c r="G1106" i="4"/>
  <c r="G1107" i="4"/>
  <c r="G1108" i="4"/>
  <c r="G1109" i="4"/>
  <c r="G1110" i="4"/>
  <c r="G1111" i="4"/>
  <c r="G1112" i="4"/>
  <c r="G1113" i="4"/>
  <c r="G1114" i="4"/>
  <c r="G1115" i="4"/>
  <c r="G1116" i="4"/>
  <c r="G1117" i="4"/>
  <c r="G1118" i="4"/>
  <c r="G1119" i="4"/>
  <c r="G1120" i="4"/>
  <c r="G1121" i="4"/>
  <c r="G1122" i="4"/>
  <c r="G1123" i="4"/>
  <c r="G1124" i="4"/>
  <c r="G1125" i="4"/>
  <c r="G1126" i="4"/>
  <c r="G1127" i="4"/>
  <c r="G1128" i="4"/>
  <c r="G1129" i="4"/>
  <c r="G1130" i="4"/>
  <c r="G1131" i="4"/>
  <c r="G1132" i="4"/>
  <c r="G1133" i="4"/>
  <c r="G1134" i="4"/>
  <c r="G1135" i="4"/>
  <c r="G1136" i="4"/>
  <c r="G1137" i="4"/>
  <c r="G1138" i="4"/>
  <c r="G1139" i="4"/>
  <c r="G1140" i="4"/>
  <c r="G1141" i="4"/>
  <c r="G1142" i="4"/>
  <c r="G1143" i="4"/>
  <c r="G1144" i="4"/>
  <c r="G1145" i="4"/>
  <c r="G1146" i="4"/>
  <c r="G1147" i="4"/>
  <c r="G1148" i="4"/>
  <c r="G1149" i="4"/>
  <c r="G1150" i="4"/>
  <c r="G1151" i="4"/>
  <c r="G1152" i="4"/>
  <c r="G1153" i="4"/>
  <c r="G1154" i="4"/>
  <c r="G1155" i="4"/>
  <c r="G1156" i="4"/>
  <c r="G1157" i="4"/>
  <c r="G1158" i="4"/>
  <c r="G1159" i="4"/>
  <c r="G1160" i="4"/>
  <c r="G1161" i="4"/>
  <c r="G1162" i="4"/>
  <c r="G1163" i="4"/>
  <c r="G1164" i="4"/>
  <c r="G1165" i="4"/>
  <c r="G1166" i="4"/>
  <c r="G1167" i="4"/>
  <c r="G1168" i="4"/>
  <c r="G1169" i="4"/>
  <c r="G1170" i="4"/>
  <c r="G1171" i="4"/>
  <c r="G1172" i="4"/>
  <c r="G1173" i="4"/>
  <c r="G1174" i="4"/>
  <c r="G1175" i="4"/>
  <c r="G1176" i="4"/>
  <c r="G1177" i="4"/>
  <c r="G1178" i="4"/>
  <c r="G1179" i="4"/>
  <c r="G1180" i="4"/>
  <c r="G1181" i="4"/>
  <c r="G1182" i="4"/>
  <c r="G1183" i="4"/>
  <c r="G1184" i="4"/>
  <c r="G1185" i="4"/>
  <c r="G1186" i="4"/>
  <c r="G1187" i="4"/>
  <c r="G1188" i="4"/>
  <c r="G1189" i="4"/>
  <c r="G1190" i="4"/>
  <c r="G1191" i="4"/>
  <c r="G1192" i="4"/>
  <c r="G1193" i="4"/>
  <c r="G1194" i="4"/>
  <c r="G1195" i="4"/>
  <c r="G1196" i="4"/>
  <c r="G1197" i="4"/>
  <c r="G1198" i="4"/>
  <c r="G1199" i="4"/>
  <c r="G1200" i="4"/>
  <c r="G1201" i="4"/>
  <c r="G1202" i="4"/>
  <c r="G1203" i="4"/>
  <c r="G1204" i="4"/>
  <c r="G1205" i="4"/>
  <c r="G1206" i="4"/>
  <c r="G1207" i="4"/>
  <c r="G1208" i="4"/>
  <c r="G1209" i="4"/>
  <c r="G1210" i="4"/>
  <c r="G1211" i="4"/>
  <c r="G1212" i="4"/>
  <c r="G1213" i="4"/>
  <c r="G1214" i="4"/>
  <c r="G1215" i="4"/>
  <c r="G1216" i="4"/>
  <c r="G1217" i="4"/>
  <c r="G1218" i="4"/>
  <c r="G1219" i="4"/>
  <c r="G1220" i="4"/>
  <c r="G1221" i="4"/>
  <c r="G1222" i="4"/>
  <c r="G1223" i="4"/>
  <c r="G1224" i="4"/>
  <c r="G1225" i="4"/>
  <c r="G1226" i="4"/>
  <c r="G1227" i="4"/>
  <c r="G1228" i="4"/>
  <c r="G1229" i="4"/>
  <c r="G1230" i="4"/>
  <c r="G1231" i="4"/>
  <c r="G1232" i="4"/>
  <c r="G1233" i="4"/>
  <c r="G1234" i="4"/>
  <c r="G1235" i="4"/>
  <c r="G1236" i="4"/>
  <c r="G1237" i="4"/>
  <c r="G1238" i="4"/>
  <c r="G1239" i="4"/>
  <c r="G1240" i="4"/>
  <c r="G1241" i="4"/>
  <c r="G1242" i="4"/>
  <c r="G1243" i="4"/>
  <c r="G1244" i="4"/>
  <c r="G1245" i="4"/>
  <c r="G1246" i="4"/>
  <c r="G1247" i="4"/>
  <c r="G1248" i="4"/>
  <c r="G1249" i="4"/>
  <c r="G1250" i="4"/>
  <c r="G1251" i="4"/>
  <c r="G1252" i="4"/>
  <c r="G1253" i="4"/>
  <c r="G1254" i="4"/>
  <c r="G1255" i="4"/>
  <c r="G1256" i="4"/>
  <c r="G1257" i="4"/>
  <c r="G1258" i="4"/>
  <c r="G1259" i="4"/>
  <c r="G1260" i="4"/>
  <c r="G1261" i="4"/>
  <c r="G1262" i="4"/>
  <c r="G1263" i="4"/>
  <c r="G1264" i="4"/>
  <c r="G1265" i="4"/>
  <c r="G1266" i="4"/>
  <c r="G1267" i="4"/>
  <c r="G1268" i="4"/>
  <c r="G1269" i="4"/>
  <c r="G1270" i="4"/>
  <c r="G1271" i="4"/>
  <c r="G1272" i="4"/>
  <c r="G1273" i="4"/>
  <c r="G1274" i="4"/>
  <c r="G1275" i="4"/>
  <c r="G1276" i="4"/>
  <c r="G1277" i="4"/>
  <c r="G1278" i="4"/>
  <c r="G1279" i="4"/>
  <c r="G1280" i="4"/>
  <c r="G1281" i="4"/>
  <c r="G1282" i="4"/>
  <c r="G1283" i="4"/>
  <c r="G1284" i="4"/>
  <c r="G1285" i="4"/>
  <c r="G1286" i="4"/>
  <c r="G1287" i="4"/>
  <c r="G1288" i="4"/>
  <c r="G1289" i="4"/>
  <c r="G1290" i="4"/>
  <c r="G1291" i="4"/>
  <c r="G1292" i="4"/>
  <c r="G1293" i="4"/>
  <c r="G1294" i="4"/>
  <c r="G1295" i="4"/>
  <c r="G1296" i="4"/>
  <c r="G1297" i="4"/>
  <c r="G1298" i="4"/>
  <c r="G1299" i="4"/>
  <c r="G1300" i="4"/>
  <c r="G1301" i="4"/>
  <c r="G1302" i="4"/>
  <c r="G1303" i="4"/>
  <c r="G1304" i="4"/>
  <c r="G1305" i="4"/>
  <c r="G1306" i="4"/>
  <c r="G1307" i="4"/>
  <c r="G1308" i="4"/>
  <c r="G1309" i="4"/>
  <c r="G1310" i="4"/>
  <c r="G1311" i="4"/>
  <c r="G1312" i="4"/>
  <c r="G1313" i="4"/>
  <c r="G1314" i="4"/>
  <c r="G1315" i="4"/>
  <c r="G1316" i="4"/>
  <c r="G1317" i="4"/>
  <c r="G1318" i="4"/>
  <c r="G1319" i="4"/>
  <c r="G1320" i="4"/>
  <c r="G1321" i="4"/>
  <c r="G1322" i="4"/>
  <c r="G1323" i="4"/>
  <c r="G1324" i="4"/>
  <c r="G1325" i="4"/>
  <c r="G1326" i="4"/>
  <c r="G1327" i="4"/>
  <c r="G1328" i="4"/>
  <c r="G1329" i="4"/>
  <c r="G1330" i="4"/>
  <c r="G1331" i="4"/>
  <c r="G1332" i="4"/>
  <c r="G1333" i="4"/>
  <c r="G1334" i="4"/>
  <c r="G1335" i="4"/>
  <c r="G1336" i="4"/>
  <c r="G1337" i="4"/>
  <c r="G1338" i="4"/>
  <c r="G1339" i="4"/>
  <c r="G1340" i="4"/>
  <c r="G1341" i="4"/>
  <c r="G1342" i="4"/>
  <c r="G1343" i="4"/>
  <c r="G1344" i="4"/>
  <c r="G1345" i="4"/>
  <c r="G1346" i="4"/>
  <c r="G1347" i="4"/>
  <c r="G1348" i="4"/>
  <c r="G1349" i="4"/>
  <c r="G1350" i="4"/>
  <c r="G1351" i="4"/>
  <c r="G1352" i="4"/>
  <c r="G1353" i="4"/>
  <c r="G1354" i="4"/>
  <c r="G1355" i="4"/>
  <c r="G1356" i="4"/>
  <c r="G1357" i="4"/>
  <c r="G1358" i="4"/>
  <c r="G1359" i="4"/>
  <c r="G1360" i="4"/>
  <c r="G1361" i="4"/>
  <c r="G1362" i="4"/>
  <c r="G1363" i="4"/>
  <c r="G1364" i="4"/>
  <c r="G1365" i="4"/>
  <c r="G1366" i="4"/>
  <c r="G1367" i="4"/>
  <c r="G1368" i="4"/>
  <c r="G1369" i="4"/>
  <c r="G1370" i="4"/>
  <c r="G1371" i="4"/>
  <c r="G1372" i="4"/>
  <c r="G1373" i="4"/>
  <c r="G1374" i="4"/>
  <c r="G1375" i="4"/>
  <c r="G1376" i="4"/>
  <c r="G1377" i="4"/>
  <c r="G1378" i="4"/>
  <c r="G1379" i="4"/>
  <c r="G1380" i="4"/>
  <c r="G1381" i="4"/>
  <c r="G1382" i="4"/>
  <c r="G1383" i="4"/>
  <c r="G1384" i="4"/>
  <c r="G1385" i="4"/>
  <c r="G1386" i="4"/>
  <c r="G1387" i="4"/>
  <c r="G1388" i="4"/>
  <c r="G1389" i="4"/>
  <c r="G1390" i="4"/>
  <c r="G1391" i="4"/>
  <c r="G1392" i="4"/>
  <c r="G1393" i="4"/>
  <c r="G1394" i="4"/>
  <c r="G1395" i="4"/>
  <c r="G1396" i="4"/>
  <c r="G1397" i="4"/>
  <c r="G1398" i="4"/>
  <c r="G1399" i="4"/>
  <c r="G1400" i="4"/>
  <c r="G1401" i="4"/>
  <c r="G1402" i="4"/>
  <c r="G1403" i="4"/>
  <c r="G1404" i="4"/>
  <c r="G1405" i="4"/>
  <c r="G1406" i="4"/>
  <c r="G1407" i="4"/>
  <c r="G1408" i="4"/>
  <c r="G1409" i="4"/>
  <c r="G1410" i="4"/>
  <c r="G1411" i="4"/>
  <c r="G1412" i="4"/>
  <c r="G1413" i="4"/>
  <c r="G1414" i="4"/>
  <c r="G1415" i="4"/>
  <c r="G1416" i="4"/>
  <c r="G1417" i="4"/>
  <c r="G1418" i="4"/>
  <c r="G1419" i="4"/>
  <c r="G1420" i="4"/>
  <c r="G1421" i="4"/>
  <c r="G1422" i="4"/>
  <c r="G1423" i="4"/>
  <c r="G1424" i="4"/>
  <c r="G1425" i="4"/>
  <c r="G1426" i="4"/>
  <c r="G1427" i="4"/>
  <c r="G1428" i="4"/>
  <c r="G1429" i="4"/>
  <c r="G1430" i="4"/>
  <c r="G1431" i="4"/>
  <c r="G1432" i="4"/>
  <c r="G1433" i="4"/>
  <c r="G1434" i="4"/>
  <c r="G1435" i="4"/>
  <c r="G1436" i="4"/>
  <c r="G1437" i="4"/>
  <c r="G1438" i="4"/>
  <c r="G1439" i="4"/>
  <c r="G1440" i="4"/>
  <c r="G1441" i="4"/>
  <c r="G1442" i="4"/>
  <c r="G1443" i="4"/>
  <c r="G1444" i="4"/>
  <c r="G1445" i="4"/>
  <c r="G1446" i="4"/>
  <c r="G1447" i="4"/>
  <c r="G1448" i="4"/>
  <c r="G1449" i="4"/>
  <c r="G1450" i="4"/>
  <c r="G1451" i="4"/>
  <c r="G1452" i="4"/>
  <c r="G1453" i="4"/>
  <c r="G1454" i="4"/>
  <c r="G1455" i="4"/>
  <c r="G1456" i="4"/>
  <c r="G1457" i="4"/>
  <c r="G1458" i="4"/>
  <c r="G1459" i="4"/>
  <c r="G1460" i="4"/>
  <c r="G1461" i="4"/>
  <c r="G1462" i="4"/>
  <c r="G1463" i="4"/>
  <c r="G1464" i="4"/>
  <c r="G1465" i="4"/>
  <c r="G1466" i="4"/>
  <c r="G1467" i="4"/>
  <c r="G1468" i="4"/>
  <c r="G1469" i="4"/>
  <c r="G1470" i="4"/>
  <c r="G1471" i="4"/>
  <c r="G1472" i="4"/>
  <c r="G1473" i="4"/>
  <c r="G1474" i="4"/>
  <c r="G1475" i="4"/>
  <c r="G1476" i="4"/>
  <c r="G1477" i="4"/>
  <c r="G1478" i="4"/>
  <c r="G1479" i="4"/>
  <c r="G1480" i="4"/>
  <c r="G1481" i="4"/>
  <c r="G1482" i="4"/>
  <c r="G1483" i="4"/>
  <c r="G1484" i="4"/>
  <c r="G1485" i="4"/>
  <c r="G1486" i="4"/>
  <c r="G1487" i="4"/>
  <c r="G1488" i="4"/>
  <c r="G1489" i="4"/>
  <c r="G1490" i="4"/>
  <c r="G1491" i="4"/>
  <c r="G1492" i="4"/>
  <c r="G1493" i="4"/>
  <c r="G1494" i="4"/>
  <c r="G1495" i="4"/>
  <c r="G1496" i="4"/>
  <c r="G1497" i="4"/>
  <c r="G1498" i="4"/>
  <c r="G1499" i="4"/>
  <c r="G1500" i="4"/>
  <c r="G1501" i="4"/>
  <c r="G1502" i="4"/>
  <c r="G1503" i="4"/>
  <c r="G1504" i="4"/>
  <c r="G1505" i="4"/>
  <c r="G1506" i="4"/>
  <c r="G1507" i="4"/>
  <c r="G1508" i="4"/>
  <c r="G1509" i="4"/>
  <c r="G1510" i="4"/>
  <c r="G1511" i="4"/>
  <c r="G1512" i="4"/>
  <c r="G1513" i="4"/>
  <c r="G1514" i="4"/>
  <c r="G1515" i="4"/>
  <c r="G1516" i="4"/>
  <c r="G1517" i="4"/>
  <c r="G1518" i="4"/>
  <c r="G1519" i="4"/>
  <c r="G1520" i="4"/>
  <c r="G1521" i="4"/>
  <c r="G1522" i="4"/>
  <c r="G1523" i="4"/>
  <c r="G1524" i="4"/>
  <c r="G1525" i="4"/>
  <c r="G1526" i="4"/>
  <c r="G1527" i="4"/>
  <c r="G1528" i="4"/>
  <c r="G1529" i="4"/>
  <c r="G1530" i="4"/>
  <c r="G1531" i="4"/>
  <c r="G1532" i="4"/>
  <c r="G1533" i="4"/>
  <c r="G1534" i="4"/>
  <c r="G1535" i="4"/>
  <c r="G1536" i="4"/>
  <c r="G1537" i="4"/>
  <c r="G1538" i="4"/>
  <c r="G1539" i="4"/>
  <c r="G1540" i="4"/>
  <c r="G1541" i="4"/>
  <c r="G1542" i="4"/>
  <c r="G1543" i="4"/>
  <c r="G1544" i="4"/>
  <c r="G1545" i="4"/>
  <c r="G1546" i="4"/>
  <c r="G1547" i="4"/>
  <c r="G1548" i="4"/>
  <c r="G1549" i="4"/>
  <c r="G1550" i="4"/>
  <c r="G1551" i="4"/>
  <c r="G1552" i="4"/>
  <c r="G1553" i="4"/>
  <c r="G1554" i="4"/>
  <c r="G1555" i="4"/>
  <c r="G1556" i="4"/>
  <c r="G1557" i="4"/>
  <c r="G1558" i="4"/>
  <c r="G1559" i="4"/>
  <c r="G1560" i="4"/>
  <c r="G1561" i="4"/>
  <c r="G1562" i="4"/>
  <c r="G1563" i="4"/>
  <c r="G1564" i="4"/>
  <c r="G1565" i="4"/>
  <c r="G1566" i="4"/>
  <c r="G1567" i="4"/>
  <c r="G1568" i="4"/>
  <c r="G1569" i="4"/>
  <c r="G1570" i="4"/>
  <c r="G1571" i="4"/>
  <c r="G1572" i="4"/>
  <c r="G1573" i="4"/>
  <c r="G1574" i="4"/>
  <c r="G1575" i="4"/>
  <c r="G1576" i="4"/>
  <c r="G1577" i="4"/>
  <c r="G1578" i="4"/>
  <c r="G1579" i="4"/>
  <c r="G1580" i="4"/>
  <c r="G1581" i="4"/>
  <c r="G1582" i="4"/>
  <c r="G1583" i="4"/>
  <c r="G1584" i="4"/>
  <c r="G1585" i="4"/>
  <c r="G1586" i="4"/>
  <c r="G1587" i="4"/>
  <c r="G1588" i="4"/>
  <c r="G1589" i="4"/>
  <c r="G1590" i="4"/>
  <c r="G1591" i="4"/>
  <c r="G1592" i="4"/>
  <c r="G1593" i="4"/>
  <c r="G1594" i="4"/>
  <c r="G1595" i="4"/>
  <c r="G1596" i="4"/>
  <c r="G1597" i="4"/>
  <c r="G1598" i="4"/>
  <c r="G1599" i="4"/>
  <c r="G1600" i="4"/>
  <c r="G1601" i="4"/>
  <c r="G1602" i="4"/>
  <c r="G1603" i="4"/>
  <c r="G1604" i="4"/>
  <c r="G1605" i="4"/>
  <c r="G1606" i="4"/>
  <c r="G1607" i="4"/>
  <c r="G1608" i="4"/>
  <c r="G1609" i="4"/>
  <c r="G1610" i="4"/>
  <c r="G1611" i="4"/>
  <c r="G1612" i="4"/>
  <c r="G1613" i="4"/>
  <c r="G1614" i="4"/>
  <c r="G1615" i="4"/>
  <c r="G1616" i="4"/>
  <c r="G1617" i="4"/>
  <c r="G1618" i="4"/>
  <c r="G1619" i="4"/>
  <c r="G1620" i="4"/>
  <c r="G1621" i="4"/>
  <c r="G1622" i="4"/>
  <c r="G1623" i="4"/>
  <c r="G1624" i="4"/>
  <c r="G1625" i="4"/>
  <c r="G1626" i="4"/>
  <c r="G1627" i="4"/>
  <c r="G1628" i="4"/>
  <c r="G1629" i="4"/>
  <c r="G1630" i="4"/>
  <c r="G1631" i="4"/>
  <c r="G1632" i="4"/>
  <c r="G1633" i="4"/>
  <c r="G1634" i="4"/>
  <c r="G1635" i="4"/>
  <c r="G1636" i="4"/>
  <c r="G1637" i="4"/>
  <c r="G1638" i="4"/>
  <c r="G1639" i="4"/>
  <c r="G1640" i="4"/>
  <c r="G1641" i="4"/>
  <c r="G1642" i="4"/>
  <c r="G1643" i="4"/>
  <c r="G1644" i="4"/>
  <c r="G1645" i="4"/>
  <c r="G1646" i="4"/>
  <c r="G1647" i="4"/>
  <c r="G1648" i="4"/>
  <c r="G1649" i="4"/>
  <c r="G1650" i="4"/>
  <c r="G1651" i="4"/>
  <c r="G1652" i="4"/>
  <c r="G1653" i="4"/>
  <c r="G1654" i="4"/>
  <c r="G1655" i="4"/>
  <c r="G1656" i="4"/>
  <c r="G1657" i="4"/>
  <c r="G1658" i="4"/>
  <c r="G1659" i="4"/>
  <c r="G1660" i="4"/>
  <c r="G1661" i="4"/>
  <c r="G1662" i="4"/>
  <c r="G1663" i="4"/>
  <c r="G1664" i="4"/>
  <c r="G1665" i="4"/>
  <c r="G1666" i="4"/>
  <c r="G1667" i="4"/>
  <c r="G1668" i="4"/>
  <c r="G1669" i="4"/>
  <c r="G1670" i="4"/>
  <c r="G1671" i="4"/>
  <c r="G1672" i="4"/>
  <c r="G1673" i="4"/>
  <c r="G1674" i="4"/>
  <c r="G1675" i="4"/>
  <c r="G1676" i="4"/>
  <c r="G1677" i="4"/>
  <c r="G1678" i="4"/>
  <c r="G1679" i="4"/>
  <c r="G1680" i="4"/>
  <c r="G1681" i="4"/>
  <c r="G1682" i="4"/>
  <c r="G1683" i="4"/>
  <c r="G1684" i="4"/>
  <c r="G1685" i="4"/>
  <c r="G1686" i="4"/>
  <c r="G1687" i="4"/>
  <c r="G1688" i="4"/>
  <c r="G1689" i="4"/>
  <c r="G1690" i="4"/>
  <c r="G1691" i="4"/>
  <c r="G1692" i="4"/>
  <c r="G1693" i="4"/>
  <c r="G1694" i="4"/>
  <c r="G1695" i="4"/>
  <c r="G1696" i="4"/>
  <c r="G1697" i="4"/>
  <c r="G1698" i="4"/>
  <c r="G1699" i="4"/>
  <c r="G1700" i="4"/>
  <c r="G1701" i="4"/>
  <c r="G1702" i="4"/>
  <c r="G1703" i="4"/>
  <c r="G1704" i="4"/>
  <c r="G1705" i="4"/>
  <c r="G1706" i="4"/>
  <c r="G1707" i="4"/>
  <c r="G1708" i="4"/>
  <c r="G1709" i="4"/>
  <c r="G1710" i="4"/>
  <c r="G1711" i="4"/>
  <c r="G1712" i="4"/>
  <c r="G1713" i="4"/>
  <c r="G1714" i="4"/>
  <c r="G1715" i="4"/>
  <c r="G1716" i="4"/>
  <c r="G1717" i="4"/>
  <c r="G1718" i="4"/>
  <c r="G1719" i="4"/>
  <c r="G1720" i="4"/>
  <c r="G1721" i="4"/>
  <c r="G1722" i="4"/>
  <c r="G1723" i="4"/>
  <c r="G1724" i="4"/>
  <c r="G1725" i="4"/>
  <c r="G1726" i="4"/>
  <c r="G1727" i="4"/>
  <c r="G1728" i="4"/>
  <c r="G1729" i="4"/>
  <c r="G1730" i="4"/>
  <c r="G1731" i="4"/>
  <c r="G1732" i="4"/>
  <c r="G1733" i="4"/>
  <c r="G1734" i="4"/>
  <c r="G1735" i="4"/>
  <c r="G1736" i="4"/>
  <c r="G1737" i="4"/>
  <c r="G1738" i="4"/>
  <c r="G1739" i="4"/>
  <c r="G1740" i="4"/>
  <c r="G1741" i="4"/>
  <c r="G1742" i="4"/>
  <c r="G1743" i="4"/>
  <c r="G1744" i="4"/>
  <c r="G1745" i="4"/>
  <c r="G1746" i="4"/>
  <c r="G1747" i="4"/>
  <c r="G1748" i="4"/>
  <c r="G1749" i="4"/>
  <c r="G1750" i="4"/>
  <c r="G1751" i="4"/>
  <c r="G1752" i="4"/>
  <c r="G1753" i="4"/>
  <c r="G1754" i="4"/>
  <c r="G1755" i="4"/>
  <c r="G1756" i="4"/>
  <c r="G1757" i="4"/>
  <c r="G1758" i="4"/>
  <c r="G1759" i="4"/>
  <c r="G1760" i="4"/>
  <c r="G1761" i="4"/>
  <c r="G1762" i="4"/>
  <c r="G1763" i="4"/>
  <c r="G1764" i="4"/>
  <c r="G1765" i="4"/>
  <c r="G1766" i="4"/>
  <c r="G1767" i="4"/>
  <c r="G1768" i="4"/>
  <c r="G1769" i="4"/>
  <c r="G1770" i="4"/>
  <c r="G1771" i="4"/>
  <c r="G1772" i="4"/>
  <c r="G1773" i="4"/>
  <c r="G1774" i="4"/>
  <c r="G1775" i="4"/>
  <c r="G1776" i="4"/>
  <c r="G1777" i="4"/>
  <c r="G1778" i="4"/>
  <c r="G1779" i="4"/>
  <c r="G1780" i="4"/>
  <c r="G1781" i="4"/>
  <c r="G1782" i="4"/>
  <c r="G1783" i="4"/>
  <c r="G1784" i="4"/>
  <c r="G1785" i="4"/>
  <c r="G1786" i="4"/>
  <c r="G1787" i="4"/>
  <c r="G1788" i="4"/>
  <c r="G1789" i="4"/>
  <c r="G1790" i="4"/>
  <c r="G1791" i="4"/>
  <c r="G1792" i="4"/>
  <c r="G1793" i="4"/>
  <c r="G1794" i="4"/>
  <c r="G1795" i="4"/>
  <c r="G1796" i="4"/>
  <c r="G1797" i="4"/>
  <c r="G1798" i="4"/>
  <c r="G1799" i="4"/>
  <c r="G1800" i="4"/>
  <c r="G1801" i="4"/>
  <c r="G1802" i="4"/>
  <c r="G1803" i="4"/>
  <c r="G1804" i="4"/>
  <c r="G1805" i="4"/>
  <c r="G1806" i="4"/>
  <c r="G1807" i="4"/>
  <c r="G1808" i="4"/>
  <c r="G1809" i="4"/>
  <c r="G1810" i="4"/>
  <c r="G1811" i="4"/>
  <c r="G1812" i="4"/>
  <c r="G1813" i="4"/>
  <c r="G1814" i="4"/>
  <c r="G1815" i="4"/>
  <c r="G1816" i="4"/>
  <c r="G1817" i="4"/>
  <c r="G1818" i="4"/>
  <c r="G1819" i="4"/>
  <c r="G1820" i="4"/>
  <c r="G1821" i="4"/>
  <c r="G1822" i="4"/>
  <c r="G1823" i="4"/>
  <c r="G1824" i="4"/>
  <c r="G1825" i="4"/>
  <c r="G1826" i="4"/>
  <c r="G1827" i="4"/>
  <c r="G1828" i="4"/>
  <c r="G1829" i="4"/>
  <c r="G1830" i="4"/>
  <c r="G1831" i="4"/>
  <c r="G1832" i="4"/>
  <c r="G1833" i="4"/>
  <c r="G1834" i="4"/>
  <c r="G1835" i="4"/>
  <c r="G1836" i="4"/>
  <c r="G1837" i="4"/>
  <c r="G1838" i="4"/>
  <c r="G1839" i="4"/>
  <c r="G1840" i="4"/>
  <c r="G1841" i="4"/>
  <c r="G1842" i="4"/>
  <c r="G1843" i="4"/>
  <c r="G1844" i="4"/>
  <c r="G1845" i="4"/>
  <c r="G1846" i="4"/>
  <c r="G1847" i="4"/>
  <c r="G1848" i="4"/>
  <c r="G1849" i="4"/>
  <c r="G1850" i="4"/>
  <c r="G1851" i="4"/>
  <c r="G1852" i="4"/>
  <c r="G1853" i="4"/>
  <c r="G1854" i="4"/>
  <c r="G1855" i="4"/>
  <c r="G1856" i="4"/>
  <c r="G1857" i="4"/>
  <c r="G1858" i="4"/>
  <c r="G1859" i="4"/>
  <c r="G1860" i="4"/>
  <c r="G1861" i="4"/>
  <c r="G1862" i="4"/>
  <c r="G1863" i="4"/>
  <c r="G1864" i="4"/>
  <c r="G1865" i="4"/>
  <c r="G1866" i="4"/>
  <c r="G1867" i="4"/>
  <c r="G1868" i="4"/>
  <c r="G1869" i="4"/>
  <c r="G1870" i="4"/>
  <c r="G1871" i="4"/>
  <c r="G1872" i="4"/>
  <c r="G1873" i="4"/>
  <c r="G1874" i="4"/>
  <c r="G1875" i="4"/>
  <c r="G1876" i="4"/>
  <c r="G1877" i="4"/>
  <c r="G1878" i="4"/>
  <c r="G1879" i="4"/>
  <c r="G1880" i="4"/>
  <c r="G1881" i="4"/>
  <c r="G1882" i="4"/>
  <c r="G1883" i="4"/>
  <c r="G1884" i="4"/>
  <c r="G1885" i="4"/>
  <c r="G1886" i="4"/>
  <c r="G1887" i="4"/>
  <c r="G1888" i="4"/>
  <c r="G1889" i="4"/>
  <c r="G1890" i="4"/>
  <c r="G1891" i="4"/>
  <c r="G1892" i="4"/>
  <c r="G1893" i="4"/>
  <c r="G1894" i="4"/>
  <c r="G1895" i="4"/>
  <c r="G1896" i="4"/>
  <c r="G1897" i="4"/>
  <c r="G1898" i="4"/>
  <c r="G1899" i="4"/>
  <c r="G1900" i="4"/>
  <c r="G1901" i="4"/>
  <c r="G1902" i="4"/>
  <c r="G1903" i="4"/>
  <c r="G1904" i="4"/>
  <c r="G1905" i="4"/>
  <c r="G1906" i="4"/>
  <c r="G1907" i="4"/>
  <c r="G1908" i="4"/>
  <c r="G1909" i="4"/>
  <c r="G1910" i="4"/>
  <c r="G1911" i="4"/>
  <c r="G1912" i="4"/>
  <c r="G1913" i="4"/>
  <c r="G1914" i="4"/>
  <c r="G1915" i="4"/>
  <c r="G1916" i="4"/>
  <c r="G1917" i="4"/>
  <c r="G1918" i="4"/>
  <c r="G1919" i="4"/>
  <c r="G1920" i="4"/>
  <c r="G1921" i="4"/>
  <c r="G1922" i="4"/>
  <c r="G1923" i="4"/>
  <c r="G1924" i="4"/>
  <c r="G1925" i="4"/>
  <c r="G1926" i="4"/>
  <c r="G1927" i="4"/>
  <c r="G1928" i="4"/>
  <c r="G1929" i="4"/>
  <c r="G1930" i="4"/>
  <c r="G1931" i="4"/>
  <c r="G1932" i="4"/>
  <c r="G1933" i="4"/>
  <c r="G1934" i="4"/>
  <c r="G1935" i="4"/>
  <c r="G1936" i="4"/>
  <c r="G1937" i="4"/>
  <c r="G1938" i="4"/>
  <c r="G1939" i="4"/>
  <c r="G1940" i="4"/>
  <c r="G1941" i="4"/>
  <c r="G1942" i="4"/>
  <c r="G1943" i="4"/>
  <c r="H712" i="4"/>
  <c r="H713" i="4"/>
  <c r="H714" i="4"/>
  <c r="H715" i="4"/>
  <c r="H716" i="4"/>
  <c r="H717" i="4"/>
  <c r="H718" i="4"/>
  <c r="H719" i="4"/>
  <c r="H720" i="4"/>
  <c r="H721" i="4"/>
  <c r="H722" i="4"/>
  <c r="H723" i="4"/>
  <c r="H724" i="4"/>
  <c r="H725" i="4"/>
  <c r="H726" i="4"/>
  <c r="H727" i="4"/>
  <c r="H728" i="4"/>
  <c r="H729" i="4"/>
  <c r="H730" i="4"/>
  <c r="H731" i="4"/>
  <c r="H732" i="4"/>
  <c r="H733" i="4"/>
  <c r="H734" i="4"/>
  <c r="H735" i="4"/>
  <c r="H736" i="4"/>
  <c r="H737" i="4"/>
  <c r="H738" i="4"/>
  <c r="H739" i="4"/>
  <c r="H740" i="4"/>
  <c r="H741" i="4"/>
  <c r="H742" i="4"/>
  <c r="H743" i="4"/>
  <c r="H744" i="4"/>
  <c r="H745" i="4"/>
  <c r="H746" i="4"/>
  <c r="H747" i="4"/>
  <c r="H748" i="4"/>
  <c r="H749" i="4"/>
  <c r="H750" i="4"/>
  <c r="H751" i="4"/>
  <c r="H752" i="4"/>
  <c r="H753" i="4"/>
  <c r="H754" i="4"/>
  <c r="H755" i="4"/>
  <c r="H756" i="4"/>
  <c r="H757" i="4"/>
  <c r="H758" i="4"/>
  <c r="H759" i="4"/>
  <c r="H760" i="4"/>
  <c r="H761" i="4"/>
  <c r="H762" i="4"/>
  <c r="H763" i="4"/>
  <c r="H764" i="4"/>
  <c r="H765" i="4"/>
  <c r="H766" i="4"/>
  <c r="H767" i="4"/>
  <c r="H768" i="4"/>
  <c r="H769" i="4"/>
  <c r="H770" i="4"/>
  <c r="H771" i="4"/>
  <c r="H772" i="4"/>
  <c r="H773" i="4"/>
  <c r="H774" i="4"/>
  <c r="H775" i="4"/>
  <c r="H776" i="4"/>
  <c r="H777" i="4"/>
  <c r="H778" i="4"/>
  <c r="H779" i="4"/>
  <c r="H780" i="4"/>
  <c r="H781" i="4"/>
  <c r="H782" i="4"/>
  <c r="H783" i="4"/>
  <c r="H784" i="4"/>
  <c r="H785" i="4"/>
  <c r="H786" i="4"/>
  <c r="H787" i="4"/>
  <c r="H788" i="4"/>
  <c r="H789" i="4"/>
  <c r="H790" i="4"/>
  <c r="H791" i="4"/>
  <c r="H792" i="4"/>
  <c r="H793" i="4"/>
  <c r="H794" i="4"/>
  <c r="H795" i="4"/>
  <c r="H796" i="4"/>
  <c r="H797" i="4"/>
  <c r="H798" i="4"/>
  <c r="H799" i="4"/>
  <c r="H800" i="4"/>
  <c r="H801" i="4"/>
  <c r="H802" i="4"/>
  <c r="H803" i="4"/>
  <c r="H804" i="4"/>
  <c r="H805" i="4"/>
  <c r="H806" i="4"/>
  <c r="H807" i="4"/>
  <c r="H808" i="4"/>
  <c r="H809" i="4"/>
  <c r="H810" i="4"/>
  <c r="H811" i="4"/>
  <c r="H812" i="4"/>
  <c r="H813" i="4"/>
  <c r="H814" i="4"/>
  <c r="H815" i="4"/>
  <c r="H816" i="4"/>
  <c r="H817" i="4"/>
  <c r="H818" i="4"/>
  <c r="H819" i="4"/>
  <c r="H820" i="4"/>
  <c r="H821" i="4"/>
  <c r="H822" i="4"/>
  <c r="H823" i="4"/>
  <c r="H824" i="4"/>
  <c r="H825" i="4"/>
  <c r="H826" i="4"/>
  <c r="H827" i="4"/>
  <c r="H828" i="4"/>
  <c r="H829" i="4"/>
  <c r="H830" i="4"/>
  <c r="H831" i="4"/>
  <c r="H832" i="4"/>
  <c r="H833" i="4"/>
  <c r="H834" i="4"/>
  <c r="H835" i="4"/>
  <c r="H836" i="4"/>
  <c r="H837" i="4"/>
  <c r="H838" i="4"/>
  <c r="H839" i="4"/>
  <c r="H840" i="4"/>
  <c r="H841" i="4"/>
  <c r="H842" i="4"/>
  <c r="H843" i="4"/>
  <c r="H844" i="4"/>
  <c r="H845" i="4"/>
  <c r="H846" i="4"/>
  <c r="H847" i="4"/>
  <c r="H848" i="4"/>
  <c r="H849" i="4"/>
  <c r="H850" i="4"/>
  <c r="H851" i="4"/>
  <c r="H852" i="4"/>
  <c r="H853" i="4"/>
  <c r="H854" i="4"/>
  <c r="H855" i="4"/>
  <c r="H856" i="4"/>
  <c r="H857" i="4"/>
  <c r="H858" i="4"/>
  <c r="H859" i="4"/>
  <c r="H860" i="4"/>
  <c r="H861" i="4"/>
  <c r="H862" i="4"/>
  <c r="H863" i="4"/>
  <c r="H864" i="4"/>
  <c r="H865" i="4"/>
  <c r="H866" i="4"/>
  <c r="H867" i="4"/>
  <c r="H868" i="4"/>
  <c r="H869" i="4"/>
  <c r="H870" i="4"/>
  <c r="H871" i="4"/>
  <c r="H872" i="4"/>
  <c r="H873" i="4"/>
  <c r="H874" i="4"/>
  <c r="H875" i="4"/>
  <c r="H876" i="4"/>
  <c r="H877" i="4"/>
  <c r="H878" i="4"/>
  <c r="H879" i="4"/>
  <c r="H880" i="4"/>
  <c r="H881" i="4"/>
  <c r="H882" i="4"/>
  <c r="H883" i="4"/>
  <c r="H884" i="4"/>
  <c r="H885" i="4"/>
  <c r="H886" i="4"/>
  <c r="H887" i="4"/>
  <c r="H888" i="4"/>
  <c r="H889" i="4"/>
  <c r="H890" i="4"/>
  <c r="H891" i="4"/>
  <c r="H892" i="4"/>
  <c r="H893" i="4"/>
  <c r="H894" i="4"/>
  <c r="H895" i="4"/>
  <c r="H896" i="4"/>
  <c r="H897" i="4"/>
  <c r="H898" i="4"/>
  <c r="H899" i="4"/>
  <c r="H900" i="4"/>
  <c r="H901" i="4"/>
  <c r="H902" i="4"/>
  <c r="H903" i="4"/>
  <c r="H904" i="4"/>
  <c r="H905" i="4"/>
  <c r="H906" i="4"/>
  <c r="H907" i="4"/>
  <c r="H908" i="4"/>
  <c r="H909" i="4"/>
  <c r="H910" i="4"/>
  <c r="H911" i="4"/>
  <c r="H912" i="4"/>
  <c r="H913" i="4"/>
  <c r="H914" i="4"/>
  <c r="H915" i="4"/>
  <c r="H916" i="4"/>
  <c r="H917" i="4"/>
  <c r="H918" i="4"/>
  <c r="H919" i="4"/>
  <c r="H920" i="4"/>
  <c r="H921" i="4"/>
  <c r="H922" i="4"/>
  <c r="H923" i="4"/>
  <c r="H924" i="4"/>
  <c r="H925" i="4"/>
  <c r="H926" i="4"/>
  <c r="H927" i="4"/>
  <c r="H928" i="4"/>
  <c r="H929" i="4"/>
  <c r="H930" i="4"/>
  <c r="H931" i="4"/>
  <c r="H932" i="4"/>
  <c r="H933" i="4"/>
  <c r="H934" i="4"/>
  <c r="H935" i="4"/>
  <c r="H936" i="4"/>
  <c r="H937" i="4"/>
  <c r="H938" i="4"/>
  <c r="H939" i="4"/>
  <c r="H940" i="4"/>
  <c r="H941" i="4"/>
  <c r="H942" i="4"/>
  <c r="H943" i="4"/>
  <c r="H944" i="4"/>
  <c r="H945" i="4"/>
  <c r="H946" i="4"/>
  <c r="H947" i="4"/>
  <c r="H948" i="4"/>
  <c r="H949" i="4"/>
  <c r="H950" i="4"/>
  <c r="H951" i="4"/>
  <c r="H952" i="4"/>
  <c r="H953" i="4"/>
  <c r="H954" i="4"/>
  <c r="H955" i="4"/>
  <c r="H956" i="4"/>
  <c r="H957" i="4"/>
  <c r="H958" i="4"/>
  <c r="H959" i="4"/>
  <c r="H960" i="4"/>
  <c r="H961" i="4"/>
  <c r="H962" i="4"/>
  <c r="H963" i="4"/>
  <c r="H964" i="4"/>
  <c r="H965" i="4"/>
  <c r="H966" i="4"/>
  <c r="H967" i="4"/>
  <c r="H968" i="4"/>
  <c r="H969" i="4"/>
  <c r="H970" i="4"/>
  <c r="H971" i="4"/>
  <c r="H972" i="4"/>
  <c r="H973" i="4"/>
  <c r="H974" i="4"/>
  <c r="H975" i="4"/>
  <c r="H976" i="4"/>
  <c r="H977" i="4"/>
  <c r="H978" i="4"/>
  <c r="H979" i="4"/>
  <c r="H980" i="4"/>
  <c r="H981" i="4"/>
  <c r="H982" i="4"/>
  <c r="H983" i="4"/>
  <c r="H984" i="4"/>
  <c r="H985" i="4"/>
  <c r="H986" i="4"/>
  <c r="H987" i="4"/>
  <c r="H988" i="4"/>
  <c r="H989" i="4"/>
  <c r="H990" i="4"/>
  <c r="H991" i="4"/>
  <c r="H992" i="4"/>
  <c r="H993" i="4"/>
  <c r="H994" i="4"/>
  <c r="H995" i="4"/>
  <c r="H996" i="4"/>
  <c r="H997" i="4"/>
  <c r="H998" i="4"/>
  <c r="H999" i="4"/>
  <c r="H1000" i="4"/>
  <c r="H1001" i="4"/>
  <c r="H1002" i="4"/>
  <c r="H1003" i="4"/>
  <c r="H1004" i="4"/>
  <c r="H1005" i="4"/>
  <c r="H1006" i="4"/>
  <c r="H1007" i="4"/>
  <c r="H1008" i="4"/>
  <c r="H1009" i="4"/>
  <c r="H1010" i="4"/>
  <c r="H1011" i="4"/>
  <c r="H1012" i="4"/>
  <c r="H1013" i="4"/>
  <c r="H1014" i="4"/>
  <c r="H1015" i="4"/>
  <c r="H1016" i="4"/>
  <c r="H1017" i="4"/>
  <c r="H1018" i="4"/>
  <c r="H1019" i="4"/>
  <c r="H1020" i="4"/>
  <c r="H1021" i="4"/>
  <c r="H1022" i="4"/>
  <c r="H1023" i="4"/>
  <c r="H1024" i="4"/>
  <c r="H1025" i="4"/>
  <c r="H1026" i="4"/>
  <c r="H1027" i="4"/>
  <c r="H1028" i="4"/>
  <c r="H1029" i="4"/>
  <c r="H1030" i="4"/>
  <c r="H1031" i="4"/>
  <c r="H1032" i="4"/>
  <c r="H1033" i="4"/>
  <c r="H1034" i="4"/>
  <c r="H1035" i="4"/>
  <c r="H1036" i="4"/>
  <c r="H1037" i="4"/>
  <c r="H1038" i="4"/>
  <c r="H1039" i="4"/>
  <c r="H1040" i="4"/>
  <c r="H1041" i="4"/>
  <c r="H1042" i="4"/>
  <c r="H1043" i="4"/>
  <c r="H1044" i="4"/>
  <c r="H1045" i="4"/>
  <c r="H1046" i="4"/>
  <c r="H1047" i="4"/>
  <c r="H1048" i="4"/>
  <c r="H1049" i="4"/>
  <c r="H1050" i="4"/>
  <c r="H1051" i="4"/>
  <c r="H1052" i="4"/>
  <c r="H1053" i="4"/>
  <c r="H1054" i="4"/>
  <c r="H1055" i="4"/>
  <c r="H1056" i="4"/>
  <c r="H1057" i="4"/>
  <c r="H1058" i="4"/>
  <c r="H1059" i="4"/>
  <c r="H1060" i="4"/>
  <c r="H1061" i="4"/>
  <c r="H1062" i="4"/>
  <c r="H1063" i="4"/>
  <c r="H1064" i="4"/>
  <c r="H1065" i="4"/>
  <c r="H1066" i="4"/>
  <c r="H1067" i="4"/>
  <c r="H1068" i="4"/>
  <c r="H1069" i="4"/>
  <c r="H1070" i="4"/>
  <c r="H1071" i="4"/>
  <c r="H1072" i="4"/>
  <c r="H1073" i="4"/>
  <c r="H1074" i="4"/>
  <c r="H1075" i="4"/>
  <c r="H1076" i="4"/>
  <c r="H1077" i="4"/>
  <c r="H1078" i="4"/>
  <c r="H1079" i="4"/>
  <c r="H1080" i="4"/>
  <c r="H1081" i="4"/>
  <c r="H1082" i="4"/>
  <c r="H1083" i="4"/>
  <c r="H1084" i="4"/>
  <c r="H1085" i="4"/>
  <c r="H1086" i="4"/>
  <c r="H1087" i="4"/>
  <c r="H1088" i="4"/>
  <c r="H1089" i="4"/>
  <c r="H1090" i="4"/>
  <c r="H1091" i="4"/>
  <c r="H1092" i="4"/>
  <c r="H1093" i="4"/>
  <c r="H1094" i="4"/>
  <c r="H1095" i="4"/>
  <c r="H1096" i="4"/>
  <c r="H1097" i="4"/>
  <c r="H1098" i="4"/>
  <c r="H1099" i="4"/>
  <c r="H1100" i="4"/>
  <c r="H1101" i="4"/>
  <c r="H1102" i="4"/>
  <c r="H1103" i="4"/>
  <c r="H1104" i="4"/>
  <c r="H1105" i="4"/>
  <c r="H1106" i="4"/>
  <c r="H1107" i="4"/>
  <c r="H1108" i="4"/>
  <c r="H1109" i="4"/>
  <c r="H1110" i="4"/>
  <c r="H1111" i="4"/>
  <c r="H1112" i="4"/>
  <c r="H1113" i="4"/>
  <c r="H1114" i="4"/>
  <c r="H1115" i="4"/>
  <c r="H1116" i="4"/>
  <c r="H1117" i="4"/>
  <c r="H1118" i="4"/>
  <c r="H1119" i="4"/>
  <c r="H1120" i="4"/>
  <c r="H1121" i="4"/>
  <c r="H1122" i="4"/>
  <c r="H1123" i="4"/>
  <c r="H1124" i="4"/>
  <c r="H1125" i="4"/>
  <c r="H1126" i="4"/>
  <c r="H1127" i="4"/>
  <c r="H1128" i="4"/>
  <c r="H1129" i="4"/>
  <c r="H1130" i="4"/>
  <c r="H1131" i="4"/>
  <c r="H1132" i="4"/>
  <c r="H1133" i="4"/>
  <c r="H1134" i="4"/>
  <c r="H1135" i="4"/>
  <c r="H1136" i="4"/>
  <c r="H1137" i="4"/>
  <c r="H1138" i="4"/>
  <c r="H1139" i="4"/>
  <c r="H1140" i="4"/>
  <c r="H1141" i="4"/>
  <c r="H1142" i="4"/>
  <c r="H1143" i="4"/>
  <c r="H1144" i="4"/>
  <c r="H1145" i="4"/>
  <c r="H1146" i="4"/>
  <c r="H1147" i="4"/>
  <c r="H1148" i="4"/>
  <c r="H1149" i="4"/>
  <c r="H1150" i="4"/>
  <c r="H1151" i="4"/>
  <c r="H1152" i="4"/>
  <c r="H1153" i="4"/>
  <c r="H1154" i="4"/>
  <c r="H1155" i="4"/>
  <c r="H1156" i="4"/>
  <c r="H1157" i="4"/>
  <c r="H1158" i="4"/>
  <c r="H1159" i="4"/>
  <c r="H1160" i="4"/>
  <c r="H1161" i="4"/>
  <c r="H1162" i="4"/>
  <c r="H1163" i="4"/>
  <c r="H1164" i="4"/>
  <c r="H1165" i="4"/>
  <c r="H1166" i="4"/>
  <c r="H1167" i="4"/>
  <c r="H1168" i="4"/>
  <c r="H1169" i="4"/>
  <c r="H1170" i="4"/>
  <c r="H1171" i="4"/>
  <c r="H1172" i="4"/>
  <c r="H1173" i="4"/>
  <c r="H1174" i="4"/>
  <c r="H1175" i="4"/>
  <c r="H1176" i="4"/>
  <c r="H1177" i="4"/>
  <c r="H1178" i="4"/>
  <c r="H1179" i="4"/>
  <c r="H1180" i="4"/>
  <c r="H1181" i="4"/>
  <c r="H1182" i="4"/>
  <c r="H1183" i="4"/>
  <c r="H1184" i="4"/>
  <c r="H1185" i="4"/>
  <c r="H1186" i="4"/>
  <c r="H1187" i="4"/>
  <c r="H1188" i="4"/>
  <c r="H1189" i="4"/>
  <c r="H1190" i="4"/>
  <c r="H1191" i="4"/>
  <c r="H1192" i="4"/>
  <c r="H1193" i="4"/>
  <c r="H1194" i="4"/>
  <c r="H1195" i="4"/>
  <c r="H1196" i="4"/>
  <c r="H1197" i="4"/>
  <c r="H1198" i="4"/>
  <c r="H1199" i="4"/>
  <c r="H1200" i="4"/>
  <c r="H1201" i="4"/>
  <c r="H1202" i="4"/>
  <c r="H1203" i="4"/>
  <c r="H1204" i="4"/>
  <c r="H1205" i="4"/>
  <c r="H1206" i="4"/>
  <c r="H1207" i="4"/>
  <c r="H1208" i="4"/>
  <c r="H1209" i="4"/>
  <c r="H1210" i="4"/>
  <c r="H1211" i="4"/>
  <c r="H1212" i="4"/>
  <c r="H1213" i="4"/>
  <c r="H1214" i="4"/>
  <c r="H1215" i="4"/>
  <c r="H1216" i="4"/>
  <c r="H1217" i="4"/>
  <c r="H1218" i="4"/>
  <c r="H1219" i="4"/>
  <c r="H1220" i="4"/>
  <c r="H1221" i="4"/>
  <c r="H1222" i="4"/>
  <c r="H1223" i="4"/>
  <c r="H1224" i="4"/>
  <c r="H1225" i="4"/>
  <c r="H1226" i="4"/>
  <c r="H1227" i="4"/>
  <c r="H1228" i="4"/>
  <c r="H1229" i="4"/>
  <c r="H1230" i="4"/>
  <c r="H1231" i="4"/>
  <c r="H1232" i="4"/>
  <c r="H1233" i="4"/>
  <c r="H1234" i="4"/>
  <c r="H1235" i="4"/>
  <c r="H1236" i="4"/>
  <c r="H1237" i="4"/>
  <c r="H1238" i="4"/>
  <c r="H1239" i="4"/>
  <c r="H1240" i="4"/>
  <c r="H1241" i="4"/>
  <c r="H1242" i="4"/>
  <c r="H1243" i="4"/>
  <c r="H1244" i="4"/>
  <c r="H1245" i="4"/>
  <c r="H1246" i="4"/>
  <c r="H1247" i="4"/>
  <c r="H1248" i="4"/>
  <c r="H1249" i="4"/>
  <c r="H1250" i="4"/>
  <c r="H1251" i="4"/>
  <c r="H1252" i="4"/>
  <c r="H1253" i="4"/>
  <c r="H1254" i="4"/>
  <c r="H1255" i="4"/>
  <c r="H1256" i="4"/>
  <c r="H1257" i="4"/>
  <c r="H1258" i="4"/>
  <c r="H1259" i="4"/>
  <c r="H1260" i="4"/>
  <c r="H1261" i="4"/>
  <c r="H1262" i="4"/>
  <c r="H1263" i="4"/>
  <c r="H1264" i="4"/>
  <c r="H1265" i="4"/>
  <c r="H1266" i="4"/>
  <c r="H1267" i="4"/>
  <c r="H1268" i="4"/>
  <c r="H1269" i="4"/>
  <c r="H1270" i="4"/>
  <c r="H1271" i="4"/>
  <c r="H1272" i="4"/>
  <c r="H1273" i="4"/>
  <c r="H1274" i="4"/>
  <c r="H1275" i="4"/>
  <c r="H1276" i="4"/>
  <c r="H1277" i="4"/>
  <c r="H1278" i="4"/>
  <c r="H1279" i="4"/>
  <c r="H1280" i="4"/>
  <c r="H1281" i="4"/>
  <c r="H1282" i="4"/>
  <c r="H1283" i="4"/>
  <c r="H1284" i="4"/>
  <c r="H1285" i="4"/>
  <c r="H1286" i="4"/>
  <c r="H1287" i="4"/>
  <c r="H1288" i="4"/>
  <c r="H1289" i="4"/>
  <c r="H1290" i="4"/>
  <c r="H1291" i="4"/>
  <c r="H1292" i="4"/>
  <c r="H1293" i="4"/>
  <c r="H1294" i="4"/>
  <c r="H1295" i="4"/>
  <c r="H1296" i="4"/>
  <c r="H1297" i="4"/>
  <c r="H1298" i="4"/>
  <c r="H1299" i="4"/>
  <c r="H1300" i="4"/>
  <c r="H1301" i="4"/>
  <c r="H1302" i="4"/>
  <c r="H1303" i="4"/>
  <c r="H1304" i="4"/>
  <c r="H1305" i="4"/>
  <c r="H1306" i="4"/>
  <c r="H1307" i="4"/>
  <c r="H1308" i="4"/>
  <c r="H1309" i="4"/>
  <c r="H1310" i="4"/>
  <c r="H1311" i="4"/>
  <c r="H1312" i="4"/>
  <c r="H1313" i="4"/>
  <c r="H1314" i="4"/>
  <c r="H1315" i="4"/>
  <c r="H1316" i="4"/>
  <c r="H1317" i="4"/>
  <c r="H1318" i="4"/>
  <c r="H1319" i="4"/>
  <c r="H1320" i="4"/>
  <c r="H1321" i="4"/>
  <c r="H1322" i="4"/>
  <c r="H1323" i="4"/>
  <c r="H1324" i="4"/>
  <c r="H1325" i="4"/>
  <c r="H1326" i="4"/>
  <c r="H1327" i="4"/>
  <c r="H1328" i="4"/>
  <c r="H1329" i="4"/>
  <c r="H1330" i="4"/>
  <c r="H1331" i="4"/>
  <c r="H1332" i="4"/>
  <c r="H1333" i="4"/>
  <c r="H1334" i="4"/>
  <c r="H1335" i="4"/>
  <c r="H1336" i="4"/>
  <c r="H1337" i="4"/>
  <c r="H1338" i="4"/>
  <c r="H1339" i="4"/>
  <c r="H1340" i="4"/>
  <c r="H1341" i="4"/>
  <c r="H1342" i="4"/>
  <c r="H1343" i="4"/>
  <c r="H1344" i="4"/>
  <c r="H1345" i="4"/>
  <c r="H1346" i="4"/>
  <c r="H1347" i="4"/>
  <c r="H1348" i="4"/>
  <c r="H1349" i="4"/>
  <c r="H1350" i="4"/>
  <c r="H1351" i="4"/>
  <c r="H1352" i="4"/>
  <c r="H1353" i="4"/>
  <c r="H1354" i="4"/>
  <c r="H1355" i="4"/>
  <c r="H1356" i="4"/>
  <c r="H1357" i="4"/>
  <c r="H1358" i="4"/>
  <c r="H1359" i="4"/>
  <c r="H1360" i="4"/>
  <c r="H1361" i="4"/>
  <c r="H1362" i="4"/>
  <c r="H1363" i="4"/>
  <c r="H1364" i="4"/>
  <c r="H1365" i="4"/>
  <c r="H1366" i="4"/>
  <c r="H1367" i="4"/>
  <c r="H1368" i="4"/>
  <c r="H1369" i="4"/>
  <c r="H1370" i="4"/>
  <c r="H1371" i="4"/>
  <c r="H1372" i="4"/>
  <c r="H1373" i="4"/>
  <c r="H1374" i="4"/>
  <c r="H1375" i="4"/>
  <c r="H1376" i="4"/>
  <c r="H1377" i="4"/>
  <c r="H1378" i="4"/>
  <c r="H1379" i="4"/>
  <c r="H1380" i="4"/>
  <c r="H1381" i="4"/>
  <c r="H1382" i="4"/>
  <c r="H1383" i="4"/>
  <c r="H1384" i="4"/>
  <c r="H1385" i="4"/>
  <c r="H1386" i="4"/>
  <c r="H1387" i="4"/>
  <c r="H1388" i="4"/>
  <c r="H1389" i="4"/>
  <c r="H1390" i="4"/>
  <c r="H1391" i="4"/>
  <c r="H1392" i="4"/>
  <c r="H1393" i="4"/>
  <c r="H1394" i="4"/>
  <c r="H1395" i="4"/>
  <c r="H1396" i="4"/>
  <c r="H1397" i="4"/>
  <c r="H1398" i="4"/>
  <c r="H1399" i="4"/>
  <c r="H1400" i="4"/>
  <c r="H1401" i="4"/>
  <c r="H1402" i="4"/>
  <c r="H1403" i="4"/>
  <c r="H1404" i="4"/>
  <c r="H1405" i="4"/>
  <c r="H1406" i="4"/>
  <c r="H1407" i="4"/>
  <c r="H1408" i="4"/>
  <c r="H1409" i="4"/>
  <c r="H1410" i="4"/>
  <c r="H1411" i="4"/>
  <c r="H1412" i="4"/>
  <c r="H1413" i="4"/>
  <c r="H1414" i="4"/>
  <c r="H1415" i="4"/>
  <c r="H1416" i="4"/>
  <c r="H1417" i="4"/>
  <c r="H1418" i="4"/>
  <c r="H1419" i="4"/>
  <c r="H1420" i="4"/>
  <c r="H1421" i="4"/>
  <c r="H1422" i="4"/>
  <c r="H1423" i="4"/>
  <c r="H1424" i="4"/>
  <c r="H1425" i="4"/>
  <c r="H1426" i="4"/>
  <c r="H1427" i="4"/>
  <c r="H1428" i="4"/>
  <c r="H1429" i="4"/>
  <c r="H1430" i="4"/>
  <c r="H1431" i="4"/>
  <c r="H1432" i="4"/>
  <c r="H1433" i="4"/>
  <c r="H1434" i="4"/>
  <c r="H1435" i="4"/>
  <c r="H1436" i="4"/>
  <c r="H1437" i="4"/>
  <c r="H1438" i="4"/>
  <c r="H1439" i="4"/>
  <c r="H1440" i="4"/>
  <c r="H1441" i="4"/>
  <c r="H1442" i="4"/>
  <c r="H1443" i="4"/>
  <c r="H1444" i="4"/>
  <c r="H1445" i="4"/>
  <c r="H1446" i="4"/>
  <c r="H1447" i="4"/>
  <c r="H1448" i="4"/>
  <c r="H1449" i="4"/>
  <c r="H1450" i="4"/>
  <c r="H1451" i="4"/>
  <c r="H1452" i="4"/>
  <c r="H1453" i="4"/>
  <c r="H1454" i="4"/>
  <c r="H1455" i="4"/>
  <c r="H1456" i="4"/>
  <c r="H1457" i="4"/>
  <c r="H1458" i="4"/>
  <c r="H1459" i="4"/>
  <c r="H1460" i="4"/>
  <c r="H1461" i="4"/>
  <c r="H1462" i="4"/>
  <c r="H1463" i="4"/>
  <c r="H1464" i="4"/>
  <c r="H1465" i="4"/>
  <c r="H1466" i="4"/>
  <c r="H1467" i="4"/>
  <c r="H1468" i="4"/>
  <c r="H1469" i="4"/>
  <c r="H1470" i="4"/>
  <c r="H1471" i="4"/>
  <c r="H1472" i="4"/>
  <c r="H1473" i="4"/>
  <c r="H1474" i="4"/>
  <c r="H1475" i="4"/>
  <c r="H1476" i="4"/>
  <c r="H1477" i="4"/>
  <c r="H1478" i="4"/>
  <c r="H1479" i="4"/>
  <c r="H1480" i="4"/>
  <c r="H1481" i="4"/>
  <c r="H1482" i="4"/>
  <c r="H1483" i="4"/>
  <c r="H1484" i="4"/>
  <c r="H1485" i="4"/>
  <c r="H1486" i="4"/>
  <c r="H1487" i="4"/>
  <c r="H1488" i="4"/>
  <c r="H1489" i="4"/>
  <c r="H1490" i="4"/>
  <c r="H1491" i="4"/>
  <c r="H1492" i="4"/>
  <c r="H1493" i="4"/>
  <c r="H1494" i="4"/>
  <c r="H1495" i="4"/>
  <c r="H1496" i="4"/>
  <c r="H1497" i="4"/>
  <c r="H1498" i="4"/>
  <c r="H1499" i="4"/>
  <c r="H1500" i="4"/>
  <c r="H1501" i="4"/>
  <c r="H1502" i="4"/>
  <c r="H1503" i="4"/>
  <c r="H1504" i="4"/>
  <c r="H1505" i="4"/>
  <c r="H1506" i="4"/>
  <c r="H1507" i="4"/>
  <c r="H1508" i="4"/>
  <c r="H1509" i="4"/>
  <c r="H1510" i="4"/>
  <c r="H1511" i="4"/>
  <c r="H1512" i="4"/>
  <c r="H1513" i="4"/>
  <c r="H1514" i="4"/>
  <c r="H1515" i="4"/>
  <c r="H1516" i="4"/>
  <c r="H1517" i="4"/>
  <c r="H1518" i="4"/>
  <c r="H1519" i="4"/>
  <c r="H1520" i="4"/>
  <c r="H1521" i="4"/>
  <c r="H1522" i="4"/>
  <c r="H1523" i="4"/>
  <c r="H1524" i="4"/>
  <c r="H1525" i="4"/>
  <c r="H1526" i="4"/>
  <c r="H1527" i="4"/>
  <c r="H1528" i="4"/>
  <c r="H1529" i="4"/>
  <c r="H1530" i="4"/>
  <c r="H1531" i="4"/>
  <c r="H1532" i="4"/>
  <c r="H1533" i="4"/>
  <c r="H1534" i="4"/>
  <c r="H1535" i="4"/>
  <c r="H1536" i="4"/>
  <c r="H1537" i="4"/>
  <c r="H1538" i="4"/>
  <c r="H1539" i="4"/>
  <c r="H1540" i="4"/>
  <c r="H1541" i="4"/>
  <c r="H1542" i="4"/>
  <c r="H1543" i="4"/>
  <c r="H1544" i="4"/>
  <c r="H1545" i="4"/>
  <c r="H1546" i="4"/>
  <c r="H1547" i="4"/>
  <c r="H1548" i="4"/>
  <c r="H1549" i="4"/>
  <c r="H1550" i="4"/>
  <c r="H1551" i="4"/>
  <c r="H1552" i="4"/>
  <c r="H1553" i="4"/>
  <c r="H1554" i="4"/>
  <c r="H1555" i="4"/>
  <c r="H1556" i="4"/>
  <c r="H1557" i="4"/>
  <c r="H1558" i="4"/>
  <c r="H1559" i="4"/>
  <c r="H1560" i="4"/>
  <c r="H1561" i="4"/>
  <c r="H1562" i="4"/>
  <c r="H1563" i="4"/>
  <c r="H1564" i="4"/>
  <c r="H1565" i="4"/>
  <c r="H1566" i="4"/>
  <c r="H1567" i="4"/>
  <c r="H1568" i="4"/>
  <c r="H1569" i="4"/>
  <c r="H1570" i="4"/>
  <c r="H1571" i="4"/>
  <c r="H1572" i="4"/>
  <c r="H1573" i="4"/>
  <c r="H1574" i="4"/>
  <c r="H1575" i="4"/>
  <c r="H1576" i="4"/>
  <c r="H1577" i="4"/>
  <c r="H1578" i="4"/>
  <c r="H1579" i="4"/>
  <c r="H1580" i="4"/>
  <c r="H1581" i="4"/>
  <c r="H1582" i="4"/>
  <c r="H1583" i="4"/>
  <c r="H1584" i="4"/>
  <c r="H1585" i="4"/>
  <c r="H1586" i="4"/>
  <c r="H1587" i="4"/>
  <c r="H1588" i="4"/>
  <c r="H1589" i="4"/>
  <c r="H1590" i="4"/>
  <c r="H1591" i="4"/>
  <c r="H1592" i="4"/>
  <c r="H1593" i="4"/>
  <c r="H1594" i="4"/>
  <c r="H1595" i="4"/>
  <c r="H1596" i="4"/>
  <c r="H1597" i="4"/>
  <c r="H1598" i="4"/>
  <c r="H1599" i="4"/>
  <c r="H1600" i="4"/>
  <c r="H1601" i="4"/>
  <c r="H1602" i="4"/>
  <c r="H1603" i="4"/>
  <c r="H1604" i="4"/>
  <c r="H1605" i="4"/>
  <c r="H1606" i="4"/>
  <c r="H1607" i="4"/>
  <c r="H1608" i="4"/>
  <c r="H1609" i="4"/>
  <c r="H1610" i="4"/>
  <c r="H1611" i="4"/>
  <c r="H1612" i="4"/>
  <c r="H1613" i="4"/>
  <c r="H1614" i="4"/>
  <c r="H1615" i="4"/>
  <c r="H1616" i="4"/>
  <c r="H1617" i="4"/>
  <c r="H1618" i="4"/>
  <c r="H1619" i="4"/>
  <c r="H1620" i="4"/>
  <c r="H1621" i="4"/>
  <c r="H1622" i="4"/>
  <c r="H1623" i="4"/>
  <c r="H1624" i="4"/>
  <c r="H1625" i="4"/>
  <c r="H1626" i="4"/>
  <c r="H1627" i="4"/>
  <c r="H1628" i="4"/>
  <c r="H1629" i="4"/>
  <c r="H1630" i="4"/>
  <c r="H1631" i="4"/>
  <c r="H1632" i="4"/>
  <c r="H1633" i="4"/>
  <c r="H1634" i="4"/>
  <c r="H1635" i="4"/>
  <c r="H1636" i="4"/>
  <c r="H1637" i="4"/>
  <c r="H1638" i="4"/>
  <c r="H1639" i="4"/>
  <c r="H1640" i="4"/>
  <c r="H1641" i="4"/>
  <c r="H1642" i="4"/>
  <c r="H1643" i="4"/>
  <c r="H1644" i="4"/>
  <c r="H1645" i="4"/>
  <c r="H1646" i="4"/>
  <c r="H1647" i="4"/>
  <c r="H1648" i="4"/>
  <c r="H1649" i="4"/>
  <c r="H1650" i="4"/>
  <c r="H1651" i="4"/>
  <c r="H1652" i="4"/>
  <c r="H1653" i="4"/>
  <c r="H1654" i="4"/>
  <c r="H1655" i="4"/>
  <c r="H1656" i="4"/>
  <c r="H1657" i="4"/>
  <c r="H1658" i="4"/>
  <c r="H1659" i="4"/>
  <c r="H1660" i="4"/>
  <c r="H1661" i="4"/>
  <c r="H1662" i="4"/>
  <c r="H1663" i="4"/>
  <c r="H1664" i="4"/>
  <c r="H1665" i="4"/>
  <c r="H1666" i="4"/>
  <c r="H1667" i="4"/>
  <c r="H1668" i="4"/>
  <c r="H1669" i="4"/>
  <c r="H1670" i="4"/>
  <c r="H1671" i="4"/>
  <c r="H1672" i="4"/>
  <c r="H1673" i="4"/>
  <c r="H1674" i="4"/>
  <c r="H1675" i="4"/>
  <c r="H1676" i="4"/>
  <c r="H1677" i="4"/>
  <c r="H1678" i="4"/>
  <c r="H1679" i="4"/>
  <c r="H1680" i="4"/>
  <c r="H1681" i="4"/>
  <c r="H1682" i="4"/>
  <c r="H1683" i="4"/>
  <c r="H1684" i="4"/>
  <c r="H1685" i="4"/>
  <c r="H1686" i="4"/>
  <c r="H1687" i="4"/>
  <c r="H1688" i="4"/>
  <c r="H1689" i="4"/>
  <c r="H1690" i="4"/>
  <c r="H1691" i="4"/>
  <c r="H1692" i="4"/>
  <c r="H1693" i="4"/>
  <c r="H1694" i="4"/>
  <c r="H1695" i="4"/>
  <c r="H1696" i="4"/>
  <c r="H1697" i="4"/>
  <c r="H1698" i="4"/>
  <c r="H1699" i="4"/>
  <c r="H1700" i="4"/>
  <c r="H1701" i="4"/>
  <c r="H1702" i="4"/>
  <c r="H1703" i="4"/>
  <c r="H1704" i="4"/>
  <c r="H1705" i="4"/>
  <c r="H1706" i="4"/>
  <c r="H1707" i="4"/>
  <c r="H1708" i="4"/>
  <c r="H1709" i="4"/>
  <c r="H1710" i="4"/>
  <c r="H1711" i="4"/>
  <c r="H1712" i="4"/>
  <c r="H1713" i="4"/>
  <c r="H1714" i="4"/>
  <c r="H1715" i="4"/>
  <c r="H1716" i="4"/>
  <c r="H1717" i="4"/>
  <c r="H1718" i="4"/>
  <c r="H1719" i="4"/>
  <c r="H1720" i="4"/>
  <c r="H1721" i="4"/>
  <c r="H1722" i="4"/>
  <c r="H1723" i="4"/>
  <c r="H1724" i="4"/>
  <c r="H1725" i="4"/>
  <c r="H1726" i="4"/>
  <c r="H1727" i="4"/>
  <c r="H1728" i="4"/>
  <c r="H1729" i="4"/>
  <c r="H1730" i="4"/>
  <c r="H1731" i="4"/>
  <c r="H1732" i="4"/>
  <c r="H1733" i="4"/>
  <c r="H1734" i="4"/>
  <c r="H1735" i="4"/>
  <c r="H1736" i="4"/>
  <c r="H1737" i="4"/>
  <c r="H1738" i="4"/>
  <c r="H1739" i="4"/>
  <c r="H1740" i="4"/>
  <c r="H1741" i="4"/>
  <c r="H1742" i="4"/>
  <c r="H1743" i="4"/>
  <c r="H1744" i="4"/>
  <c r="H1745" i="4"/>
  <c r="H1746" i="4"/>
  <c r="H1747" i="4"/>
  <c r="H1748" i="4"/>
  <c r="H1749" i="4"/>
  <c r="H1750" i="4"/>
  <c r="H1751" i="4"/>
  <c r="H1752" i="4"/>
  <c r="H1753" i="4"/>
  <c r="H1754" i="4"/>
  <c r="H1755" i="4"/>
  <c r="H1756" i="4"/>
  <c r="H1757" i="4"/>
  <c r="H1758" i="4"/>
  <c r="H1759" i="4"/>
  <c r="H1760" i="4"/>
  <c r="H1761" i="4"/>
  <c r="H1762" i="4"/>
  <c r="H1763" i="4"/>
  <c r="H1764" i="4"/>
  <c r="H1765" i="4"/>
  <c r="H1766" i="4"/>
  <c r="H1767" i="4"/>
  <c r="H1768" i="4"/>
  <c r="H1769" i="4"/>
  <c r="H1770" i="4"/>
  <c r="H1771" i="4"/>
  <c r="H1772" i="4"/>
  <c r="H1773" i="4"/>
  <c r="H1774" i="4"/>
  <c r="H1775" i="4"/>
  <c r="H1776" i="4"/>
  <c r="H1777" i="4"/>
  <c r="H1778" i="4"/>
  <c r="H1779" i="4"/>
  <c r="H1780" i="4"/>
  <c r="H1781" i="4"/>
  <c r="H1782" i="4"/>
  <c r="H1783" i="4"/>
  <c r="H1784" i="4"/>
  <c r="H1785" i="4"/>
  <c r="H1786" i="4"/>
  <c r="H1787" i="4"/>
  <c r="H1788" i="4"/>
  <c r="H1789" i="4"/>
  <c r="H1790" i="4"/>
  <c r="H1791" i="4"/>
  <c r="H1792" i="4"/>
  <c r="H1793" i="4"/>
  <c r="H1794" i="4"/>
  <c r="H1795" i="4"/>
  <c r="H1796" i="4"/>
  <c r="H1797" i="4"/>
  <c r="H1798" i="4"/>
  <c r="H1799" i="4"/>
  <c r="H1800" i="4"/>
  <c r="H1801" i="4"/>
  <c r="H1802" i="4"/>
  <c r="H1803" i="4"/>
  <c r="H1804" i="4"/>
  <c r="H1805" i="4"/>
  <c r="H1806" i="4"/>
  <c r="H1807" i="4"/>
  <c r="H1808" i="4"/>
  <c r="H1809" i="4"/>
  <c r="H1810" i="4"/>
  <c r="H1811" i="4"/>
  <c r="H1812" i="4"/>
  <c r="H1813" i="4"/>
  <c r="H1814" i="4"/>
  <c r="H1815" i="4"/>
  <c r="H1816" i="4"/>
  <c r="H1817" i="4"/>
  <c r="H1818" i="4"/>
  <c r="H1819" i="4"/>
  <c r="H1820" i="4"/>
  <c r="H1821" i="4"/>
  <c r="H1822" i="4"/>
  <c r="H1823" i="4"/>
  <c r="H1824" i="4"/>
  <c r="H1825" i="4"/>
  <c r="H1826" i="4"/>
  <c r="H1827" i="4"/>
  <c r="H1828" i="4"/>
  <c r="H1829" i="4"/>
  <c r="H1830" i="4"/>
  <c r="H1831" i="4"/>
  <c r="H1832" i="4"/>
  <c r="H1833" i="4"/>
  <c r="H1834" i="4"/>
  <c r="H1835" i="4"/>
  <c r="H1836" i="4"/>
  <c r="H1837" i="4"/>
  <c r="H1838" i="4"/>
  <c r="H1839" i="4"/>
  <c r="H1840" i="4"/>
  <c r="H1841" i="4"/>
  <c r="H1842" i="4"/>
  <c r="H1843" i="4"/>
  <c r="H1844" i="4"/>
  <c r="H1845" i="4"/>
  <c r="H1846" i="4"/>
  <c r="H1847" i="4"/>
  <c r="H1848" i="4"/>
  <c r="H1849" i="4"/>
  <c r="H1850" i="4"/>
  <c r="H1851" i="4"/>
  <c r="H1852" i="4"/>
  <c r="H1853" i="4"/>
  <c r="H1854" i="4"/>
  <c r="H1855" i="4"/>
  <c r="H1856" i="4"/>
  <c r="H1857" i="4"/>
  <c r="H1858" i="4"/>
  <c r="H1859" i="4"/>
  <c r="H1860" i="4"/>
  <c r="H1861" i="4"/>
  <c r="H1862" i="4"/>
  <c r="H1863" i="4"/>
  <c r="H1864" i="4"/>
  <c r="H1865" i="4"/>
  <c r="H1866" i="4"/>
  <c r="H1867" i="4"/>
  <c r="H1868" i="4"/>
  <c r="H1869" i="4"/>
  <c r="H1870" i="4"/>
  <c r="H1871" i="4"/>
  <c r="H1872" i="4"/>
  <c r="H1873" i="4"/>
  <c r="H1874" i="4"/>
  <c r="H1875" i="4"/>
  <c r="H1876" i="4"/>
  <c r="H1877" i="4"/>
  <c r="H1878" i="4"/>
  <c r="H1879" i="4"/>
  <c r="H1880" i="4"/>
  <c r="H1881" i="4"/>
  <c r="H1882" i="4"/>
  <c r="H1883" i="4"/>
  <c r="H1884" i="4"/>
  <c r="H1885" i="4"/>
  <c r="H1886" i="4"/>
  <c r="H1887" i="4"/>
  <c r="H1888" i="4"/>
  <c r="H1889" i="4"/>
  <c r="H1890" i="4"/>
  <c r="H1891" i="4"/>
  <c r="H1892" i="4"/>
  <c r="H1893" i="4"/>
  <c r="H1894" i="4"/>
  <c r="H1895" i="4"/>
  <c r="H1896" i="4"/>
  <c r="H1897" i="4"/>
  <c r="H1898" i="4"/>
  <c r="H1899" i="4"/>
  <c r="H1900" i="4"/>
  <c r="H1901" i="4"/>
  <c r="H1902" i="4"/>
  <c r="H1903" i="4"/>
  <c r="H1904" i="4"/>
  <c r="H1905" i="4"/>
  <c r="H1906" i="4"/>
  <c r="H1907" i="4"/>
  <c r="H1908" i="4"/>
  <c r="H1909" i="4"/>
  <c r="H1910" i="4"/>
  <c r="H1911" i="4"/>
  <c r="H1912" i="4"/>
  <c r="H1913" i="4"/>
  <c r="H1914" i="4"/>
  <c r="H1915" i="4"/>
  <c r="H1916" i="4"/>
  <c r="H1917" i="4"/>
  <c r="H1918" i="4"/>
  <c r="H1919" i="4"/>
  <c r="H1920" i="4"/>
  <c r="H1921" i="4"/>
  <c r="H1922" i="4"/>
  <c r="H1923" i="4"/>
  <c r="H1924" i="4"/>
  <c r="H1925" i="4"/>
  <c r="H1926" i="4"/>
  <c r="H1927" i="4"/>
  <c r="H1928" i="4"/>
  <c r="H1929" i="4"/>
  <c r="H1930" i="4"/>
  <c r="H1931" i="4"/>
  <c r="H1932" i="4"/>
  <c r="H1933" i="4"/>
  <c r="H1934" i="4"/>
  <c r="H1935" i="4"/>
  <c r="H1936" i="4"/>
  <c r="H1937" i="4"/>
  <c r="H1938" i="4"/>
  <c r="H1939" i="4"/>
  <c r="H1940" i="4"/>
  <c r="H1941" i="4"/>
  <c r="H1942" i="4"/>
  <c r="H1943"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I806" i="4"/>
  <c r="I807" i="4"/>
  <c r="I808" i="4"/>
  <c r="I809" i="4"/>
  <c r="I810" i="4"/>
  <c r="I811"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I837" i="4"/>
  <c r="I838" i="4"/>
  <c r="I839" i="4"/>
  <c r="I840" i="4"/>
  <c r="I841" i="4"/>
  <c r="I842" i="4"/>
  <c r="I843" i="4"/>
  <c r="I844" i="4"/>
  <c r="I845" i="4"/>
  <c r="I846" i="4"/>
  <c r="I847" i="4"/>
  <c r="I848" i="4"/>
  <c r="I849" i="4"/>
  <c r="I850" i="4"/>
  <c r="I851" i="4"/>
  <c r="I852" i="4"/>
  <c r="I853" i="4"/>
  <c r="I854" i="4"/>
  <c r="I855" i="4"/>
  <c r="I856" i="4"/>
  <c r="I857" i="4"/>
  <c r="I858" i="4"/>
  <c r="I859" i="4"/>
  <c r="I860" i="4"/>
  <c r="I861" i="4"/>
  <c r="I862" i="4"/>
  <c r="I863" i="4"/>
  <c r="I864" i="4"/>
  <c r="I865" i="4"/>
  <c r="I866" i="4"/>
  <c r="I867" i="4"/>
  <c r="I868" i="4"/>
  <c r="I869" i="4"/>
  <c r="I870" i="4"/>
  <c r="I871" i="4"/>
  <c r="I872" i="4"/>
  <c r="I873" i="4"/>
  <c r="I874" i="4"/>
  <c r="I875" i="4"/>
  <c r="I876" i="4"/>
  <c r="I877" i="4"/>
  <c r="I878" i="4"/>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I987" i="4"/>
  <c r="I988" i="4"/>
  <c r="I989" i="4"/>
  <c r="I990" i="4"/>
  <c r="I991" i="4"/>
  <c r="I992" i="4"/>
  <c r="I993" i="4"/>
  <c r="I994" i="4"/>
  <c r="I995" i="4"/>
  <c r="I996" i="4"/>
  <c r="I997" i="4"/>
  <c r="I998" i="4"/>
  <c r="I999" i="4"/>
  <c r="I1000" i="4"/>
  <c r="I1001" i="4"/>
  <c r="I1002" i="4"/>
  <c r="I1003" i="4"/>
  <c r="I1004" i="4"/>
  <c r="I1005" i="4"/>
  <c r="I1006" i="4"/>
  <c r="I1007" i="4"/>
  <c r="I1008" i="4"/>
  <c r="I1009" i="4"/>
  <c r="I1010" i="4"/>
  <c r="I1011"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7"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097" i="4"/>
  <c r="I1098" i="4"/>
  <c r="I1099" i="4"/>
  <c r="I1100" i="4"/>
  <c r="I1101" i="4"/>
  <c r="I1102" i="4"/>
  <c r="I1103" i="4"/>
  <c r="I1104" i="4"/>
  <c r="I1105" i="4"/>
  <c r="I1106" i="4"/>
  <c r="I1107" i="4"/>
  <c r="I1108" i="4"/>
  <c r="I1109" i="4"/>
  <c r="I1110" i="4"/>
  <c r="I1111" i="4"/>
  <c r="I1112" i="4"/>
  <c r="I1113" i="4"/>
  <c r="I1114"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39"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2" i="4"/>
  <c r="I1203" i="4"/>
  <c r="I1204" i="4"/>
  <c r="I1205" i="4"/>
  <c r="I1206" i="4"/>
  <c r="I1207" i="4"/>
  <c r="I1208" i="4"/>
  <c r="I1209" i="4"/>
  <c r="I1210" i="4"/>
  <c r="I1211" i="4"/>
  <c r="I1212" i="4"/>
  <c r="I1213" i="4"/>
  <c r="I1214" i="4"/>
  <c r="I1215" i="4"/>
  <c r="I1216" i="4"/>
  <c r="I1217" i="4"/>
  <c r="I1218" i="4"/>
  <c r="I1219" i="4"/>
  <c r="I1220" i="4"/>
  <c r="I1221" i="4"/>
  <c r="I1222" i="4"/>
  <c r="I1223" i="4"/>
  <c r="I1224" i="4"/>
  <c r="I1225" i="4"/>
  <c r="I1226" i="4"/>
  <c r="I1227" i="4"/>
  <c r="I1228" i="4"/>
  <c r="I1229" i="4"/>
  <c r="I1230" i="4"/>
  <c r="I1231" i="4"/>
  <c r="I1232" i="4"/>
  <c r="I1233" i="4"/>
  <c r="I1234" i="4"/>
  <c r="I1235" i="4"/>
  <c r="I1236" i="4"/>
  <c r="I1237" i="4"/>
  <c r="I1238" i="4"/>
  <c r="I1239" i="4"/>
  <c r="I1240" i="4"/>
  <c r="I1241" i="4"/>
  <c r="I1242" i="4"/>
  <c r="I1243" i="4"/>
  <c r="I1244" i="4"/>
  <c r="I1245" i="4"/>
  <c r="I1246" i="4"/>
  <c r="I1247" i="4"/>
  <c r="I1248" i="4"/>
  <c r="I1249" i="4"/>
  <c r="I1250" i="4"/>
  <c r="I1251" i="4"/>
  <c r="I1252" i="4"/>
  <c r="I1253" i="4"/>
  <c r="I1254" i="4"/>
  <c r="I1255" i="4"/>
  <c r="I1256" i="4"/>
  <c r="I1257" i="4"/>
  <c r="I1258" i="4"/>
  <c r="I1259" i="4"/>
  <c r="I1260" i="4"/>
  <c r="I1261" i="4"/>
  <c r="I1262" i="4"/>
  <c r="I1263" i="4"/>
  <c r="I1264" i="4"/>
  <c r="I1265" i="4"/>
  <c r="I1266" i="4"/>
  <c r="I1267" i="4"/>
  <c r="I1268" i="4"/>
  <c r="I1269" i="4"/>
  <c r="I1270" i="4"/>
  <c r="I1271" i="4"/>
  <c r="I1272" i="4"/>
  <c r="I1273" i="4"/>
  <c r="I1274" i="4"/>
  <c r="I1275" i="4"/>
  <c r="I1276" i="4"/>
  <c r="I1277" i="4"/>
  <c r="I1278" i="4"/>
  <c r="I1279" i="4"/>
  <c r="I1280" i="4"/>
  <c r="I1281" i="4"/>
  <c r="I1282" i="4"/>
  <c r="I1283" i="4"/>
  <c r="I1284" i="4"/>
  <c r="I1285" i="4"/>
  <c r="I1286" i="4"/>
  <c r="I1287" i="4"/>
  <c r="I1288" i="4"/>
  <c r="I1289" i="4"/>
  <c r="I1290" i="4"/>
  <c r="I1291" i="4"/>
  <c r="I1292" i="4"/>
  <c r="I1293" i="4"/>
  <c r="I1294" i="4"/>
  <c r="I1295" i="4"/>
  <c r="I1296" i="4"/>
  <c r="I1297" i="4"/>
  <c r="I1298" i="4"/>
  <c r="I1299" i="4"/>
  <c r="I1300" i="4"/>
  <c r="I1301" i="4"/>
  <c r="I1302" i="4"/>
  <c r="I1303" i="4"/>
  <c r="I1304" i="4"/>
  <c r="I1305" i="4"/>
  <c r="I1306" i="4"/>
  <c r="I1307" i="4"/>
  <c r="I1308" i="4"/>
  <c r="I1309" i="4"/>
  <c r="I1310" i="4"/>
  <c r="I1311" i="4"/>
  <c r="I1312" i="4"/>
  <c r="I1313" i="4"/>
  <c r="I1314" i="4"/>
  <c r="I1315" i="4"/>
  <c r="I1316" i="4"/>
  <c r="I1317" i="4"/>
  <c r="I1318" i="4"/>
  <c r="I1319" i="4"/>
  <c r="I1320" i="4"/>
  <c r="I1321" i="4"/>
  <c r="I1322" i="4"/>
  <c r="I1323" i="4"/>
  <c r="I1324" i="4"/>
  <c r="I1325" i="4"/>
  <c r="I1326" i="4"/>
  <c r="I1327" i="4"/>
  <c r="I1328" i="4"/>
  <c r="I1329" i="4"/>
  <c r="I1330" i="4"/>
  <c r="I1331" i="4"/>
  <c r="I1332" i="4"/>
  <c r="I1333" i="4"/>
  <c r="I1334" i="4"/>
  <c r="I1335" i="4"/>
  <c r="I1336" i="4"/>
  <c r="I1337" i="4"/>
  <c r="I1338" i="4"/>
  <c r="I1339" i="4"/>
  <c r="I1340" i="4"/>
  <c r="I1341" i="4"/>
  <c r="I1342" i="4"/>
  <c r="I1343" i="4"/>
  <c r="I1344" i="4"/>
  <c r="I1345" i="4"/>
  <c r="I1346" i="4"/>
  <c r="I1347" i="4"/>
  <c r="I1348" i="4"/>
  <c r="I1349" i="4"/>
  <c r="I1350" i="4"/>
  <c r="I1351" i="4"/>
  <c r="I1352" i="4"/>
  <c r="I1353" i="4"/>
  <c r="I1354" i="4"/>
  <c r="I1355" i="4"/>
  <c r="I1356" i="4"/>
  <c r="I1357" i="4"/>
  <c r="I1358" i="4"/>
  <c r="I1359" i="4"/>
  <c r="I1360" i="4"/>
  <c r="I1361" i="4"/>
  <c r="I1362" i="4"/>
  <c r="I1363" i="4"/>
  <c r="I1364" i="4"/>
  <c r="I1365" i="4"/>
  <c r="I1366" i="4"/>
  <c r="I1367" i="4"/>
  <c r="I1368" i="4"/>
  <c r="I1369" i="4"/>
  <c r="I1370" i="4"/>
  <c r="I1371" i="4"/>
  <c r="I1372" i="4"/>
  <c r="I1373" i="4"/>
  <c r="I1374" i="4"/>
  <c r="I1375" i="4"/>
  <c r="I1376" i="4"/>
  <c r="I1377" i="4"/>
  <c r="I1378" i="4"/>
  <c r="I1379" i="4"/>
  <c r="I1380" i="4"/>
  <c r="I1381" i="4"/>
  <c r="I1382" i="4"/>
  <c r="I1383" i="4"/>
  <c r="I1384" i="4"/>
  <c r="I1385" i="4"/>
  <c r="I1386" i="4"/>
  <c r="I1387" i="4"/>
  <c r="I1388" i="4"/>
  <c r="I1389" i="4"/>
  <c r="I1390" i="4"/>
  <c r="I1391" i="4"/>
  <c r="I1392" i="4"/>
  <c r="I1393" i="4"/>
  <c r="I1394" i="4"/>
  <c r="I1395" i="4"/>
  <c r="I1396" i="4"/>
  <c r="I1397" i="4"/>
  <c r="I1398" i="4"/>
  <c r="I1399" i="4"/>
  <c r="I1400" i="4"/>
  <c r="I1401" i="4"/>
  <c r="I1402" i="4"/>
  <c r="I1403" i="4"/>
  <c r="I1404" i="4"/>
  <c r="I1405" i="4"/>
  <c r="I1406" i="4"/>
  <c r="I1407" i="4"/>
  <c r="I1408" i="4"/>
  <c r="I1409" i="4"/>
  <c r="I1410" i="4"/>
  <c r="I1411" i="4"/>
  <c r="I1412" i="4"/>
  <c r="I1413" i="4"/>
  <c r="I1414" i="4"/>
  <c r="I1415" i="4"/>
  <c r="I1416" i="4"/>
  <c r="I1417" i="4"/>
  <c r="I1418" i="4"/>
  <c r="I1419" i="4"/>
  <c r="I1420" i="4"/>
  <c r="I1421" i="4"/>
  <c r="I1422" i="4"/>
  <c r="I1423" i="4"/>
  <c r="I1424" i="4"/>
  <c r="I1425" i="4"/>
  <c r="I1426" i="4"/>
  <c r="I1427" i="4"/>
  <c r="I1428" i="4"/>
  <c r="I1429" i="4"/>
  <c r="I1430" i="4"/>
  <c r="I1431" i="4"/>
  <c r="I1432" i="4"/>
  <c r="I1433" i="4"/>
  <c r="I1434" i="4"/>
  <c r="I1435" i="4"/>
  <c r="I1436" i="4"/>
  <c r="I1437" i="4"/>
  <c r="I1438" i="4"/>
  <c r="I1439" i="4"/>
  <c r="I1440" i="4"/>
  <c r="I1441" i="4"/>
  <c r="I1442" i="4"/>
  <c r="I1443" i="4"/>
  <c r="I1444" i="4"/>
  <c r="I1445" i="4"/>
  <c r="I1446" i="4"/>
  <c r="I1447" i="4"/>
  <c r="I1448" i="4"/>
  <c r="I1449" i="4"/>
  <c r="I1450" i="4"/>
  <c r="I1451" i="4"/>
  <c r="I1452" i="4"/>
  <c r="I1453" i="4"/>
  <c r="I1454" i="4"/>
  <c r="I1455" i="4"/>
  <c r="I1456" i="4"/>
  <c r="I1457" i="4"/>
  <c r="I1458" i="4"/>
  <c r="I1459" i="4"/>
  <c r="I1460" i="4"/>
  <c r="I1461" i="4"/>
  <c r="I1462" i="4"/>
  <c r="I1463" i="4"/>
  <c r="I1464" i="4"/>
  <c r="I1465" i="4"/>
  <c r="I1466" i="4"/>
  <c r="I1467" i="4"/>
  <c r="I1468" i="4"/>
  <c r="I1469" i="4"/>
  <c r="I1470" i="4"/>
  <c r="I1471" i="4"/>
  <c r="I1472" i="4"/>
  <c r="I1473" i="4"/>
  <c r="I1474" i="4"/>
  <c r="I1475" i="4"/>
  <c r="I1476" i="4"/>
  <c r="I1477" i="4"/>
  <c r="I1478" i="4"/>
  <c r="I1479" i="4"/>
  <c r="I1480" i="4"/>
  <c r="I1481" i="4"/>
  <c r="I1482" i="4"/>
  <c r="I1483" i="4"/>
  <c r="I1484" i="4"/>
  <c r="I1485" i="4"/>
  <c r="I1486" i="4"/>
  <c r="I1487" i="4"/>
  <c r="I1488" i="4"/>
  <c r="I1489" i="4"/>
  <c r="I1490" i="4"/>
  <c r="I1491" i="4"/>
  <c r="I1492" i="4"/>
  <c r="I1493" i="4"/>
  <c r="I1494" i="4"/>
  <c r="I1495" i="4"/>
  <c r="I1496" i="4"/>
  <c r="I1497" i="4"/>
  <c r="I1498" i="4"/>
  <c r="I1499" i="4"/>
  <c r="I1500" i="4"/>
  <c r="I1501" i="4"/>
  <c r="I1502" i="4"/>
  <c r="I1503" i="4"/>
  <c r="I1504" i="4"/>
  <c r="I1505" i="4"/>
  <c r="I1506" i="4"/>
  <c r="I1507" i="4"/>
  <c r="I1508" i="4"/>
  <c r="I1509" i="4"/>
  <c r="I1510" i="4"/>
  <c r="I1511" i="4"/>
  <c r="I1512" i="4"/>
  <c r="I1513" i="4"/>
  <c r="I1514" i="4"/>
  <c r="I1515" i="4"/>
  <c r="I1516" i="4"/>
  <c r="I1517" i="4"/>
  <c r="I1518" i="4"/>
  <c r="I1519" i="4"/>
  <c r="I1520" i="4"/>
  <c r="I1521" i="4"/>
  <c r="I1522" i="4"/>
  <c r="I1523" i="4"/>
  <c r="I1524" i="4"/>
  <c r="I1525" i="4"/>
  <c r="I1526" i="4"/>
  <c r="I1527" i="4"/>
  <c r="I1528" i="4"/>
  <c r="I1529" i="4"/>
  <c r="I1530" i="4"/>
  <c r="I1531" i="4"/>
  <c r="I1532" i="4"/>
  <c r="I1533" i="4"/>
  <c r="I1534" i="4"/>
  <c r="I1535" i="4"/>
  <c r="I1536" i="4"/>
  <c r="I1537" i="4"/>
  <c r="I1538" i="4"/>
  <c r="I1539" i="4"/>
  <c r="I1540" i="4"/>
  <c r="I1541" i="4"/>
  <c r="I1542" i="4"/>
  <c r="I1543" i="4"/>
  <c r="I1544" i="4"/>
  <c r="I1545" i="4"/>
  <c r="I1546" i="4"/>
  <c r="I1547" i="4"/>
  <c r="I1548" i="4"/>
  <c r="I1549" i="4"/>
  <c r="I1550" i="4"/>
  <c r="I1551" i="4"/>
  <c r="I1552" i="4"/>
  <c r="I1553" i="4"/>
  <c r="I1554" i="4"/>
  <c r="I1555" i="4"/>
  <c r="I1556" i="4"/>
  <c r="I1557" i="4"/>
  <c r="I1558" i="4"/>
  <c r="I1559" i="4"/>
  <c r="I1560" i="4"/>
  <c r="I1561" i="4"/>
  <c r="I1562" i="4"/>
  <c r="I1563" i="4"/>
  <c r="I1564" i="4"/>
  <c r="I1565" i="4"/>
  <c r="I1566" i="4"/>
  <c r="I1567" i="4"/>
  <c r="I1568" i="4"/>
  <c r="I1569" i="4"/>
  <c r="I1570" i="4"/>
  <c r="I1571" i="4"/>
  <c r="I1572" i="4"/>
  <c r="I1573" i="4"/>
  <c r="I1574" i="4"/>
  <c r="I1575" i="4"/>
  <c r="I1576" i="4"/>
  <c r="I1577" i="4"/>
  <c r="I1578" i="4"/>
  <c r="I1579" i="4"/>
  <c r="I1580" i="4"/>
  <c r="I1581" i="4"/>
  <c r="I1582" i="4"/>
  <c r="I1583" i="4"/>
  <c r="I1584" i="4"/>
  <c r="I1585" i="4"/>
  <c r="I1586" i="4"/>
  <c r="I1587" i="4"/>
  <c r="I1588" i="4"/>
  <c r="I1589" i="4"/>
  <c r="I1590" i="4"/>
  <c r="I1591" i="4"/>
  <c r="I1592" i="4"/>
  <c r="I1593" i="4"/>
  <c r="I1594" i="4"/>
  <c r="I1595" i="4"/>
  <c r="I1596" i="4"/>
  <c r="I1597" i="4"/>
  <c r="I1598" i="4"/>
  <c r="I1599" i="4"/>
  <c r="I1600" i="4"/>
  <c r="I1601" i="4"/>
  <c r="I1602" i="4"/>
  <c r="I1603" i="4"/>
  <c r="I1604" i="4"/>
  <c r="I1605" i="4"/>
  <c r="I1606" i="4"/>
  <c r="I1607" i="4"/>
  <c r="I1608" i="4"/>
  <c r="I1609" i="4"/>
  <c r="I1610" i="4"/>
  <c r="I1611" i="4"/>
  <c r="I1612" i="4"/>
  <c r="I1613" i="4"/>
  <c r="I1614" i="4"/>
  <c r="I1615" i="4"/>
  <c r="I1616" i="4"/>
  <c r="I1617" i="4"/>
  <c r="I1618" i="4"/>
  <c r="I1619" i="4"/>
  <c r="I1620" i="4"/>
  <c r="I1621" i="4"/>
  <c r="I1622" i="4"/>
  <c r="I1623" i="4"/>
  <c r="I1624" i="4"/>
  <c r="I1625" i="4"/>
  <c r="I1626" i="4"/>
  <c r="I1627" i="4"/>
  <c r="I1628" i="4"/>
  <c r="I1629" i="4"/>
  <c r="I1630" i="4"/>
  <c r="I1631" i="4"/>
  <c r="I1632" i="4"/>
  <c r="I1633" i="4"/>
  <c r="I1634" i="4"/>
  <c r="I1635" i="4"/>
  <c r="I1636" i="4"/>
  <c r="I1637" i="4"/>
  <c r="I1638" i="4"/>
  <c r="I1639" i="4"/>
  <c r="I1640" i="4"/>
  <c r="I1641" i="4"/>
  <c r="I1642" i="4"/>
  <c r="I1643" i="4"/>
  <c r="I1644" i="4"/>
  <c r="I1645" i="4"/>
  <c r="I1646" i="4"/>
  <c r="I1647" i="4"/>
  <c r="I1648" i="4"/>
  <c r="I1649" i="4"/>
  <c r="I1650" i="4"/>
  <c r="I1651" i="4"/>
  <c r="I1652" i="4"/>
  <c r="I1653" i="4"/>
  <c r="I1654" i="4"/>
  <c r="I1655" i="4"/>
  <c r="I1656" i="4"/>
  <c r="I1657" i="4"/>
  <c r="I1658" i="4"/>
  <c r="I1659" i="4"/>
  <c r="I1660" i="4"/>
  <c r="I1661" i="4"/>
  <c r="I1662" i="4"/>
  <c r="I1663" i="4"/>
  <c r="I1664" i="4"/>
  <c r="I1665" i="4"/>
  <c r="I1666" i="4"/>
  <c r="I1667" i="4"/>
  <c r="I1668" i="4"/>
  <c r="I1669" i="4"/>
  <c r="I1670" i="4"/>
  <c r="I1671" i="4"/>
  <c r="I1672" i="4"/>
  <c r="I1673" i="4"/>
  <c r="I1674" i="4"/>
  <c r="I1675" i="4"/>
  <c r="I1676" i="4"/>
  <c r="I1677" i="4"/>
  <c r="I1678" i="4"/>
  <c r="I1679" i="4"/>
  <c r="I1680" i="4"/>
  <c r="I1681" i="4"/>
  <c r="I1682" i="4"/>
  <c r="I1683" i="4"/>
  <c r="I1684" i="4"/>
  <c r="I1685" i="4"/>
  <c r="I1686" i="4"/>
  <c r="I1687" i="4"/>
  <c r="I1688" i="4"/>
  <c r="I1689" i="4"/>
  <c r="I1690" i="4"/>
  <c r="I1691" i="4"/>
  <c r="I1692" i="4"/>
  <c r="I1693" i="4"/>
  <c r="I1694" i="4"/>
  <c r="I1695" i="4"/>
  <c r="I1696" i="4"/>
  <c r="I1697" i="4"/>
  <c r="I1698" i="4"/>
  <c r="I1699" i="4"/>
  <c r="I1700" i="4"/>
  <c r="I1701" i="4"/>
  <c r="I1702" i="4"/>
  <c r="I1703" i="4"/>
  <c r="I1704" i="4"/>
  <c r="I1705" i="4"/>
  <c r="I1706" i="4"/>
  <c r="I1707" i="4"/>
  <c r="I1708" i="4"/>
  <c r="I1709" i="4"/>
  <c r="I1710" i="4"/>
  <c r="I1711" i="4"/>
  <c r="I1712" i="4"/>
  <c r="I1713" i="4"/>
  <c r="I1714" i="4"/>
  <c r="I1715" i="4"/>
  <c r="I1716" i="4"/>
  <c r="I1717" i="4"/>
  <c r="I1718" i="4"/>
  <c r="I1719" i="4"/>
  <c r="I1720" i="4"/>
  <c r="I1721" i="4"/>
  <c r="I1722" i="4"/>
  <c r="I1723" i="4"/>
  <c r="I1724" i="4"/>
  <c r="I1725" i="4"/>
  <c r="I1726" i="4"/>
  <c r="I1727" i="4"/>
  <c r="I1728" i="4"/>
  <c r="I1729" i="4"/>
  <c r="I1730" i="4"/>
  <c r="I1731" i="4"/>
  <c r="I1732" i="4"/>
  <c r="I1733" i="4"/>
  <c r="I1734" i="4"/>
  <c r="I1735" i="4"/>
  <c r="I1736" i="4"/>
  <c r="I1737" i="4"/>
  <c r="I1738" i="4"/>
  <c r="I1739" i="4"/>
  <c r="I1740" i="4"/>
  <c r="I1741" i="4"/>
  <c r="I1742" i="4"/>
  <c r="I1743" i="4"/>
  <c r="I1744" i="4"/>
  <c r="I1745" i="4"/>
  <c r="I1746" i="4"/>
  <c r="I1747" i="4"/>
  <c r="I1748" i="4"/>
  <c r="I1749" i="4"/>
  <c r="I1750" i="4"/>
  <c r="I1751" i="4"/>
  <c r="I1752" i="4"/>
  <c r="I1753" i="4"/>
  <c r="I1754" i="4"/>
  <c r="I1755" i="4"/>
  <c r="I1756" i="4"/>
  <c r="I1757" i="4"/>
  <c r="I1758" i="4"/>
  <c r="I1759" i="4"/>
  <c r="I1760" i="4"/>
  <c r="I1761" i="4"/>
  <c r="I1762" i="4"/>
  <c r="I1763" i="4"/>
  <c r="I1764" i="4"/>
  <c r="I1765" i="4"/>
  <c r="I1766" i="4"/>
  <c r="I1767" i="4"/>
  <c r="I1768" i="4"/>
  <c r="I1769" i="4"/>
  <c r="I1770" i="4"/>
  <c r="I1771" i="4"/>
  <c r="I1772" i="4"/>
  <c r="I1773" i="4"/>
  <c r="I1774" i="4"/>
  <c r="I1775" i="4"/>
  <c r="I1776" i="4"/>
  <c r="I1777" i="4"/>
  <c r="I1778" i="4"/>
  <c r="I1779" i="4"/>
  <c r="I1780" i="4"/>
  <c r="I1781" i="4"/>
  <c r="I1782" i="4"/>
  <c r="I1783" i="4"/>
  <c r="I1784" i="4"/>
  <c r="I1785" i="4"/>
  <c r="I1786" i="4"/>
  <c r="I1787" i="4"/>
  <c r="I1788" i="4"/>
  <c r="I1789" i="4"/>
  <c r="I1790" i="4"/>
  <c r="I1791" i="4"/>
  <c r="I1792" i="4"/>
  <c r="I1793" i="4"/>
  <c r="I1794" i="4"/>
  <c r="I1795" i="4"/>
  <c r="I1796" i="4"/>
  <c r="I1797" i="4"/>
  <c r="I1798" i="4"/>
  <c r="I1799" i="4"/>
  <c r="I1800" i="4"/>
  <c r="I1801" i="4"/>
  <c r="I1802" i="4"/>
  <c r="I1803" i="4"/>
  <c r="I1804" i="4"/>
  <c r="I1805" i="4"/>
  <c r="I1806" i="4"/>
  <c r="I1807" i="4"/>
  <c r="I1808" i="4"/>
  <c r="I1809" i="4"/>
  <c r="I1810" i="4"/>
  <c r="I1811" i="4"/>
  <c r="I1812" i="4"/>
  <c r="I1813" i="4"/>
  <c r="I1814" i="4"/>
  <c r="I1815" i="4"/>
  <c r="I1816" i="4"/>
  <c r="I1817" i="4"/>
  <c r="I1818" i="4"/>
  <c r="I1819" i="4"/>
  <c r="I1820" i="4"/>
  <c r="I1821" i="4"/>
  <c r="I1822" i="4"/>
  <c r="I1823" i="4"/>
  <c r="I1824" i="4"/>
  <c r="I1825" i="4"/>
  <c r="I1826" i="4"/>
  <c r="I1827" i="4"/>
  <c r="I1828" i="4"/>
  <c r="I1829" i="4"/>
  <c r="I1830" i="4"/>
  <c r="I1831" i="4"/>
  <c r="I1832" i="4"/>
  <c r="I1833" i="4"/>
  <c r="I1834" i="4"/>
  <c r="I1835" i="4"/>
  <c r="I1836" i="4"/>
  <c r="I1837" i="4"/>
  <c r="I1838" i="4"/>
  <c r="I1839" i="4"/>
  <c r="I1840" i="4"/>
  <c r="I1841" i="4"/>
  <c r="I1842" i="4"/>
  <c r="I1843" i="4"/>
  <c r="I1844" i="4"/>
  <c r="I1845" i="4"/>
  <c r="I1846" i="4"/>
  <c r="I1847" i="4"/>
  <c r="I1848" i="4"/>
  <c r="I1849" i="4"/>
  <c r="I1850" i="4"/>
  <c r="I1851" i="4"/>
  <c r="I1852" i="4"/>
  <c r="I1853" i="4"/>
  <c r="I1854" i="4"/>
  <c r="I1855" i="4"/>
  <c r="I1856" i="4"/>
  <c r="I1857" i="4"/>
  <c r="I1858" i="4"/>
  <c r="I1859" i="4"/>
  <c r="I1860" i="4"/>
  <c r="I1861" i="4"/>
  <c r="I1862" i="4"/>
  <c r="I1863" i="4"/>
  <c r="I1864" i="4"/>
  <c r="I1865" i="4"/>
  <c r="I1866" i="4"/>
  <c r="I1867" i="4"/>
  <c r="I1868" i="4"/>
  <c r="I1869" i="4"/>
  <c r="I1870" i="4"/>
  <c r="I1871" i="4"/>
  <c r="I1872" i="4"/>
  <c r="I1873" i="4"/>
  <c r="I1874" i="4"/>
  <c r="I1875" i="4"/>
  <c r="I1876" i="4"/>
  <c r="I1877" i="4"/>
  <c r="I1878" i="4"/>
  <c r="I1879" i="4"/>
  <c r="I1880" i="4"/>
  <c r="I1881" i="4"/>
  <c r="I1882" i="4"/>
  <c r="I1883" i="4"/>
  <c r="I1884" i="4"/>
  <c r="I1885" i="4"/>
  <c r="I1886" i="4"/>
  <c r="I1887" i="4"/>
  <c r="I1888" i="4"/>
  <c r="I1889" i="4"/>
  <c r="I1890" i="4"/>
  <c r="I1891" i="4"/>
  <c r="I1892" i="4"/>
  <c r="I1893" i="4"/>
  <c r="I1894" i="4"/>
  <c r="I1895" i="4"/>
  <c r="I1896" i="4"/>
  <c r="I1897" i="4"/>
  <c r="I1898" i="4"/>
  <c r="I1899" i="4"/>
  <c r="I1900" i="4"/>
  <c r="I1901" i="4"/>
  <c r="I1902" i="4"/>
  <c r="I1903" i="4"/>
  <c r="I1904" i="4"/>
  <c r="I1905" i="4"/>
  <c r="I1906" i="4"/>
  <c r="I1907" i="4"/>
  <c r="I1908" i="4"/>
  <c r="I1909" i="4"/>
  <c r="I1910" i="4"/>
  <c r="I1911" i="4"/>
  <c r="I1912" i="4"/>
  <c r="I1913" i="4"/>
  <c r="I1914" i="4"/>
  <c r="I1915" i="4"/>
  <c r="I1916" i="4"/>
  <c r="I1917" i="4"/>
  <c r="I1918" i="4"/>
  <c r="I1919" i="4"/>
  <c r="I1920" i="4"/>
  <c r="I1921" i="4"/>
  <c r="I1922" i="4"/>
  <c r="I1923" i="4"/>
  <c r="I1924" i="4"/>
  <c r="I1925" i="4"/>
  <c r="I1926" i="4"/>
  <c r="I1927" i="4"/>
  <c r="I1928" i="4"/>
  <c r="I1929" i="4"/>
  <c r="I1930" i="4"/>
  <c r="I1931" i="4"/>
  <c r="I1932" i="4"/>
  <c r="I1933" i="4"/>
  <c r="I1934" i="4"/>
  <c r="I1935" i="4"/>
  <c r="I1936" i="4"/>
  <c r="I1937" i="4"/>
  <c r="I1938" i="4"/>
  <c r="I1939" i="4"/>
  <c r="I1940" i="4"/>
  <c r="I1941" i="4"/>
  <c r="I1942" i="4"/>
  <c r="I1943" i="4"/>
  <c r="J712" i="4"/>
  <c r="J713" i="4"/>
  <c r="J714" i="4"/>
  <c r="J715" i="4"/>
  <c r="J716" i="4"/>
  <c r="J717" i="4"/>
  <c r="J718" i="4"/>
  <c r="J719" i="4"/>
  <c r="J720" i="4"/>
  <c r="J721" i="4"/>
  <c r="J722" i="4"/>
  <c r="J723" i="4"/>
  <c r="J724" i="4"/>
  <c r="J725" i="4"/>
  <c r="J726" i="4"/>
  <c r="J727" i="4"/>
  <c r="J728" i="4"/>
  <c r="J729" i="4"/>
  <c r="J730" i="4"/>
  <c r="J731" i="4"/>
  <c r="J732" i="4"/>
  <c r="J733" i="4"/>
  <c r="J734" i="4"/>
  <c r="J735" i="4"/>
  <c r="J736" i="4"/>
  <c r="J737" i="4"/>
  <c r="J738" i="4"/>
  <c r="J739" i="4"/>
  <c r="J740" i="4"/>
  <c r="J741" i="4"/>
  <c r="J742" i="4"/>
  <c r="J743" i="4"/>
  <c r="J744" i="4"/>
  <c r="J745" i="4"/>
  <c r="J746" i="4"/>
  <c r="J747" i="4"/>
  <c r="J748" i="4"/>
  <c r="J749" i="4"/>
  <c r="J750" i="4"/>
  <c r="J751" i="4"/>
  <c r="J752" i="4"/>
  <c r="J753" i="4"/>
  <c r="J754" i="4"/>
  <c r="J755" i="4"/>
  <c r="J756" i="4"/>
  <c r="J757" i="4"/>
  <c r="J758" i="4"/>
  <c r="J759" i="4"/>
  <c r="J760" i="4"/>
  <c r="J761" i="4"/>
  <c r="J762" i="4"/>
  <c r="J763" i="4"/>
  <c r="J764" i="4"/>
  <c r="J765" i="4"/>
  <c r="J766" i="4"/>
  <c r="J767" i="4"/>
  <c r="J768" i="4"/>
  <c r="J769" i="4"/>
  <c r="J770" i="4"/>
  <c r="J771" i="4"/>
  <c r="J772" i="4"/>
  <c r="J773" i="4"/>
  <c r="J774" i="4"/>
  <c r="J775" i="4"/>
  <c r="J776" i="4"/>
  <c r="J777" i="4"/>
  <c r="J778" i="4"/>
  <c r="J779" i="4"/>
  <c r="J780" i="4"/>
  <c r="J781" i="4"/>
  <c r="J782" i="4"/>
  <c r="J783" i="4"/>
  <c r="J784" i="4"/>
  <c r="J785" i="4"/>
  <c r="J786" i="4"/>
  <c r="J787" i="4"/>
  <c r="J788" i="4"/>
  <c r="J789" i="4"/>
  <c r="J790" i="4"/>
  <c r="J791" i="4"/>
  <c r="J792" i="4"/>
  <c r="J793" i="4"/>
  <c r="J794" i="4"/>
  <c r="J795" i="4"/>
  <c r="J796" i="4"/>
  <c r="J797" i="4"/>
  <c r="J798" i="4"/>
  <c r="J799" i="4"/>
  <c r="J800" i="4"/>
  <c r="J801" i="4"/>
  <c r="J802" i="4"/>
  <c r="J803" i="4"/>
  <c r="J804" i="4"/>
  <c r="J805" i="4"/>
  <c r="J806" i="4"/>
  <c r="J807" i="4"/>
  <c r="J808" i="4"/>
  <c r="J809" i="4"/>
  <c r="J810" i="4"/>
  <c r="J811" i="4"/>
  <c r="J812" i="4"/>
  <c r="J813" i="4"/>
  <c r="J814" i="4"/>
  <c r="J815" i="4"/>
  <c r="J816" i="4"/>
  <c r="J817" i="4"/>
  <c r="J818" i="4"/>
  <c r="J819" i="4"/>
  <c r="J820" i="4"/>
  <c r="J821" i="4"/>
  <c r="J822" i="4"/>
  <c r="J823" i="4"/>
  <c r="J824" i="4"/>
  <c r="J825" i="4"/>
  <c r="J826" i="4"/>
  <c r="J827" i="4"/>
  <c r="J828" i="4"/>
  <c r="J829" i="4"/>
  <c r="J830" i="4"/>
  <c r="J831" i="4"/>
  <c r="J832" i="4"/>
  <c r="J833" i="4"/>
  <c r="J834" i="4"/>
  <c r="J835" i="4"/>
  <c r="J836" i="4"/>
  <c r="J837" i="4"/>
  <c r="J838" i="4"/>
  <c r="J839" i="4"/>
  <c r="J840" i="4"/>
  <c r="J841" i="4"/>
  <c r="J842" i="4"/>
  <c r="J843" i="4"/>
  <c r="J844" i="4"/>
  <c r="J845" i="4"/>
  <c r="J846" i="4"/>
  <c r="J847" i="4"/>
  <c r="J848" i="4"/>
  <c r="J849" i="4"/>
  <c r="J850" i="4"/>
  <c r="J851" i="4"/>
  <c r="J852" i="4"/>
  <c r="J853" i="4"/>
  <c r="J854" i="4"/>
  <c r="J855" i="4"/>
  <c r="J856" i="4"/>
  <c r="J857" i="4"/>
  <c r="J858" i="4"/>
  <c r="J859" i="4"/>
  <c r="J860" i="4"/>
  <c r="J861" i="4"/>
  <c r="J862" i="4"/>
  <c r="J863" i="4"/>
  <c r="J864" i="4"/>
  <c r="J865" i="4"/>
  <c r="J866" i="4"/>
  <c r="J867" i="4"/>
  <c r="J868" i="4"/>
  <c r="J869" i="4"/>
  <c r="J870" i="4"/>
  <c r="J871" i="4"/>
  <c r="J872" i="4"/>
  <c r="J873" i="4"/>
  <c r="J874" i="4"/>
  <c r="J875" i="4"/>
  <c r="J876" i="4"/>
  <c r="J877" i="4"/>
  <c r="J878" i="4"/>
  <c r="J879" i="4"/>
  <c r="J880" i="4"/>
  <c r="J881" i="4"/>
  <c r="J882" i="4"/>
  <c r="J883" i="4"/>
  <c r="J884" i="4"/>
  <c r="J885" i="4"/>
  <c r="J886" i="4"/>
  <c r="J887" i="4"/>
  <c r="J888" i="4"/>
  <c r="J889" i="4"/>
  <c r="J890" i="4"/>
  <c r="J891" i="4"/>
  <c r="J892" i="4"/>
  <c r="J893" i="4"/>
  <c r="J894" i="4"/>
  <c r="J895" i="4"/>
  <c r="J896" i="4"/>
  <c r="J897" i="4"/>
  <c r="J898" i="4"/>
  <c r="J899" i="4"/>
  <c r="J900" i="4"/>
  <c r="J901" i="4"/>
  <c r="J902" i="4"/>
  <c r="J903" i="4"/>
  <c r="J904" i="4"/>
  <c r="J905" i="4"/>
  <c r="J906" i="4"/>
  <c r="J907" i="4"/>
  <c r="J908" i="4"/>
  <c r="J909" i="4"/>
  <c r="J910" i="4"/>
  <c r="J911" i="4"/>
  <c r="J912" i="4"/>
  <c r="J913" i="4"/>
  <c r="J914" i="4"/>
  <c r="J915" i="4"/>
  <c r="J916" i="4"/>
  <c r="J917" i="4"/>
  <c r="J918" i="4"/>
  <c r="J919" i="4"/>
  <c r="J920" i="4"/>
  <c r="J921" i="4"/>
  <c r="J922" i="4"/>
  <c r="J923" i="4"/>
  <c r="J924" i="4"/>
  <c r="J925" i="4"/>
  <c r="J926" i="4"/>
  <c r="J927" i="4"/>
  <c r="J928" i="4"/>
  <c r="J929" i="4"/>
  <c r="J930" i="4"/>
  <c r="J931" i="4"/>
  <c r="J932" i="4"/>
  <c r="J933" i="4"/>
  <c r="J934" i="4"/>
  <c r="J935" i="4"/>
  <c r="J936" i="4"/>
  <c r="J937" i="4"/>
  <c r="J938" i="4"/>
  <c r="J939" i="4"/>
  <c r="J940" i="4"/>
  <c r="J941" i="4"/>
  <c r="J942" i="4"/>
  <c r="J943" i="4"/>
  <c r="J944" i="4"/>
  <c r="J945" i="4"/>
  <c r="J946" i="4"/>
  <c r="J947" i="4"/>
  <c r="J948" i="4"/>
  <c r="J949" i="4"/>
  <c r="J950" i="4"/>
  <c r="J951" i="4"/>
  <c r="J952" i="4"/>
  <c r="J953" i="4"/>
  <c r="J954" i="4"/>
  <c r="J955" i="4"/>
  <c r="J956" i="4"/>
  <c r="J957" i="4"/>
  <c r="J958" i="4"/>
  <c r="J959" i="4"/>
  <c r="J960" i="4"/>
  <c r="J961" i="4"/>
  <c r="J962" i="4"/>
  <c r="J963" i="4"/>
  <c r="J964" i="4"/>
  <c r="J965" i="4"/>
  <c r="J966" i="4"/>
  <c r="J967" i="4"/>
  <c r="J968" i="4"/>
  <c r="J969" i="4"/>
  <c r="J970" i="4"/>
  <c r="J971" i="4"/>
  <c r="J972" i="4"/>
  <c r="J973" i="4"/>
  <c r="J974" i="4"/>
  <c r="J975" i="4"/>
  <c r="J976" i="4"/>
  <c r="J977" i="4"/>
  <c r="J978" i="4"/>
  <c r="J979" i="4"/>
  <c r="J980" i="4"/>
  <c r="J981" i="4"/>
  <c r="J982" i="4"/>
  <c r="J983" i="4"/>
  <c r="J984" i="4"/>
  <c r="J985" i="4"/>
  <c r="J986" i="4"/>
  <c r="J987" i="4"/>
  <c r="J988" i="4"/>
  <c r="J989" i="4"/>
  <c r="J990" i="4"/>
  <c r="J991" i="4"/>
  <c r="J992" i="4"/>
  <c r="J993" i="4"/>
  <c r="J994" i="4"/>
  <c r="J995" i="4"/>
  <c r="J996" i="4"/>
  <c r="J997" i="4"/>
  <c r="J998" i="4"/>
  <c r="J999" i="4"/>
  <c r="J1000" i="4"/>
  <c r="J1001" i="4"/>
  <c r="J1002" i="4"/>
  <c r="J1003" i="4"/>
  <c r="J1004" i="4"/>
  <c r="J1005" i="4"/>
  <c r="J1006" i="4"/>
  <c r="J1007" i="4"/>
  <c r="J1008" i="4"/>
  <c r="J1009" i="4"/>
  <c r="J1010" i="4"/>
  <c r="J1011" i="4"/>
  <c r="J1012" i="4"/>
  <c r="J1013" i="4"/>
  <c r="J1014" i="4"/>
  <c r="J1015" i="4"/>
  <c r="J1016" i="4"/>
  <c r="J1017" i="4"/>
  <c r="J1018" i="4"/>
  <c r="J1019" i="4"/>
  <c r="J1020" i="4"/>
  <c r="J1021" i="4"/>
  <c r="J1022" i="4"/>
  <c r="J1023" i="4"/>
  <c r="J1024" i="4"/>
  <c r="J1025" i="4"/>
  <c r="J1026" i="4"/>
  <c r="J1027" i="4"/>
  <c r="J1028" i="4"/>
  <c r="J1029" i="4"/>
  <c r="J1030" i="4"/>
  <c r="J1031" i="4"/>
  <c r="J1032" i="4"/>
  <c r="J1033" i="4"/>
  <c r="J1034" i="4"/>
  <c r="J1035" i="4"/>
  <c r="J1036" i="4"/>
  <c r="J1037" i="4"/>
  <c r="J1038" i="4"/>
  <c r="J1039" i="4"/>
  <c r="J1040" i="4"/>
  <c r="J1041" i="4"/>
  <c r="J1042" i="4"/>
  <c r="J1043" i="4"/>
  <c r="J1044" i="4"/>
  <c r="J1045" i="4"/>
  <c r="J1046" i="4"/>
  <c r="J1047" i="4"/>
  <c r="J1048" i="4"/>
  <c r="J1049" i="4"/>
  <c r="J1050" i="4"/>
  <c r="J1051" i="4"/>
  <c r="J1052" i="4"/>
  <c r="J1053" i="4"/>
  <c r="J1054" i="4"/>
  <c r="J1055" i="4"/>
  <c r="J1056" i="4"/>
  <c r="J1057" i="4"/>
  <c r="J1058" i="4"/>
  <c r="J1059" i="4"/>
  <c r="J1060" i="4"/>
  <c r="J1061" i="4"/>
  <c r="J1062" i="4"/>
  <c r="J1063" i="4"/>
  <c r="J1064" i="4"/>
  <c r="J1065" i="4"/>
  <c r="J1066" i="4"/>
  <c r="J1067" i="4"/>
  <c r="J1068" i="4"/>
  <c r="J1069" i="4"/>
  <c r="J1070" i="4"/>
  <c r="J1071" i="4"/>
  <c r="J1072" i="4"/>
  <c r="J1073" i="4"/>
  <c r="J1074" i="4"/>
  <c r="J1075" i="4"/>
  <c r="J1076" i="4"/>
  <c r="J1077" i="4"/>
  <c r="J1078" i="4"/>
  <c r="J1079" i="4"/>
  <c r="J1080" i="4"/>
  <c r="J1081" i="4"/>
  <c r="J1082" i="4"/>
  <c r="J1083" i="4"/>
  <c r="J1084" i="4"/>
  <c r="J1085" i="4"/>
  <c r="J1086" i="4"/>
  <c r="J1087" i="4"/>
  <c r="J1088" i="4"/>
  <c r="J1089" i="4"/>
  <c r="J1090" i="4"/>
  <c r="J1091" i="4"/>
  <c r="J1092" i="4"/>
  <c r="J1093" i="4"/>
  <c r="J1094" i="4"/>
  <c r="J1095" i="4"/>
  <c r="J1096" i="4"/>
  <c r="J1097" i="4"/>
  <c r="J1098" i="4"/>
  <c r="J1099" i="4"/>
  <c r="J1100" i="4"/>
  <c r="J1101" i="4"/>
  <c r="J1102" i="4"/>
  <c r="J1103" i="4"/>
  <c r="J1104" i="4"/>
  <c r="J1105" i="4"/>
  <c r="J1106" i="4"/>
  <c r="J1107" i="4"/>
  <c r="J1108" i="4"/>
  <c r="J1109" i="4"/>
  <c r="J1110" i="4"/>
  <c r="J1111" i="4"/>
  <c r="J1112" i="4"/>
  <c r="J1113" i="4"/>
  <c r="J1114" i="4"/>
  <c r="J1115" i="4"/>
  <c r="J1116" i="4"/>
  <c r="J1117" i="4"/>
  <c r="J1118" i="4"/>
  <c r="J1119" i="4"/>
  <c r="J1120" i="4"/>
  <c r="J1121" i="4"/>
  <c r="J1122" i="4"/>
  <c r="J1123" i="4"/>
  <c r="J1124" i="4"/>
  <c r="J1125" i="4"/>
  <c r="J1126" i="4"/>
  <c r="J1127" i="4"/>
  <c r="J1128" i="4"/>
  <c r="J1129" i="4"/>
  <c r="J1130" i="4"/>
  <c r="J1131" i="4"/>
  <c r="J1132" i="4"/>
  <c r="J1133" i="4"/>
  <c r="J1134" i="4"/>
  <c r="J1135" i="4"/>
  <c r="J1136" i="4"/>
  <c r="J1137" i="4"/>
  <c r="J1138" i="4"/>
  <c r="J1139" i="4"/>
  <c r="J1140" i="4"/>
  <c r="J1141" i="4"/>
  <c r="J1142" i="4"/>
  <c r="J1143" i="4"/>
  <c r="J1144" i="4"/>
  <c r="J1145" i="4"/>
  <c r="J1146" i="4"/>
  <c r="J1147" i="4"/>
  <c r="J1148" i="4"/>
  <c r="J1149" i="4"/>
  <c r="J1150" i="4"/>
  <c r="J1151" i="4"/>
  <c r="J1152" i="4"/>
  <c r="J1153" i="4"/>
  <c r="J1154" i="4"/>
  <c r="J1155" i="4"/>
  <c r="J1156" i="4"/>
  <c r="J1157" i="4"/>
  <c r="J1158" i="4"/>
  <c r="J1159" i="4"/>
  <c r="J1160" i="4"/>
  <c r="J1161" i="4"/>
  <c r="J1162" i="4"/>
  <c r="J1163" i="4"/>
  <c r="J1164" i="4"/>
  <c r="J1165" i="4"/>
  <c r="J1166" i="4"/>
  <c r="J1167" i="4"/>
  <c r="J1168" i="4"/>
  <c r="J1169" i="4"/>
  <c r="J1170" i="4"/>
  <c r="J1171" i="4"/>
  <c r="J1172" i="4"/>
  <c r="J1173" i="4"/>
  <c r="J1174" i="4"/>
  <c r="J1175" i="4"/>
  <c r="J1176" i="4"/>
  <c r="J1177" i="4"/>
  <c r="J1178" i="4"/>
  <c r="J1179" i="4"/>
  <c r="J1180" i="4"/>
  <c r="J1181" i="4"/>
  <c r="J1182" i="4"/>
  <c r="J1183" i="4"/>
  <c r="J1184" i="4"/>
  <c r="J1185" i="4"/>
  <c r="J1186" i="4"/>
  <c r="J1187" i="4"/>
  <c r="J1188" i="4"/>
  <c r="J1189" i="4"/>
  <c r="J1190" i="4"/>
  <c r="J1191" i="4"/>
  <c r="J1192" i="4"/>
  <c r="J1193" i="4"/>
  <c r="J1194" i="4"/>
  <c r="J1195" i="4"/>
  <c r="J1196" i="4"/>
  <c r="J1197" i="4"/>
  <c r="J1198" i="4"/>
  <c r="J1199" i="4"/>
  <c r="J1200" i="4"/>
  <c r="J1201" i="4"/>
  <c r="J1202" i="4"/>
  <c r="J1203" i="4"/>
  <c r="J1204" i="4"/>
  <c r="J1205" i="4"/>
  <c r="J1206" i="4"/>
  <c r="J1207" i="4"/>
  <c r="J1208" i="4"/>
  <c r="J1209" i="4"/>
  <c r="J1210" i="4"/>
  <c r="J1211" i="4"/>
  <c r="J1212" i="4"/>
  <c r="J1213" i="4"/>
  <c r="J1214" i="4"/>
  <c r="J1215" i="4"/>
  <c r="J1216" i="4"/>
  <c r="J1217" i="4"/>
  <c r="J1218" i="4"/>
  <c r="J1219" i="4"/>
  <c r="J1220" i="4"/>
  <c r="J1221" i="4"/>
  <c r="J1222" i="4"/>
  <c r="J1223" i="4"/>
  <c r="J1224" i="4"/>
  <c r="J1225" i="4"/>
  <c r="J1226" i="4"/>
  <c r="J1227" i="4"/>
  <c r="J1228" i="4"/>
  <c r="J1229" i="4"/>
  <c r="J1230" i="4"/>
  <c r="J1231" i="4"/>
  <c r="J1232" i="4"/>
  <c r="J1233" i="4"/>
  <c r="J1234" i="4"/>
  <c r="J1235" i="4"/>
  <c r="J1236" i="4"/>
  <c r="J1237" i="4"/>
  <c r="J1238" i="4"/>
  <c r="J1239" i="4"/>
  <c r="J1240" i="4"/>
  <c r="J1241" i="4"/>
  <c r="J1242" i="4"/>
  <c r="J1243" i="4"/>
  <c r="J1244" i="4"/>
  <c r="J1245" i="4"/>
  <c r="J1246" i="4"/>
  <c r="J1247" i="4"/>
  <c r="J1248" i="4"/>
  <c r="J1249" i="4"/>
  <c r="J1250" i="4"/>
  <c r="J1251" i="4"/>
  <c r="J1252" i="4"/>
  <c r="J1253" i="4"/>
  <c r="J1254" i="4"/>
  <c r="J1255" i="4"/>
  <c r="J1256" i="4"/>
  <c r="J1257" i="4"/>
  <c r="J1258" i="4"/>
  <c r="J1259" i="4"/>
  <c r="J1260" i="4"/>
  <c r="J1261" i="4"/>
  <c r="J1262" i="4"/>
  <c r="J1263" i="4"/>
  <c r="J1264" i="4"/>
  <c r="J1265" i="4"/>
  <c r="J1266" i="4"/>
  <c r="J1267" i="4"/>
  <c r="J1268" i="4"/>
  <c r="J1269" i="4"/>
  <c r="J1270" i="4"/>
  <c r="J1271" i="4"/>
  <c r="J1272" i="4"/>
  <c r="J1273" i="4"/>
  <c r="J1274" i="4"/>
  <c r="J1275" i="4"/>
  <c r="J1276" i="4"/>
  <c r="J1277" i="4"/>
  <c r="J1278" i="4"/>
  <c r="J1279" i="4"/>
  <c r="J1280" i="4"/>
  <c r="J1281" i="4"/>
  <c r="J1282" i="4"/>
  <c r="J1283" i="4"/>
  <c r="J1284" i="4"/>
  <c r="J1285" i="4"/>
  <c r="J1286" i="4"/>
  <c r="J1287" i="4"/>
  <c r="J1288" i="4"/>
  <c r="J1289" i="4"/>
  <c r="J1290" i="4"/>
  <c r="J1291" i="4"/>
  <c r="J1292" i="4"/>
  <c r="J1293" i="4"/>
  <c r="J1294" i="4"/>
  <c r="J1295" i="4"/>
  <c r="J1296" i="4"/>
  <c r="J1297" i="4"/>
  <c r="J1298" i="4"/>
  <c r="J1299" i="4"/>
  <c r="J1300" i="4"/>
  <c r="J1301" i="4"/>
  <c r="J1302" i="4"/>
  <c r="J1303" i="4"/>
  <c r="J1304" i="4"/>
  <c r="J1305" i="4"/>
  <c r="J1306" i="4"/>
  <c r="J1307" i="4"/>
  <c r="J1308" i="4"/>
  <c r="J1309" i="4"/>
  <c r="J1310" i="4"/>
  <c r="J1311" i="4"/>
  <c r="J1312" i="4"/>
  <c r="J1313" i="4"/>
  <c r="J1314" i="4"/>
  <c r="J1315" i="4"/>
  <c r="J1316" i="4"/>
  <c r="J1317" i="4"/>
  <c r="J1318" i="4"/>
  <c r="J1319" i="4"/>
  <c r="J1320" i="4"/>
  <c r="J1321" i="4"/>
  <c r="J1322" i="4"/>
  <c r="J1323" i="4"/>
  <c r="J1324" i="4"/>
  <c r="J1325" i="4"/>
  <c r="J1326" i="4"/>
  <c r="J1327" i="4"/>
  <c r="J1328" i="4"/>
  <c r="J1329" i="4"/>
  <c r="J1330" i="4"/>
  <c r="J1331" i="4"/>
  <c r="J1332" i="4"/>
  <c r="J1333" i="4"/>
  <c r="J1334" i="4"/>
  <c r="J1335" i="4"/>
  <c r="J1336" i="4"/>
  <c r="J1337" i="4"/>
  <c r="J1338" i="4"/>
  <c r="J1339" i="4"/>
  <c r="J1340" i="4"/>
  <c r="J1341" i="4"/>
  <c r="J1342" i="4"/>
  <c r="J1343" i="4"/>
  <c r="J1344" i="4"/>
  <c r="J1345" i="4"/>
  <c r="J1346" i="4"/>
  <c r="J1347" i="4"/>
  <c r="J1348" i="4"/>
  <c r="J1349" i="4"/>
  <c r="J1350" i="4"/>
  <c r="J1351" i="4"/>
  <c r="J1352" i="4"/>
  <c r="J1353" i="4"/>
  <c r="J1354" i="4"/>
  <c r="J1355" i="4"/>
  <c r="J1356" i="4"/>
  <c r="J1357" i="4"/>
  <c r="J1358" i="4"/>
  <c r="J1359" i="4"/>
  <c r="J1360" i="4"/>
  <c r="J1361" i="4"/>
  <c r="J1362" i="4"/>
  <c r="J1363" i="4"/>
  <c r="J1364" i="4"/>
  <c r="J1365" i="4"/>
  <c r="J1366" i="4"/>
  <c r="J1367" i="4"/>
  <c r="J1368" i="4"/>
  <c r="J1369" i="4"/>
  <c r="J1370" i="4"/>
  <c r="J1371" i="4"/>
  <c r="J1372" i="4"/>
  <c r="J1373" i="4"/>
  <c r="J1374" i="4"/>
  <c r="J1375" i="4"/>
  <c r="J1376" i="4"/>
  <c r="J1377" i="4"/>
  <c r="J1378" i="4"/>
  <c r="J1379" i="4"/>
  <c r="J1380" i="4"/>
  <c r="J1381" i="4"/>
  <c r="J1382" i="4"/>
  <c r="J1383" i="4"/>
  <c r="J1384" i="4"/>
  <c r="J1385" i="4"/>
  <c r="J1386" i="4"/>
  <c r="J1387" i="4"/>
  <c r="J1388" i="4"/>
  <c r="J1389" i="4"/>
  <c r="J1390" i="4"/>
  <c r="J1391" i="4"/>
  <c r="J1392" i="4"/>
  <c r="J1393" i="4"/>
  <c r="J1394" i="4"/>
  <c r="J1395" i="4"/>
  <c r="J1396" i="4"/>
  <c r="J1397" i="4"/>
  <c r="J1398" i="4"/>
  <c r="J1399" i="4"/>
  <c r="J1400" i="4"/>
  <c r="J1401" i="4"/>
  <c r="J1402" i="4"/>
  <c r="J1403" i="4"/>
  <c r="J1404" i="4"/>
  <c r="J1405" i="4"/>
  <c r="J1406" i="4"/>
  <c r="J1407" i="4"/>
  <c r="J1408" i="4"/>
  <c r="J1409" i="4"/>
  <c r="J1410" i="4"/>
  <c r="J1411" i="4"/>
  <c r="J1412" i="4"/>
  <c r="J1413" i="4"/>
  <c r="J1414" i="4"/>
  <c r="J1415" i="4"/>
  <c r="J1416" i="4"/>
  <c r="J1417" i="4"/>
  <c r="J1418" i="4"/>
  <c r="J1419" i="4"/>
  <c r="J1420" i="4"/>
  <c r="J1421" i="4"/>
  <c r="J1422" i="4"/>
  <c r="J1423" i="4"/>
  <c r="J1424" i="4"/>
  <c r="J1425" i="4"/>
  <c r="J1426" i="4"/>
  <c r="J1427" i="4"/>
  <c r="J1428" i="4"/>
  <c r="J1429" i="4"/>
  <c r="J1430" i="4"/>
  <c r="J1431" i="4"/>
  <c r="J1432" i="4"/>
  <c r="J1433" i="4"/>
  <c r="J1434" i="4"/>
  <c r="J1435" i="4"/>
  <c r="J1436" i="4"/>
  <c r="J1437" i="4"/>
  <c r="J1438" i="4"/>
  <c r="J1439" i="4"/>
  <c r="J1440" i="4"/>
  <c r="J1441" i="4"/>
  <c r="J1442" i="4"/>
  <c r="J1443" i="4"/>
  <c r="J1444" i="4"/>
  <c r="J1445" i="4"/>
  <c r="J1446" i="4"/>
  <c r="J1447" i="4"/>
  <c r="J1448" i="4"/>
  <c r="J1449" i="4"/>
  <c r="J1450" i="4"/>
  <c r="J1451" i="4"/>
  <c r="J1452" i="4"/>
  <c r="J1453" i="4"/>
  <c r="J1454" i="4"/>
  <c r="J1455" i="4"/>
  <c r="J1456" i="4"/>
  <c r="J1457" i="4"/>
  <c r="J1458" i="4"/>
  <c r="J1459" i="4"/>
  <c r="J1460" i="4"/>
  <c r="J1461" i="4"/>
  <c r="J1462" i="4"/>
  <c r="J1463" i="4"/>
  <c r="J1464" i="4"/>
  <c r="J1465" i="4"/>
  <c r="J1466" i="4"/>
  <c r="J1467" i="4"/>
  <c r="J1468" i="4"/>
  <c r="J1469" i="4"/>
  <c r="J1470" i="4"/>
  <c r="J1471" i="4"/>
  <c r="J1472" i="4"/>
  <c r="J1473" i="4"/>
  <c r="J1474" i="4"/>
  <c r="J1475" i="4"/>
  <c r="J1476" i="4"/>
  <c r="J1477" i="4"/>
  <c r="J1478" i="4"/>
  <c r="J1479" i="4"/>
  <c r="J1480" i="4"/>
  <c r="J1481" i="4"/>
  <c r="J1482" i="4"/>
  <c r="J1483" i="4"/>
  <c r="J1484" i="4"/>
  <c r="J1485" i="4"/>
  <c r="J1486" i="4"/>
  <c r="J1487" i="4"/>
  <c r="J1488" i="4"/>
  <c r="J1489" i="4"/>
  <c r="J1490" i="4"/>
  <c r="J1491" i="4"/>
  <c r="J1492" i="4"/>
  <c r="J1493" i="4"/>
  <c r="J1494" i="4"/>
  <c r="J1495" i="4"/>
  <c r="J1496" i="4"/>
  <c r="J1497" i="4"/>
  <c r="J1498" i="4"/>
  <c r="J1499" i="4"/>
  <c r="J1500" i="4"/>
  <c r="J1501" i="4"/>
  <c r="J1502" i="4"/>
  <c r="J1503" i="4"/>
  <c r="J1504" i="4"/>
  <c r="J1505" i="4"/>
  <c r="J1506" i="4"/>
  <c r="J1507" i="4"/>
  <c r="J1508" i="4"/>
  <c r="J1509" i="4"/>
  <c r="J1510" i="4"/>
  <c r="J1511" i="4"/>
  <c r="J1512" i="4"/>
  <c r="J1513" i="4"/>
  <c r="J1514" i="4"/>
  <c r="J1515" i="4"/>
  <c r="J1516" i="4"/>
  <c r="J1517" i="4"/>
  <c r="J1518" i="4"/>
  <c r="J1519" i="4"/>
  <c r="J1520" i="4"/>
  <c r="J1521" i="4"/>
  <c r="J1522" i="4"/>
  <c r="J1523" i="4"/>
  <c r="J1524" i="4"/>
  <c r="J1525" i="4"/>
  <c r="J1526" i="4"/>
  <c r="J1527" i="4"/>
  <c r="J1528" i="4"/>
  <c r="J1529" i="4"/>
  <c r="J1530" i="4"/>
  <c r="J1531" i="4"/>
  <c r="J1532" i="4"/>
  <c r="J1533" i="4"/>
  <c r="J1534" i="4"/>
  <c r="J1535" i="4"/>
  <c r="J1536" i="4"/>
  <c r="J1537" i="4"/>
  <c r="J1538" i="4"/>
  <c r="J1539" i="4"/>
  <c r="J1540" i="4"/>
  <c r="J1541" i="4"/>
  <c r="J1542" i="4"/>
  <c r="J1543" i="4"/>
  <c r="J1544" i="4"/>
  <c r="J1545" i="4"/>
  <c r="J1546" i="4"/>
  <c r="J1547" i="4"/>
  <c r="J1548" i="4"/>
  <c r="J1549" i="4"/>
  <c r="J1550" i="4"/>
  <c r="J1551" i="4"/>
  <c r="J1552" i="4"/>
  <c r="J1553" i="4"/>
  <c r="J1554" i="4"/>
  <c r="J1555" i="4"/>
  <c r="J1556" i="4"/>
  <c r="J1557" i="4"/>
  <c r="J1558" i="4"/>
  <c r="J1559" i="4"/>
  <c r="J1560" i="4"/>
  <c r="J1561" i="4"/>
  <c r="J1562" i="4"/>
  <c r="J1563" i="4"/>
  <c r="J1564" i="4"/>
  <c r="J1565" i="4"/>
  <c r="J1566" i="4"/>
  <c r="J1567" i="4"/>
  <c r="J1568" i="4"/>
  <c r="J1569" i="4"/>
  <c r="J1570" i="4"/>
  <c r="J1571" i="4"/>
  <c r="J1572" i="4"/>
  <c r="J1573" i="4"/>
  <c r="J1574" i="4"/>
  <c r="J1575" i="4"/>
  <c r="J1576" i="4"/>
  <c r="J1577" i="4"/>
  <c r="J1578" i="4"/>
  <c r="J1579" i="4"/>
  <c r="J1580" i="4"/>
  <c r="J1581" i="4"/>
  <c r="J1582" i="4"/>
  <c r="J1583" i="4"/>
  <c r="J1584" i="4"/>
  <c r="J1585" i="4"/>
  <c r="J1586" i="4"/>
  <c r="J1587" i="4"/>
  <c r="J1588" i="4"/>
  <c r="J1589" i="4"/>
  <c r="J1590" i="4"/>
  <c r="J1591" i="4"/>
  <c r="J1592" i="4"/>
  <c r="J1593" i="4"/>
  <c r="J1594" i="4"/>
  <c r="J1595" i="4"/>
  <c r="J1596" i="4"/>
  <c r="J1597" i="4"/>
  <c r="J1598" i="4"/>
  <c r="J1599" i="4"/>
  <c r="J1600" i="4"/>
  <c r="J1601" i="4"/>
  <c r="J1602" i="4"/>
  <c r="J1603" i="4"/>
  <c r="J1604" i="4"/>
  <c r="J1605" i="4"/>
  <c r="J1606" i="4"/>
  <c r="J1607" i="4"/>
  <c r="J1608" i="4"/>
  <c r="J1609" i="4"/>
  <c r="J1610" i="4"/>
  <c r="J1611" i="4"/>
  <c r="J1612" i="4"/>
  <c r="J1613" i="4"/>
  <c r="J1614" i="4"/>
  <c r="J1615" i="4"/>
  <c r="J1616" i="4"/>
  <c r="J1617" i="4"/>
  <c r="J1618" i="4"/>
  <c r="J1619" i="4"/>
  <c r="J1620" i="4"/>
  <c r="J1621" i="4"/>
  <c r="J1622" i="4"/>
  <c r="J1623" i="4"/>
  <c r="J1624" i="4"/>
  <c r="J1625" i="4"/>
  <c r="J1626" i="4"/>
  <c r="J1627" i="4"/>
  <c r="J1628" i="4"/>
  <c r="J1629" i="4"/>
  <c r="J1630" i="4"/>
  <c r="J1631" i="4"/>
  <c r="J1632" i="4"/>
  <c r="J1633" i="4"/>
  <c r="J1634" i="4"/>
  <c r="J1635" i="4"/>
  <c r="J1636" i="4"/>
  <c r="J1637" i="4"/>
  <c r="J1638" i="4"/>
  <c r="J1639" i="4"/>
  <c r="J1640" i="4"/>
  <c r="J1641" i="4"/>
  <c r="J1642" i="4"/>
  <c r="J1643" i="4"/>
  <c r="J1644" i="4"/>
  <c r="J1645" i="4"/>
  <c r="J1646" i="4"/>
  <c r="J1647" i="4"/>
  <c r="J1648" i="4"/>
  <c r="J1649" i="4"/>
  <c r="J1650" i="4"/>
  <c r="J1651" i="4"/>
  <c r="J1652" i="4"/>
  <c r="J1653" i="4"/>
  <c r="J1654" i="4"/>
  <c r="J1655" i="4"/>
  <c r="J1656" i="4"/>
  <c r="J1657" i="4"/>
  <c r="J1658" i="4"/>
  <c r="J1659" i="4"/>
  <c r="J1660" i="4"/>
  <c r="J1661" i="4"/>
  <c r="J1662" i="4"/>
  <c r="J1663" i="4"/>
  <c r="J1664" i="4"/>
  <c r="J1665" i="4"/>
  <c r="J1666" i="4"/>
  <c r="J1667" i="4"/>
  <c r="J1668" i="4"/>
  <c r="J1669" i="4"/>
  <c r="J1670" i="4"/>
  <c r="J1671" i="4"/>
  <c r="J1672" i="4"/>
  <c r="J1673" i="4"/>
  <c r="J1674" i="4"/>
  <c r="J1675" i="4"/>
  <c r="J1676" i="4"/>
  <c r="J1677" i="4"/>
  <c r="J1678" i="4"/>
  <c r="J1679" i="4"/>
  <c r="J1680" i="4"/>
  <c r="J1681" i="4"/>
  <c r="J1682" i="4"/>
  <c r="J1683" i="4"/>
  <c r="J1684" i="4"/>
  <c r="J1685" i="4"/>
  <c r="J1686" i="4"/>
  <c r="J1687" i="4"/>
  <c r="J1688" i="4"/>
  <c r="J1689" i="4"/>
  <c r="J1690" i="4"/>
  <c r="J1691" i="4"/>
  <c r="J1692" i="4"/>
  <c r="J1693" i="4"/>
  <c r="J1694" i="4"/>
  <c r="J1695" i="4"/>
  <c r="J1696" i="4"/>
  <c r="J1697" i="4"/>
  <c r="J1698" i="4"/>
  <c r="J1699" i="4"/>
  <c r="J1700" i="4"/>
  <c r="J1701" i="4"/>
  <c r="J1702" i="4"/>
  <c r="J1703" i="4"/>
  <c r="J1704" i="4"/>
  <c r="J1705" i="4"/>
  <c r="J1706" i="4"/>
  <c r="J1707" i="4"/>
  <c r="J1708" i="4"/>
  <c r="J1709" i="4"/>
  <c r="J1710" i="4"/>
  <c r="J1711" i="4"/>
  <c r="J1712" i="4"/>
  <c r="J1713" i="4"/>
  <c r="J1714" i="4"/>
  <c r="J1715" i="4"/>
  <c r="J1716" i="4"/>
  <c r="J1717" i="4"/>
  <c r="J1718" i="4"/>
  <c r="J1719" i="4"/>
  <c r="J1720" i="4"/>
  <c r="J1721" i="4"/>
  <c r="J1722" i="4"/>
  <c r="J1723" i="4"/>
  <c r="J1724" i="4"/>
  <c r="J1725" i="4"/>
  <c r="J1726" i="4"/>
  <c r="J1727" i="4"/>
  <c r="J1728" i="4"/>
  <c r="J1729" i="4"/>
  <c r="J1730" i="4"/>
  <c r="J1731" i="4"/>
  <c r="J1732" i="4"/>
  <c r="J1733" i="4"/>
  <c r="J1734" i="4"/>
  <c r="J1735" i="4"/>
  <c r="J1736" i="4"/>
  <c r="J1737" i="4"/>
  <c r="J1738" i="4"/>
  <c r="J1739" i="4"/>
  <c r="J1740" i="4"/>
  <c r="J1741" i="4"/>
  <c r="J1742" i="4"/>
  <c r="J1743" i="4"/>
  <c r="J1744" i="4"/>
  <c r="J1745" i="4"/>
  <c r="J1746" i="4"/>
  <c r="J1747" i="4"/>
  <c r="J1748" i="4"/>
  <c r="J1749" i="4"/>
  <c r="J1750" i="4"/>
  <c r="J1751" i="4"/>
  <c r="J1752" i="4"/>
  <c r="J1753" i="4"/>
  <c r="J1754" i="4"/>
  <c r="J1755" i="4"/>
  <c r="J1756" i="4"/>
  <c r="J1757" i="4"/>
  <c r="J1758" i="4"/>
  <c r="J1759" i="4"/>
  <c r="J1760" i="4"/>
  <c r="J1761" i="4"/>
  <c r="J1762" i="4"/>
  <c r="J1763" i="4"/>
  <c r="J1764" i="4"/>
  <c r="J1765" i="4"/>
  <c r="J1766" i="4"/>
  <c r="J1767" i="4"/>
  <c r="J1768" i="4"/>
  <c r="J1769" i="4"/>
  <c r="J1770" i="4"/>
  <c r="J1771" i="4"/>
  <c r="J1772" i="4"/>
  <c r="J1773" i="4"/>
  <c r="J1774" i="4"/>
  <c r="J1775" i="4"/>
  <c r="J1776" i="4"/>
  <c r="J1777" i="4"/>
  <c r="J1778" i="4"/>
  <c r="J1779" i="4"/>
  <c r="J1780" i="4"/>
  <c r="J1781" i="4"/>
  <c r="J1782" i="4"/>
  <c r="J1783" i="4"/>
  <c r="J1784" i="4"/>
  <c r="J1785" i="4"/>
  <c r="J1786" i="4"/>
  <c r="J1787" i="4"/>
  <c r="J1788" i="4"/>
  <c r="J1789" i="4"/>
  <c r="J1790" i="4"/>
  <c r="J1791" i="4"/>
  <c r="J1792" i="4"/>
  <c r="J1793" i="4"/>
  <c r="J1794" i="4"/>
  <c r="J1795" i="4"/>
  <c r="J1796" i="4"/>
  <c r="J1797" i="4"/>
  <c r="J1798" i="4"/>
  <c r="J1799" i="4"/>
  <c r="J1800" i="4"/>
  <c r="J1801" i="4"/>
  <c r="J1802" i="4"/>
  <c r="J1803" i="4"/>
  <c r="J1804" i="4"/>
  <c r="J1805" i="4"/>
  <c r="J1806" i="4"/>
  <c r="J1807" i="4"/>
  <c r="J1808" i="4"/>
  <c r="J1809" i="4"/>
  <c r="J1810" i="4"/>
  <c r="J1811" i="4"/>
  <c r="J1812" i="4"/>
  <c r="J1813" i="4"/>
  <c r="J1814" i="4"/>
  <c r="J1815" i="4"/>
  <c r="J1816" i="4"/>
  <c r="J1817" i="4"/>
  <c r="J1818" i="4"/>
  <c r="J1819" i="4"/>
  <c r="J1820" i="4"/>
  <c r="J1821" i="4"/>
  <c r="J1822" i="4"/>
  <c r="J1823" i="4"/>
  <c r="J1824" i="4"/>
  <c r="J1825" i="4"/>
  <c r="J1826" i="4"/>
  <c r="J1827" i="4"/>
  <c r="J1828" i="4"/>
  <c r="J1829" i="4"/>
  <c r="J1830" i="4"/>
  <c r="J1831" i="4"/>
  <c r="J1832" i="4"/>
  <c r="J1833" i="4"/>
  <c r="J1834" i="4"/>
  <c r="J1835" i="4"/>
  <c r="J1836" i="4"/>
  <c r="J1837" i="4"/>
  <c r="J1838" i="4"/>
  <c r="J1839" i="4"/>
  <c r="J1840" i="4"/>
  <c r="J1841" i="4"/>
  <c r="J1842" i="4"/>
  <c r="J1843" i="4"/>
  <c r="J1844" i="4"/>
  <c r="J1845" i="4"/>
  <c r="J1846" i="4"/>
  <c r="J1847" i="4"/>
  <c r="J1848" i="4"/>
  <c r="J1849" i="4"/>
  <c r="J1850" i="4"/>
  <c r="J1851" i="4"/>
  <c r="J1852" i="4"/>
  <c r="J1853" i="4"/>
  <c r="J1854" i="4"/>
  <c r="J1855" i="4"/>
  <c r="J1856" i="4"/>
  <c r="J1857" i="4"/>
  <c r="J1858" i="4"/>
  <c r="J1859" i="4"/>
  <c r="J1860" i="4"/>
  <c r="J1861" i="4"/>
  <c r="J1862" i="4"/>
  <c r="J1863" i="4"/>
  <c r="J1864" i="4"/>
  <c r="J1865" i="4"/>
  <c r="J1866" i="4"/>
  <c r="J1867" i="4"/>
  <c r="J1868" i="4"/>
  <c r="J1869" i="4"/>
  <c r="J1870" i="4"/>
  <c r="J1871" i="4"/>
  <c r="J1872" i="4"/>
  <c r="J1873" i="4"/>
  <c r="J1874" i="4"/>
  <c r="J1875" i="4"/>
  <c r="J1876" i="4"/>
  <c r="J1877" i="4"/>
  <c r="J1878" i="4"/>
  <c r="J1879" i="4"/>
  <c r="J1880" i="4"/>
  <c r="J1881" i="4"/>
  <c r="J1882" i="4"/>
  <c r="J1883" i="4"/>
  <c r="J1884" i="4"/>
  <c r="J1885" i="4"/>
  <c r="J1886" i="4"/>
  <c r="J1887" i="4"/>
  <c r="J1888" i="4"/>
  <c r="J1889" i="4"/>
  <c r="J1890" i="4"/>
  <c r="J1891" i="4"/>
  <c r="J1892" i="4"/>
  <c r="J1893" i="4"/>
  <c r="J1894" i="4"/>
  <c r="J1895" i="4"/>
  <c r="J1896" i="4"/>
  <c r="J1897" i="4"/>
  <c r="J1898" i="4"/>
  <c r="J1899" i="4"/>
  <c r="J1900" i="4"/>
  <c r="J1901" i="4"/>
  <c r="J1902" i="4"/>
  <c r="J1903" i="4"/>
  <c r="J1904" i="4"/>
  <c r="J1905" i="4"/>
  <c r="J1906" i="4"/>
  <c r="J1907" i="4"/>
  <c r="J1908" i="4"/>
  <c r="J1909" i="4"/>
  <c r="J1910" i="4"/>
  <c r="J1911" i="4"/>
  <c r="J1912" i="4"/>
  <c r="J1913" i="4"/>
  <c r="J1914" i="4"/>
  <c r="J1915" i="4"/>
  <c r="J1916" i="4"/>
  <c r="J1917" i="4"/>
  <c r="J1918" i="4"/>
  <c r="J1919" i="4"/>
  <c r="J1920" i="4"/>
  <c r="J1921" i="4"/>
  <c r="J1922" i="4"/>
  <c r="J1923" i="4"/>
  <c r="J1924" i="4"/>
  <c r="J1925" i="4"/>
  <c r="J1926" i="4"/>
  <c r="J1927" i="4"/>
  <c r="J1928" i="4"/>
  <c r="J1929" i="4"/>
  <c r="J1930" i="4"/>
  <c r="J1931" i="4"/>
  <c r="J1932" i="4"/>
  <c r="J1933" i="4"/>
  <c r="J1934" i="4"/>
  <c r="J1935" i="4"/>
  <c r="J1936" i="4"/>
  <c r="J1937" i="4"/>
  <c r="J1938" i="4"/>
  <c r="J1939" i="4"/>
  <c r="J1940" i="4"/>
  <c r="J1941" i="4"/>
  <c r="J1942" i="4"/>
  <c r="J1943" i="4"/>
  <c r="C108" i="4"/>
  <c r="E108" i="4" s="1"/>
  <c r="C109" i="4"/>
  <c r="E109" i="4" s="1"/>
  <c r="C110" i="4"/>
  <c r="E110" i="4" s="1"/>
  <c r="C111" i="4"/>
  <c r="E111" i="4" s="1"/>
  <c r="C112" i="4"/>
  <c r="E112" i="4" s="1"/>
  <c r="C113" i="4"/>
  <c r="E113" i="4" s="1"/>
  <c r="C114" i="4"/>
  <c r="E114" i="4" s="1"/>
  <c r="C115" i="4"/>
  <c r="E115" i="4" s="1"/>
  <c r="C116" i="4"/>
  <c r="E116" i="4" s="1"/>
  <c r="C117" i="4"/>
  <c r="E117" i="4" s="1"/>
  <c r="C118" i="4"/>
  <c r="E118" i="4" s="1"/>
  <c r="C119" i="4"/>
  <c r="E119" i="4" s="1"/>
  <c r="C120" i="4"/>
  <c r="E120" i="4" s="1"/>
  <c r="C121" i="4"/>
  <c r="E121" i="4" s="1"/>
  <c r="C122" i="4"/>
  <c r="E122" i="4" s="1"/>
  <c r="C123" i="4"/>
  <c r="E123" i="4" s="1"/>
  <c r="C124" i="4"/>
  <c r="E124" i="4" s="1"/>
  <c r="C125" i="4"/>
  <c r="E125" i="4" s="1"/>
  <c r="C126" i="4"/>
  <c r="E126" i="4" s="1"/>
  <c r="C127" i="4"/>
  <c r="E127" i="4" s="1"/>
  <c r="C128" i="4"/>
  <c r="E128" i="4" s="1"/>
  <c r="C129" i="4"/>
  <c r="E129" i="4" s="1"/>
  <c r="C130" i="4"/>
  <c r="E130" i="4" s="1"/>
  <c r="C131" i="4"/>
  <c r="E131" i="4" s="1"/>
  <c r="C132" i="4"/>
  <c r="E132" i="4" s="1"/>
  <c r="C133" i="4"/>
  <c r="E133" i="4" s="1"/>
  <c r="C134" i="4"/>
  <c r="E134" i="4" s="1"/>
  <c r="C135" i="4"/>
  <c r="E135" i="4" s="1"/>
  <c r="C136" i="4"/>
  <c r="E136" i="4" s="1"/>
  <c r="C137" i="4"/>
  <c r="E137" i="4" s="1"/>
  <c r="C138" i="4"/>
  <c r="E138" i="4" s="1"/>
  <c r="C139" i="4"/>
  <c r="D139" i="4" s="1"/>
  <c r="C140" i="4"/>
  <c r="J140" i="4" s="1"/>
  <c r="C141" i="4"/>
  <c r="D141" i="4" s="1"/>
  <c r="C142" i="4"/>
  <c r="J142" i="4" s="1"/>
  <c r="C143" i="4"/>
  <c r="D143" i="4" s="1"/>
  <c r="C144" i="4"/>
  <c r="J144" i="4" s="1"/>
  <c r="C145" i="4"/>
  <c r="D145" i="4" s="1"/>
  <c r="C146" i="4"/>
  <c r="J146" i="4" s="1"/>
  <c r="C147" i="4"/>
  <c r="D147" i="4" s="1"/>
  <c r="C148" i="4"/>
  <c r="J148" i="4" s="1"/>
  <c r="C149" i="4"/>
  <c r="D149" i="4" s="1"/>
  <c r="C150" i="4"/>
  <c r="J150" i="4" s="1"/>
  <c r="C151" i="4"/>
  <c r="D151" i="4" s="1"/>
  <c r="C152" i="4"/>
  <c r="J152" i="4" s="1"/>
  <c r="C153" i="4"/>
  <c r="D153" i="4" s="1"/>
  <c r="C154" i="4"/>
  <c r="J154" i="4" s="1"/>
  <c r="C155" i="4"/>
  <c r="D155" i="4" s="1"/>
  <c r="C156" i="4"/>
  <c r="J156" i="4" s="1"/>
  <c r="C157" i="4"/>
  <c r="D157" i="4" s="1"/>
  <c r="C158" i="4"/>
  <c r="J158" i="4" s="1"/>
  <c r="C159" i="4"/>
  <c r="D159" i="4" s="1"/>
  <c r="C160" i="4"/>
  <c r="J160" i="4" s="1"/>
  <c r="C161" i="4"/>
  <c r="D161" i="4" s="1"/>
  <c r="C162" i="4"/>
  <c r="J162" i="4" s="1"/>
  <c r="C163" i="4"/>
  <c r="D163" i="4" s="1"/>
  <c r="C164" i="4"/>
  <c r="J164" i="4" s="1"/>
  <c r="C165" i="4"/>
  <c r="D165" i="4" s="1"/>
  <c r="C166" i="4"/>
  <c r="J166" i="4" s="1"/>
  <c r="C167" i="4"/>
  <c r="D167" i="4" s="1"/>
  <c r="C168" i="4"/>
  <c r="J168" i="4" s="1"/>
  <c r="C169" i="4"/>
  <c r="D169" i="4" s="1"/>
  <c r="C170" i="4"/>
  <c r="D170" i="4" s="1"/>
  <c r="C171" i="4"/>
  <c r="H171" i="4" s="1"/>
  <c r="C172" i="4"/>
  <c r="D172" i="4" s="1"/>
  <c r="C173" i="4"/>
  <c r="H173" i="4" s="1"/>
  <c r="C174" i="4"/>
  <c r="D174" i="4" s="1"/>
  <c r="C175" i="4"/>
  <c r="C176" i="4"/>
  <c r="H176" i="4" s="1"/>
  <c r="C177" i="4"/>
  <c r="D177" i="4" s="1"/>
  <c r="C178" i="4"/>
  <c r="D178" i="4" s="1"/>
  <c r="C179" i="4"/>
  <c r="H179" i="4" s="1"/>
  <c r="C180" i="4"/>
  <c r="D180" i="4" s="1"/>
  <c r="C181" i="4"/>
  <c r="H181" i="4" s="1"/>
  <c r="C182" i="4"/>
  <c r="G182" i="4" s="1"/>
  <c r="C183" i="4"/>
  <c r="J183" i="4" s="1"/>
  <c r="C184" i="4"/>
  <c r="G184" i="4" s="1"/>
  <c r="C185" i="4"/>
  <c r="D185" i="4" s="1"/>
  <c r="C186" i="4"/>
  <c r="H186" i="4" s="1"/>
  <c r="C187" i="4"/>
  <c r="I187" i="4" s="1"/>
  <c r="C188" i="4"/>
  <c r="I188" i="4" s="1"/>
  <c r="C189" i="4"/>
  <c r="C190" i="4"/>
  <c r="I190" i="4" s="1"/>
  <c r="C191" i="4"/>
  <c r="I191" i="4" s="1"/>
  <c r="C192" i="4"/>
  <c r="I192" i="4" s="1"/>
  <c r="C193" i="4"/>
  <c r="C194" i="4"/>
  <c r="C195" i="4"/>
  <c r="G195" i="4" s="1"/>
  <c r="C196" i="4"/>
  <c r="C197" i="4"/>
  <c r="J197" i="4" s="1"/>
  <c r="C198" i="4"/>
  <c r="C199" i="4"/>
  <c r="G199" i="4" s="1"/>
  <c r="C200" i="4"/>
  <c r="C201" i="4"/>
  <c r="I201" i="4" s="1"/>
  <c r="C202" i="4"/>
  <c r="C203" i="4"/>
  <c r="J203" i="4" s="1"/>
  <c r="C204" i="4"/>
  <c r="D204" i="4" s="1"/>
  <c r="C205" i="4"/>
  <c r="G205" i="4" s="1"/>
  <c r="C206" i="4"/>
  <c r="D206" i="4" s="1"/>
  <c r="C207" i="4"/>
  <c r="C208" i="4"/>
  <c r="C209" i="4"/>
  <c r="G209" i="4" s="1"/>
  <c r="C210" i="4"/>
  <c r="D210" i="4" s="1"/>
  <c r="C211" i="4"/>
  <c r="D211" i="4" s="1"/>
  <c r="C212" i="4"/>
  <c r="C213" i="4"/>
  <c r="G213" i="4" s="1"/>
  <c r="C214" i="4"/>
  <c r="I214" i="4" s="1"/>
  <c r="C215" i="4"/>
  <c r="C216" i="4"/>
  <c r="D216" i="4" s="1"/>
  <c r="C217" i="4"/>
  <c r="C218" i="4"/>
  <c r="D218" i="4" s="1"/>
  <c r="C219" i="4"/>
  <c r="G219" i="4" s="1"/>
  <c r="C220" i="4"/>
  <c r="D220" i="4" s="1"/>
  <c r="C221" i="4"/>
  <c r="D221" i="4" s="1"/>
  <c r="C222" i="4"/>
  <c r="I222" i="4" s="1"/>
  <c r="C223" i="4"/>
  <c r="C224" i="4"/>
  <c r="G224" i="4" s="1"/>
  <c r="C225" i="4"/>
  <c r="D225" i="4" s="1"/>
  <c r="C226" i="4"/>
  <c r="D226" i="4" s="1"/>
  <c r="C227" i="4"/>
  <c r="I227" i="4" s="1"/>
  <c r="C228" i="4"/>
  <c r="D228" i="4" s="1"/>
  <c r="C229" i="4"/>
  <c r="C230" i="4"/>
  <c r="D230" i="4" s="1"/>
  <c r="C231" i="4"/>
  <c r="F231" i="4" s="1"/>
  <c r="C232" i="4"/>
  <c r="F232" i="4" s="1"/>
  <c r="C233" i="4"/>
  <c r="E233" i="4" s="1"/>
  <c r="C234" i="4"/>
  <c r="I234" i="4" s="1"/>
  <c r="C235" i="4"/>
  <c r="H235" i="4" s="1"/>
  <c r="C236" i="4"/>
  <c r="D236" i="4" s="1"/>
  <c r="C237" i="4"/>
  <c r="D237" i="4" s="1"/>
  <c r="C238" i="4"/>
  <c r="D238" i="4" s="1"/>
  <c r="C239" i="4"/>
  <c r="D239" i="4" s="1"/>
  <c r="C240" i="4"/>
  <c r="F240" i="4" s="1"/>
  <c r="C241" i="4"/>
  <c r="I241" i="4" s="1"/>
  <c r="C242" i="4"/>
  <c r="G242" i="4" s="1"/>
  <c r="C243" i="4"/>
  <c r="D243" i="4" s="1"/>
  <c r="C244" i="4"/>
  <c r="D244" i="4" s="1"/>
  <c r="C245" i="4"/>
  <c r="C246" i="4"/>
  <c r="H246" i="4" s="1"/>
  <c r="C247" i="4"/>
  <c r="I247" i="4" s="1"/>
  <c r="C248" i="4"/>
  <c r="G248" i="4" s="1"/>
  <c r="C249" i="4"/>
  <c r="I249" i="4" s="1"/>
  <c r="C250" i="4"/>
  <c r="J250" i="4" s="1"/>
  <c r="C251" i="4"/>
  <c r="F251" i="4" s="1"/>
  <c r="C252" i="4"/>
  <c r="D252" i="4" s="1"/>
  <c r="C253" i="4"/>
  <c r="C254" i="4"/>
  <c r="J254" i="4" s="1"/>
  <c r="C255" i="4"/>
  <c r="J255" i="4" s="1"/>
  <c r="C256" i="4"/>
  <c r="C257" i="4"/>
  <c r="J257" i="4" s="1"/>
  <c r="C258" i="4"/>
  <c r="C259" i="4"/>
  <c r="J259" i="4" s="1"/>
  <c r="C260" i="4"/>
  <c r="G260" i="4" s="1"/>
  <c r="C261" i="4"/>
  <c r="D261" i="4" s="1"/>
  <c r="C262" i="4"/>
  <c r="G262" i="4" s="1"/>
  <c r="C263" i="4"/>
  <c r="J263" i="4" s="1"/>
  <c r="C264" i="4"/>
  <c r="C265" i="4"/>
  <c r="J265" i="4" s="1"/>
  <c r="C266" i="4"/>
  <c r="J266" i="4" s="1"/>
  <c r="C267" i="4"/>
  <c r="J267" i="4" s="1"/>
  <c r="C268" i="4"/>
  <c r="J268" i="4" s="1"/>
  <c r="C269" i="4"/>
  <c r="F269" i="4" s="1"/>
  <c r="C270" i="4"/>
  <c r="C271" i="4"/>
  <c r="J271" i="4" s="1"/>
  <c r="C272" i="4"/>
  <c r="C273" i="4"/>
  <c r="C274" i="4"/>
  <c r="C275" i="4"/>
  <c r="D275" i="4" s="1"/>
  <c r="C276" i="4"/>
  <c r="J276" i="4" s="1"/>
  <c r="C277" i="4"/>
  <c r="J277" i="4" s="1"/>
  <c r="C278" i="4"/>
  <c r="I278" i="4" s="1"/>
  <c r="C279" i="4"/>
  <c r="J279" i="4" s="1"/>
  <c r="C280" i="4"/>
  <c r="I280" i="4" s="1"/>
  <c r="C281" i="4"/>
  <c r="J281" i="4" s="1"/>
  <c r="C282" i="4"/>
  <c r="D282" i="4" s="1"/>
  <c r="C283" i="4"/>
  <c r="G283" i="4" s="1"/>
  <c r="C284" i="4"/>
  <c r="D284" i="4" s="1"/>
  <c r="C285" i="4"/>
  <c r="D285" i="4" s="1"/>
  <c r="C286" i="4"/>
  <c r="J286" i="4" s="1"/>
  <c r="C287" i="4"/>
  <c r="D287" i="4" s="1"/>
  <c r="C288" i="4"/>
  <c r="C289" i="4"/>
  <c r="D289" i="4" s="1"/>
  <c r="C290" i="4"/>
  <c r="C291" i="4"/>
  <c r="E291" i="4" s="1"/>
  <c r="C292" i="4"/>
  <c r="D292" i="4" s="1"/>
  <c r="C293" i="4"/>
  <c r="D293" i="4" s="1"/>
  <c r="C294" i="4"/>
  <c r="J294" i="4" s="1"/>
  <c r="C295" i="4"/>
  <c r="H295" i="4" s="1"/>
  <c r="C296" i="4"/>
  <c r="D296" i="4" s="1"/>
  <c r="C297" i="4"/>
  <c r="F297" i="4" s="1"/>
  <c r="C298" i="4"/>
  <c r="F298" i="4" s="1"/>
  <c r="C299" i="4"/>
  <c r="E299" i="4" s="1"/>
  <c r="C300" i="4"/>
  <c r="D300" i="4" s="1"/>
  <c r="C301" i="4"/>
  <c r="C302" i="4"/>
  <c r="C303" i="4"/>
  <c r="D303" i="4" s="1"/>
  <c r="C304" i="4"/>
  <c r="D304" i="4" s="1"/>
  <c r="C305" i="4"/>
  <c r="E305" i="4" s="1"/>
  <c r="C306" i="4"/>
  <c r="D306" i="4" s="1"/>
  <c r="C307" i="4"/>
  <c r="F307" i="4" s="1"/>
  <c r="C308" i="4"/>
  <c r="D308" i="4" s="1"/>
  <c r="C309" i="4"/>
  <c r="C310" i="4"/>
  <c r="C311" i="4"/>
  <c r="D311" i="4" s="1"/>
  <c r="C312" i="4"/>
  <c r="D312" i="4" s="1"/>
  <c r="C313" i="4"/>
  <c r="D313" i="4" s="1"/>
  <c r="C314" i="4"/>
  <c r="J314" i="4" s="1"/>
  <c r="C315" i="4"/>
  <c r="F315" i="4" s="1"/>
  <c r="C316" i="4"/>
  <c r="E316" i="4" s="1"/>
  <c r="C317" i="4"/>
  <c r="D317" i="4" s="1"/>
  <c r="C318" i="4"/>
  <c r="F318" i="4" s="1"/>
  <c r="C319" i="4"/>
  <c r="F319" i="4" s="1"/>
  <c r="C320" i="4"/>
  <c r="F320" i="4" s="1"/>
  <c r="C321" i="4"/>
  <c r="J321" i="4" s="1"/>
  <c r="C322" i="4"/>
  <c r="F322" i="4" s="1"/>
  <c r="C323" i="4"/>
  <c r="E323" i="4" s="1"/>
  <c r="C324" i="4"/>
  <c r="F324" i="4" s="1"/>
  <c r="C325" i="4"/>
  <c r="D325" i="4" s="1"/>
  <c r="C326" i="4"/>
  <c r="E326" i="4" s="1"/>
  <c r="C327" i="4"/>
  <c r="E327" i="4" s="1"/>
  <c r="C328" i="4"/>
  <c r="C329" i="4"/>
  <c r="E329" i="4" s="1"/>
  <c r="C330" i="4"/>
  <c r="F330" i="4" s="1"/>
  <c r="C331" i="4"/>
  <c r="E331" i="4" s="1"/>
  <c r="C332" i="4"/>
  <c r="J332" i="4" s="1"/>
  <c r="C333" i="4"/>
  <c r="E333" i="4" s="1"/>
  <c r="C334" i="4"/>
  <c r="C335" i="4"/>
  <c r="I335" i="4" s="1"/>
  <c r="C336" i="4"/>
  <c r="F336" i="4" s="1"/>
  <c r="C337" i="4"/>
  <c r="E337" i="4" s="1"/>
  <c r="C338" i="4"/>
  <c r="E338" i="4" s="1"/>
  <c r="C339" i="4"/>
  <c r="D339" i="4" s="1"/>
  <c r="C340" i="4"/>
  <c r="F340" i="4" s="1"/>
  <c r="C341" i="4"/>
  <c r="E341" i="4" s="1"/>
  <c r="C342" i="4"/>
  <c r="D342" i="4" s="1"/>
  <c r="C343" i="4"/>
  <c r="F343" i="4" s="1"/>
  <c r="C344" i="4"/>
  <c r="J344" i="4" s="1"/>
  <c r="C345" i="4"/>
  <c r="E345" i="4" s="1"/>
  <c r="C346" i="4"/>
  <c r="H346" i="4" s="1"/>
  <c r="C347" i="4"/>
  <c r="D347" i="4" s="1"/>
  <c r="C348" i="4"/>
  <c r="E348" i="4" s="1"/>
  <c r="C349" i="4"/>
  <c r="D349" i="4" s="1"/>
  <c r="C350" i="4"/>
  <c r="F350" i="4" s="1"/>
  <c r="C351" i="4"/>
  <c r="F351" i="4" s="1"/>
  <c r="C352" i="4"/>
  <c r="J352" i="4" s="1"/>
  <c r="C353" i="4"/>
  <c r="D353" i="4" s="1"/>
  <c r="C354" i="4"/>
  <c r="E354" i="4" s="1"/>
  <c r="C355" i="4"/>
  <c r="D355" i="4" s="1"/>
  <c r="C356" i="4"/>
  <c r="H356" i="4" s="1"/>
  <c r="C357" i="4"/>
  <c r="C358" i="4"/>
  <c r="F358" i="4" s="1"/>
  <c r="C359" i="4"/>
  <c r="F359" i="4" s="1"/>
  <c r="C360" i="4"/>
  <c r="C361" i="4"/>
  <c r="D361" i="4" s="1"/>
  <c r="C362" i="4"/>
  <c r="C363" i="4"/>
  <c r="F363" i="4" s="1"/>
  <c r="C364" i="4"/>
  <c r="G364" i="4" s="1"/>
  <c r="C365" i="4"/>
  <c r="H365" i="4" s="1"/>
  <c r="C366" i="4"/>
  <c r="F366" i="4" s="1"/>
  <c r="C367" i="4"/>
  <c r="F367" i="4" s="1"/>
  <c r="C368" i="4"/>
  <c r="I368" i="4" s="1"/>
  <c r="C369" i="4"/>
  <c r="G369" i="4" s="1"/>
  <c r="C370" i="4"/>
  <c r="C371" i="4"/>
  <c r="G371" i="4" s="1"/>
  <c r="C372" i="4"/>
  <c r="E372" i="4" s="1"/>
  <c r="C373" i="4"/>
  <c r="E373" i="4" s="1"/>
  <c r="C374" i="4"/>
  <c r="F374" i="4" s="1"/>
  <c r="C375" i="4"/>
  <c r="I375" i="4" s="1"/>
  <c r="C376" i="4"/>
  <c r="G376" i="4" s="1"/>
  <c r="C377" i="4"/>
  <c r="H377" i="4" s="1"/>
  <c r="C378" i="4"/>
  <c r="F378" i="4" s="1"/>
  <c r="C379" i="4"/>
  <c r="H379" i="4" s="1"/>
  <c r="C380" i="4"/>
  <c r="C381" i="4"/>
  <c r="E381" i="4" s="1"/>
  <c r="C382" i="4"/>
  <c r="J382" i="4" s="1"/>
  <c r="C383" i="4"/>
  <c r="J383" i="4" s="1"/>
  <c r="C384" i="4"/>
  <c r="J384" i="4" s="1"/>
  <c r="C385" i="4"/>
  <c r="J385" i="4" s="1"/>
  <c r="C386" i="4"/>
  <c r="I386" i="4" s="1"/>
  <c r="C387" i="4"/>
  <c r="I387" i="4" s="1"/>
  <c r="C388" i="4"/>
  <c r="H388" i="4" s="1"/>
  <c r="C389" i="4"/>
  <c r="C390" i="4"/>
  <c r="J390" i="4" s="1"/>
  <c r="C391" i="4"/>
  <c r="C392" i="4"/>
  <c r="D392" i="4" s="1"/>
  <c r="C393" i="4"/>
  <c r="G393" i="4" s="1"/>
  <c r="C394" i="4"/>
  <c r="D394" i="4" s="1"/>
  <c r="C395" i="4"/>
  <c r="J395" i="4" s="1"/>
  <c r="C396" i="4"/>
  <c r="C397" i="4"/>
  <c r="C398" i="4"/>
  <c r="D398" i="4" s="1"/>
  <c r="C399" i="4"/>
  <c r="J399" i="4" s="1"/>
  <c r="C400" i="4"/>
  <c r="F400" i="4" s="1"/>
  <c r="C401" i="4"/>
  <c r="E401" i="4" s="1"/>
  <c r="C402" i="4"/>
  <c r="G402" i="4" s="1"/>
  <c r="C403" i="4"/>
  <c r="D403" i="4" s="1"/>
  <c r="C404" i="4"/>
  <c r="E404" i="4" s="1"/>
  <c r="C405" i="4"/>
  <c r="J405" i="4" s="1"/>
  <c r="C406" i="4"/>
  <c r="E406" i="4" s="1"/>
  <c r="C407" i="4"/>
  <c r="F407" i="4" s="1"/>
  <c r="C408" i="4"/>
  <c r="D408" i="4" s="1"/>
  <c r="C409" i="4"/>
  <c r="J409" i="4" s="1"/>
  <c r="C410" i="4"/>
  <c r="F410" i="4" s="1"/>
  <c r="C411" i="4"/>
  <c r="D411" i="4" s="1"/>
  <c r="C412" i="4"/>
  <c r="D412" i="4" s="1"/>
  <c r="C413" i="4"/>
  <c r="E413" i="4" s="1"/>
  <c r="C414" i="4"/>
  <c r="E414" i="4" s="1"/>
  <c r="C415" i="4"/>
  <c r="D415" i="4" s="1"/>
  <c r="C416" i="4"/>
  <c r="J416" i="4" s="1"/>
  <c r="C417" i="4"/>
  <c r="F417" i="4" s="1"/>
  <c r="C418" i="4"/>
  <c r="F418" i="4" s="1"/>
  <c r="C419" i="4"/>
  <c r="H419" i="4" s="1"/>
  <c r="C420" i="4"/>
  <c r="D420" i="4" s="1"/>
  <c r="C421" i="4"/>
  <c r="D421" i="4" s="1"/>
  <c r="C422" i="4"/>
  <c r="D422" i="4" s="1"/>
  <c r="C423" i="4"/>
  <c r="D423" i="4" s="1"/>
  <c r="C424" i="4"/>
  <c r="C425" i="4"/>
  <c r="E425" i="4" s="1"/>
  <c r="C426" i="4"/>
  <c r="C427" i="4"/>
  <c r="G427" i="4" s="1"/>
  <c r="C428" i="4"/>
  <c r="D428" i="4" s="1"/>
  <c r="C429" i="4"/>
  <c r="D429" i="4" s="1"/>
  <c r="C430" i="4"/>
  <c r="D430" i="4" s="1"/>
  <c r="C431" i="4"/>
  <c r="D431" i="4" s="1"/>
  <c r="C432" i="4"/>
  <c r="E432" i="4" s="1"/>
  <c r="C433" i="4"/>
  <c r="C434" i="4"/>
  <c r="F434" i="4" s="1"/>
  <c r="C435" i="4"/>
  <c r="D435" i="4" s="1"/>
  <c r="C436" i="4"/>
  <c r="C437" i="4"/>
  <c r="D437" i="4" s="1"/>
  <c r="C438" i="4"/>
  <c r="C439" i="4"/>
  <c r="D439" i="4" s="1"/>
  <c r="C440" i="4"/>
  <c r="D440" i="4" s="1"/>
  <c r="C441" i="4"/>
  <c r="J441" i="4" s="1"/>
  <c r="C442" i="4"/>
  <c r="F442" i="4" s="1"/>
  <c r="C443" i="4"/>
  <c r="E443" i="4" s="1"/>
  <c r="C444" i="4"/>
  <c r="I444" i="4" s="1"/>
  <c r="C445" i="4"/>
  <c r="C446" i="4"/>
  <c r="E446" i="4" s="1"/>
  <c r="C447" i="4"/>
  <c r="J447" i="4" s="1"/>
  <c r="C448" i="4"/>
  <c r="J448" i="4" s="1"/>
  <c r="C449" i="4"/>
  <c r="E449" i="4" s="1"/>
  <c r="C450" i="4"/>
  <c r="J450" i="4" s="1"/>
  <c r="C451" i="4"/>
  <c r="G451" i="4" s="1"/>
  <c r="C452" i="4"/>
  <c r="F452" i="4" s="1"/>
  <c r="C453" i="4"/>
  <c r="E453" i="4" s="1"/>
  <c r="C454" i="4"/>
  <c r="D454" i="4" s="1"/>
  <c r="C455" i="4"/>
  <c r="C456" i="4"/>
  <c r="D456" i="4" s="1"/>
  <c r="C457" i="4"/>
  <c r="C458" i="4"/>
  <c r="H458" i="4" s="1"/>
  <c r="C459" i="4"/>
  <c r="G459" i="4" s="1"/>
  <c r="C460" i="4"/>
  <c r="G460" i="4" s="1"/>
  <c r="C461" i="4"/>
  <c r="C462" i="4"/>
  <c r="C463" i="4"/>
  <c r="J463" i="4" s="1"/>
  <c r="C464" i="4"/>
  <c r="J464" i="4" s="1"/>
  <c r="C465" i="4"/>
  <c r="G465" i="4" s="1"/>
  <c r="C466" i="4"/>
  <c r="E466" i="4" s="1"/>
  <c r="C467" i="4"/>
  <c r="J467" i="4" s="1"/>
  <c r="C468" i="4"/>
  <c r="G468" i="4" s="1"/>
  <c r="C469" i="4"/>
  <c r="G469" i="4" s="1"/>
  <c r="C470" i="4"/>
  <c r="D470" i="4" s="1"/>
  <c r="C471" i="4"/>
  <c r="J471" i="4" s="1"/>
  <c r="C472" i="4"/>
  <c r="C473" i="4"/>
  <c r="G473" i="4" s="1"/>
  <c r="C474" i="4"/>
  <c r="D474" i="4" s="1"/>
  <c r="C475" i="4"/>
  <c r="I475" i="4" s="1"/>
  <c r="C476" i="4"/>
  <c r="J476" i="4" s="1"/>
  <c r="C477" i="4"/>
  <c r="G477" i="4" s="1"/>
  <c r="C478" i="4"/>
  <c r="D478" i="4" s="1"/>
  <c r="C479" i="4"/>
  <c r="E479" i="4" s="1"/>
  <c r="C480" i="4"/>
  <c r="C481" i="4"/>
  <c r="D481" i="4" s="1"/>
  <c r="C482" i="4"/>
  <c r="E482" i="4" s="1"/>
  <c r="C483" i="4"/>
  <c r="C484" i="4"/>
  <c r="G484" i="4" s="1"/>
  <c r="C485" i="4"/>
  <c r="G485" i="4" s="1"/>
  <c r="C486" i="4"/>
  <c r="G486" i="4" s="1"/>
  <c r="C487" i="4"/>
  <c r="E487" i="4" s="1"/>
  <c r="C488" i="4"/>
  <c r="F488" i="4" s="1"/>
  <c r="C489" i="4"/>
  <c r="G489" i="4" s="1"/>
  <c r="C490" i="4"/>
  <c r="E490" i="4" s="1"/>
  <c r="C491" i="4"/>
  <c r="F491" i="4" s="1"/>
  <c r="C492" i="4"/>
  <c r="J492" i="4" s="1"/>
  <c r="C493" i="4"/>
  <c r="G493" i="4" s="1"/>
  <c r="C494" i="4"/>
  <c r="F494" i="4" s="1"/>
  <c r="C495" i="4"/>
  <c r="E495" i="4" s="1"/>
  <c r="C496" i="4"/>
  <c r="D496" i="4" s="1"/>
  <c r="C497" i="4"/>
  <c r="D497" i="4" s="1"/>
  <c r="C498" i="4"/>
  <c r="E498" i="4" s="1"/>
  <c r="C499" i="4"/>
  <c r="J499" i="4" s="1"/>
  <c r="C500" i="4"/>
  <c r="D500" i="4" s="1"/>
  <c r="C501" i="4"/>
  <c r="E501" i="4" s="1"/>
  <c r="C502" i="4"/>
  <c r="F502" i="4" s="1"/>
  <c r="C503" i="4"/>
  <c r="G503" i="4" s="1"/>
  <c r="C504" i="4"/>
  <c r="C505" i="4"/>
  <c r="G505" i="4" s="1"/>
  <c r="C506" i="4"/>
  <c r="H506" i="4" s="1"/>
  <c r="C507" i="4"/>
  <c r="D507" i="4" s="1"/>
  <c r="C508" i="4"/>
  <c r="E508" i="4" s="1"/>
  <c r="C509" i="4"/>
  <c r="F509" i="4" s="1"/>
  <c r="C510" i="4"/>
  <c r="C511" i="4"/>
  <c r="C512" i="4"/>
  <c r="D512" i="4" s="1"/>
  <c r="C513" i="4"/>
  <c r="G513" i="4" s="1"/>
  <c r="C514" i="4"/>
  <c r="D514" i="4" s="1"/>
  <c r="C515" i="4"/>
  <c r="C516" i="4"/>
  <c r="D516" i="4" s="1"/>
  <c r="C517" i="4"/>
  <c r="C518" i="4"/>
  <c r="F518" i="4" s="1"/>
  <c r="C519" i="4"/>
  <c r="D519" i="4" s="1"/>
  <c r="C520" i="4"/>
  <c r="D520" i="4" s="1"/>
  <c r="C521" i="4"/>
  <c r="D521" i="4" s="1"/>
  <c r="C522" i="4"/>
  <c r="D522" i="4" s="1"/>
  <c r="C523" i="4"/>
  <c r="D523" i="4" s="1"/>
  <c r="C524" i="4"/>
  <c r="D524" i="4" s="1"/>
  <c r="C525" i="4"/>
  <c r="G525" i="4" s="1"/>
  <c r="C526" i="4"/>
  <c r="D526" i="4" s="1"/>
  <c r="C527" i="4"/>
  <c r="D527" i="4" s="1"/>
  <c r="C528" i="4"/>
  <c r="D528" i="4" s="1"/>
  <c r="C529" i="4"/>
  <c r="G529" i="4" s="1"/>
  <c r="C530" i="4"/>
  <c r="D530" i="4" s="1"/>
  <c r="C531" i="4"/>
  <c r="J531" i="4" s="1"/>
  <c r="C532" i="4"/>
  <c r="C533" i="4"/>
  <c r="F533" i="4" s="1"/>
  <c r="C534" i="4"/>
  <c r="H534" i="4" s="1"/>
  <c r="C535" i="4"/>
  <c r="D535" i="4" s="1"/>
  <c r="C536" i="4"/>
  <c r="D536" i="4" s="1"/>
  <c r="C537" i="4"/>
  <c r="E537" i="4" s="1"/>
  <c r="C538" i="4"/>
  <c r="G538" i="4" s="1"/>
  <c r="C539" i="4"/>
  <c r="D539" i="4" s="1"/>
  <c r="C540" i="4"/>
  <c r="C541" i="4"/>
  <c r="J541" i="4" s="1"/>
  <c r="C542" i="4"/>
  <c r="I542" i="4" s="1"/>
  <c r="C543" i="4"/>
  <c r="E543" i="4" s="1"/>
  <c r="C544" i="4"/>
  <c r="I544" i="4" s="1"/>
  <c r="C545" i="4"/>
  <c r="E545" i="4" s="1"/>
  <c r="C546" i="4"/>
  <c r="H546" i="4" s="1"/>
  <c r="C547" i="4"/>
  <c r="F547" i="4" s="1"/>
  <c r="C548" i="4"/>
  <c r="I548" i="4" s="1"/>
  <c r="C549" i="4"/>
  <c r="J549" i="4" s="1"/>
  <c r="C550" i="4"/>
  <c r="D550" i="4" s="1"/>
  <c r="C551" i="4"/>
  <c r="C552" i="4"/>
  <c r="I552" i="4" s="1"/>
  <c r="C553" i="4"/>
  <c r="C554" i="4"/>
  <c r="J554" i="4" s="1"/>
  <c r="C555" i="4"/>
  <c r="D555" i="4" s="1"/>
  <c r="C556" i="4"/>
  <c r="C557" i="4"/>
  <c r="J557" i="4" s="1"/>
  <c r="C558" i="4"/>
  <c r="D558" i="4" s="1"/>
  <c r="C559" i="4"/>
  <c r="D559" i="4" s="1"/>
  <c r="C560" i="4"/>
  <c r="I560" i="4" s="1"/>
  <c r="C561" i="4"/>
  <c r="C562" i="4"/>
  <c r="F562" i="4" s="1"/>
  <c r="C563" i="4"/>
  <c r="E563" i="4" s="1"/>
  <c r="C564" i="4"/>
  <c r="E564" i="4" s="1"/>
  <c r="C565" i="4"/>
  <c r="G565" i="4" s="1"/>
  <c r="C566" i="4"/>
  <c r="C567" i="4"/>
  <c r="E567" i="4" s="1"/>
  <c r="C568" i="4"/>
  <c r="J568" i="4" s="1"/>
  <c r="C569" i="4"/>
  <c r="F569" i="4" s="1"/>
  <c r="C570" i="4"/>
  <c r="H570" i="4" s="1"/>
  <c r="C571" i="4"/>
  <c r="G571" i="4" s="1"/>
  <c r="C572" i="4"/>
  <c r="J572" i="4" s="1"/>
  <c r="C573" i="4"/>
  <c r="F573" i="4" s="1"/>
  <c r="C574" i="4"/>
  <c r="C575" i="4"/>
  <c r="F575" i="4" s="1"/>
  <c r="C576" i="4"/>
  <c r="J576" i="4" s="1"/>
  <c r="C577" i="4"/>
  <c r="C578" i="4"/>
  <c r="F578" i="4" s="1"/>
  <c r="C579" i="4"/>
  <c r="E579" i="4" s="1"/>
  <c r="C580" i="4"/>
  <c r="C581" i="4"/>
  <c r="J581" i="4" s="1"/>
  <c r="C582" i="4"/>
  <c r="J582" i="4" s="1"/>
  <c r="C583" i="4"/>
  <c r="J583" i="4" s="1"/>
  <c r="C584" i="4"/>
  <c r="J584" i="4" s="1"/>
  <c r="C585" i="4"/>
  <c r="J585" i="4" s="1"/>
  <c r="C586" i="4"/>
  <c r="J586" i="4" s="1"/>
  <c r="C587" i="4"/>
  <c r="J587" i="4" s="1"/>
  <c r="C588" i="4"/>
  <c r="J588" i="4" s="1"/>
  <c r="C589" i="4"/>
  <c r="J589" i="4" s="1"/>
  <c r="C590" i="4"/>
  <c r="J590" i="4" s="1"/>
  <c r="C591" i="4"/>
  <c r="J591" i="4" s="1"/>
  <c r="C592" i="4"/>
  <c r="J592" i="4" s="1"/>
  <c r="C593" i="4"/>
  <c r="J593" i="4" s="1"/>
  <c r="C594" i="4"/>
  <c r="J594" i="4" s="1"/>
  <c r="C595" i="4"/>
  <c r="J595" i="4" s="1"/>
  <c r="C596" i="4"/>
  <c r="C597" i="4"/>
  <c r="J597" i="4" s="1"/>
  <c r="C598" i="4"/>
  <c r="J598" i="4" s="1"/>
  <c r="C599" i="4"/>
  <c r="J599" i="4" s="1"/>
  <c r="C600" i="4"/>
  <c r="J600" i="4" s="1"/>
  <c r="C601" i="4"/>
  <c r="J601" i="4" s="1"/>
  <c r="C602" i="4"/>
  <c r="J602" i="4" s="1"/>
  <c r="C603" i="4"/>
  <c r="C604" i="4"/>
  <c r="J604" i="4" s="1"/>
  <c r="C605" i="4"/>
  <c r="J605" i="4" s="1"/>
  <c r="C606" i="4"/>
  <c r="J606" i="4" s="1"/>
  <c r="C607" i="4"/>
  <c r="J607" i="4" s="1"/>
  <c r="C608" i="4"/>
  <c r="F608" i="4" s="1"/>
  <c r="C609" i="4"/>
  <c r="E609" i="4" s="1"/>
  <c r="C610" i="4"/>
  <c r="E610" i="4" s="1"/>
  <c r="C611" i="4"/>
  <c r="E611" i="4" s="1"/>
  <c r="C612" i="4"/>
  <c r="F612" i="4" s="1"/>
  <c r="C613" i="4"/>
  <c r="E613" i="4" s="1"/>
  <c r="C614" i="4"/>
  <c r="E614" i="4" s="1"/>
  <c r="C615" i="4"/>
  <c r="I615" i="4" s="1"/>
  <c r="C616" i="4"/>
  <c r="F616" i="4" s="1"/>
  <c r="C617" i="4"/>
  <c r="E617" i="4" s="1"/>
  <c r="C618" i="4"/>
  <c r="E618" i="4" s="1"/>
  <c r="C619" i="4"/>
  <c r="C620" i="4"/>
  <c r="F620" i="4" s="1"/>
  <c r="C621" i="4"/>
  <c r="E621" i="4" s="1"/>
  <c r="C622" i="4"/>
  <c r="E622" i="4" s="1"/>
  <c r="C623" i="4"/>
  <c r="G623" i="4" s="1"/>
  <c r="C624" i="4"/>
  <c r="F624" i="4" s="1"/>
  <c r="C625" i="4"/>
  <c r="E625" i="4" s="1"/>
  <c r="C626" i="4"/>
  <c r="E626" i="4" s="1"/>
  <c r="C627" i="4"/>
  <c r="F627" i="4" s="1"/>
  <c r="C628" i="4"/>
  <c r="F628" i="4" s="1"/>
  <c r="C629" i="4"/>
  <c r="E629" i="4" s="1"/>
  <c r="C630" i="4"/>
  <c r="E630" i="4" s="1"/>
  <c r="C631" i="4"/>
  <c r="H631" i="4" s="1"/>
  <c r="C632" i="4"/>
  <c r="C633" i="4"/>
  <c r="E633" i="4" s="1"/>
  <c r="C634" i="4"/>
  <c r="E634" i="4" s="1"/>
  <c r="C635" i="4"/>
  <c r="G635" i="4" s="1"/>
  <c r="C636" i="4"/>
  <c r="F636" i="4" s="1"/>
  <c r="C637" i="4"/>
  <c r="E637" i="4" s="1"/>
  <c r="C638" i="4"/>
  <c r="E638" i="4" s="1"/>
  <c r="C639" i="4"/>
  <c r="F639" i="4" s="1"/>
  <c r="C640" i="4"/>
  <c r="F640" i="4" s="1"/>
  <c r="C641" i="4"/>
  <c r="E641" i="4" s="1"/>
  <c r="C642" i="4"/>
  <c r="E642" i="4" s="1"/>
  <c r="C643" i="4"/>
  <c r="E643" i="4" s="1"/>
  <c r="C644" i="4"/>
  <c r="F644" i="4" s="1"/>
  <c r="C645" i="4"/>
  <c r="E645" i="4" s="1"/>
  <c r="C646" i="4"/>
  <c r="E646" i="4" s="1"/>
  <c r="C647" i="4"/>
  <c r="E647" i="4" s="1"/>
  <c r="C648" i="4"/>
  <c r="C649" i="4"/>
  <c r="E649" i="4" s="1"/>
  <c r="C650" i="4"/>
  <c r="E650" i="4" s="1"/>
  <c r="C651" i="4"/>
  <c r="E651" i="4" s="1"/>
  <c r="C652" i="4"/>
  <c r="F652" i="4" s="1"/>
  <c r="C653" i="4"/>
  <c r="E653" i="4" s="1"/>
  <c r="C654" i="4"/>
  <c r="E654" i="4" s="1"/>
  <c r="C655" i="4"/>
  <c r="E655" i="4" s="1"/>
  <c r="C656" i="4"/>
  <c r="F656" i="4" s="1"/>
  <c r="C657" i="4"/>
  <c r="E657" i="4" s="1"/>
  <c r="C658" i="4"/>
  <c r="C659" i="4"/>
  <c r="E659" i="4" s="1"/>
  <c r="C660" i="4"/>
  <c r="F660" i="4" s="1"/>
  <c r="C661" i="4"/>
  <c r="E661" i="4" s="1"/>
  <c r="C662" i="4"/>
  <c r="E662" i="4" s="1"/>
  <c r="C663" i="4"/>
  <c r="E663" i="4" s="1"/>
  <c r="C664" i="4"/>
  <c r="F664" i="4" s="1"/>
  <c r="C665" i="4"/>
  <c r="C666" i="4"/>
  <c r="E666" i="4" s="1"/>
  <c r="C667" i="4"/>
  <c r="E667" i="4" s="1"/>
  <c r="C668" i="4"/>
  <c r="F668" i="4" s="1"/>
  <c r="C669" i="4"/>
  <c r="C670" i="4"/>
  <c r="D670" i="4" s="1"/>
  <c r="C671" i="4"/>
  <c r="D671" i="4" s="1"/>
  <c r="C672" i="4"/>
  <c r="D672" i="4" s="1"/>
  <c r="C673" i="4"/>
  <c r="D673" i="4" s="1"/>
  <c r="C674" i="4"/>
  <c r="D674" i="4" s="1"/>
  <c r="C675" i="4"/>
  <c r="D675" i="4" s="1"/>
  <c r="C676" i="4"/>
  <c r="D676" i="4" s="1"/>
  <c r="C677" i="4"/>
  <c r="C678" i="4"/>
  <c r="D678" i="4" s="1"/>
  <c r="C679" i="4"/>
  <c r="D679" i="4" s="1"/>
  <c r="C680" i="4"/>
  <c r="C681" i="4"/>
  <c r="D681" i="4" s="1"/>
  <c r="C682" i="4"/>
  <c r="D682" i="4" s="1"/>
  <c r="C683" i="4"/>
  <c r="C684" i="4"/>
  <c r="D684" i="4" s="1"/>
  <c r="C685" i="4"/>
  <c r="D685" i="4" s="1"/>
  <c r="C686" i="4"/>
  <c r="D686" i="4" s="1"/>
  <c r="C687" i="4"/>
  <c r="D687" i="4" s="1"/>
  <c r="C688" i="4"/>
  <c r="D688" i="4" s="1"/>
  <c r="C689" i="4"/>
  <c r="G689" i="4" s="1"/>
  <c r="C690" i="4"/>
  <c r="G690" i="4" s="1"/>
  <c r="C691" i="4"/>
  <c r="G691" i="4" s="1"/>
  <c r="C692" i="4"/>
  <c r="C693" i="4"/>
  <c r="G693" i="4" s="1"/>
  <c r="C694" i="4"/>
  <c r="G694" i="4" s="1"/>
  <c r="C695" i="4"/>
  <c r="G695" i="4" s="1"/>
  <c r="C696" i="4"/>
  <c r="G696" i="4" s="1"/>
  <c r="C697" i="4"/>
  <c r="G697" i="4" s="1"/>
  <c r="C698" i="4"/>
  <c r="G698" i="4" s="1"/>
  <c r="C699" i="4"/>
  <c r="C700" i="4"/>
  <c r="D700" i="4" s="1"/>
  <c r="C701" i="4"/>
  <c r="G701" i="4" s="1"/>
  <c r="C702" i="4"/>
  <c r="G702" i="4" s="1"/>
  <c r="C703" i="4"/>
  <c r="F703" i="4" s="1"/>
  <c r="C704" i="4"/>
  <c r="G704" i="4" s="1"/>
  <c r="C705" i="4"/>
  <c r="G705" i="4" s="1"/>
  <c r="C706" i="4"/>
  <c r="F706" i="4" s="1"/>
  <c r="C707" i="4"/>
  <c r="D707" i="4" s="1"/>
  <c r="C708" i="4"/>
  <c r="D708" i="4" s="1"/>
  <c r="C709" i="4"/>
  <c r="G709" i="4" s="1"/>
  <c r="C710" i="4"/>
  <c r="G710" i="4" s="1"/>
  <c r="C711" i="4"/>
  <c r="E711" i="4" s="1"/>
  <c r="E9" i="4"/>
  <c r="C3" i="4"/>
  <c r="C90" i="4"/>
  <c r="G90" i="4" s="1"/>
  <c r="C91" i="4"/>
  <c r="D91" i="4" s="1"/>
  <c r="C92" i="4"/>
  <c r="D92" i="4" s="1"/>
  <c r="C93" i="4"/>
  <c r="I93" i="4" s="1"/>
  <c r="C94" i="4"/>
  <c r="E94" i="4" s="1"/>
  <c r="C95" i="4"/>
  <c r="F95" i="4" s="1"/>
  <c r="C96" i="4"/>
  <c r="J96" i="4" s="1"/>
  <c r="C97" i="4"/>
  <c r="J97" i="4" s="1"/>
  <c r="C98" i="4"/>
  <c r="G98" i="4" s="1"/>
  <c r="C99" i="4"/>
  <c r="D99" i="4" s="1"/>
  <c r="C100" i="4"/>
  <c r="J100" i="4" s="1"/>
  <c r="C101" i="4"/>
  <c r="E101" i="4" s="1"/>
  <c r="C102" i="4"/>
  <c r="D102" i="4" s="1"/>
  <c r="C103" i="4"/>
  <c r="F103" i="4" s="1"/>
  <c r="C104" i="4"/>
  <c r="D104" i="4" s="1"/>
  <c r="C105" i="4"/>
  <c r="J105" i="4" s="1"/>
  <c r="C106" i="4"/>
  <c r="F106" i="4" s="1"/>
  <c r="C107" i="4"/>
  <c r="D107" i="4" s="1"/>
  <c r="C71" i="4"/>
  <c r="D71" i="4" s="1"/>
  <c r="C72" i="4"/>
  <c r="H72" i="4" s="1"/>
  <c r="C73" i="4"/>
  <c r="E73" i="4" s="1"/>
  <c r="C74" i="4"/>
  <c r="G74" i="4" s="1"/>
  <c r="C75" i="4"/>
  <c r="D75" i="4" s="1"/>
  <c r="C76" i="4"/>
  <c r="D76" i="4" s="1"/>
  <c r="C77" i="4"/>
  <c r="I77" i="4" s="1"/>
  <c r="C78" i="4"/>
  <c r="D78" i="4" s="1"/>
  <c r="C79" i="4"/>
  <c r="D79" i="4" s="1"/>
  <c r="C80" i="4"/>
  <c r="H80" i="4" s="1"/>
  <c r="C81" i="4"/>
  <c r="E81" i="4" s="1"/>
  <c r="C82" i="4"/>
  <c r="G82" i="4" s="1"/>
  <c r="C83" i="4"/>
  <c r="D83" i="4" s="1"/>
  <c r="C84" i="4"/>
  <c r="D84" i="4" s="1"/>
  <c r="C85" i="4"/>
  <c r="I85" i="4" s="1"/>
  <c r="C86" i="4"/>
  <c r="D86" i="4" s="1"/>
  <c r="C87" i="4"/>
  <c r="D87" i="4" s="1"/>
  <c r="C88" i="4"/>
  <c r="H88" i="4" s="1"/>
  <c r="C89" i="4"/>
  <c r="E89" i="4" s="1"/>
  <c r="E14" i="4"/>
  <c r="E13" i="4"/>
  <c r="E12" i="4"/>
  <c r="E11" i="4"/>
  <c r="C47" i="4"/>
  <c r="G47" i="4" s="1"/>
  <c r="C48" i="4"/>
  <c r="E48" i="4" s="1"/>
  <c r="C49" i="4"/>
  <c r="E49" i="4" s="1"/>
  <c r="C50" i="4"/>
  <c r="G50" i="4" s="1"/>
  <c r="C51" i="4"/>
  <c r="H51" i="4" s="1"/>
  <c r="C52" i="4"/>
  <c r="E52" i="4" s="1"/>
  <c r="C53" i="4"/>
  <c r="E53" i="4" s="1"/>
  <c r="C54" i="4"/>
  <c r="I54" i="4" s="1"/>
  <c r="C55" i="4"/>
  <c r="D55" i="4" s="1"/>
  <c r="C56" i="4"/>
  <c r="E56" i="4" s="1"/>
  <c r="C57" i="4"/>
  <c r="E57" i="4" s="1"/>
  <c r="C58" i="4"/>
  <c r="D58" i="4" s="1"/>
  <c r="C59" i="4"/>
  <c r="F59" i="4" s="1"/>
  <c r="C60" i="4"/>
  <c r="E60" i="4" s="1"/>
  <c r="C61" i="4"/>
  <c r="E61" i="4" s="1"/>
  <c r="C62" i="4"/>
  <c r="F62" i="4" s="1"/>
  <c r="C63" i="4"/>
  <c r="E63" i="4" s="1"/>
  <c r="C64" i="4"/>
  <c r="E64" i="4" s="1"/>
  <c r="C65" i="4"/>
  <c r="E65" i="4" s="1"/>
  <c r="C66" i="4"/>
  <c r="H66" i="4" s="1"/>
  <c r="C67" i="4"/>
  <c r="F67" i="4" s="1"/>
  <c r="C68" i="4"/>
  <c r="E68" i="4" s="1"/>
  <c r="C69" i="4"/>
  <c r="E69" i="4" s="1"/>
  <c r="C70" i="4"/>
  <c r="E70" i="4" s="1"/>
  <c r="C46" i="4"/>
  <c r="E46" i="4" s="1"/>
  <c r="D28" i="4"/>
  <c r="D74" i="4" l="1"/>
  <c r="F13" i="4"/>
  <c r="F14" i="4"/>
  <c r="F11" i="4"/>
  <c r="F12" i="4"/>
  <c r="I591" i="4"/>
  <c r="I572" i="4"/>
  <c r="I448" i="4"/>
  <c r="I601" i="4"/>
  <c r="I452" i="4"/>
  <c r="J538" i="4"/>
  <c r="E452" i="4"/>
  <c r="G604" i="4"/>
  <c r="F571" i="4"/>
  <c r="F496" i="4"/>
  <c r="E710" i="4"/>
  <c r="I588" i="4"/>
  <c r="E582" i="4"/>
  <c r="H575" i="4"/>
  <c r="J546" i="4"/>
  <c r="G228" i="4"/>
  <c r="J701" i="4"/>
  <c r="I654" i="4"/>
  <c r="E587" i="4"/>
  <c r="H241" i="4"/>
  <c r="G537" i="4"/>
  <c r="H530" i="4"/>
  <c r="G431" i="4"/>
  <c r="I595" i="4"/>
  <c r="I468" i="4"/>
  <c r="G448" i="4"/>
  <c r="G418" i="4"/>
  <c r="F259" i="4"/>
  <c r="E237" i="4"/>
  <c r="H689" i="4"/>
  <c r="H695" i="4"/>
  <c r="F689" i="4"/>
  <c r="G644" i="4"/>
  <c r="G544" i="4"/>
  <c r="I508" i="4"/>
  <c r="H707" i="4"/>
  <c r="E688" i="4"/>
  <c r="F499" i="4"/>
  <c r="D209" i="4"/>
  <c r="E664" i="4"/>
  <c r="I593" i="4"/>
  <c r="E492" i="4"/>
  <c r="H485" i="4"/>
  <c r="E191" i="4"/>
  <c r="F694" i="4"/>
  <c r="D694" i="4"/>
  <c r="G608" i="4"/>
  <c r="E307" i="4"/>
  <c r="F276" i="4"/>
  <c r="H108" i="4"/>
  <c r="I664" i="4"/>
  <c r="I644" i="4"/>
  <c r="H601" i="4"/>
  <c r="I520" i="4"/>
  <c r="I492" i="4"/>
  <c r="H400" i="4"/>
  <c r="H259" i="4"/>
  <c r="G664" i="4"/>
  <c r="F492" i="4"/>
  <c r="E421" i="4"/>
  <c r="H416" i="4"/>
  <c r="H140" i="4"/>
  <c r="J709" i="4"/>
  <c r="F695" i="4"/>
  <c r="I679" i="4"/>
  <c r="H608" i="4"/>
  <c r="I592" i="4"/>
  <c r="E588" i="4"/>
  <c r="E583" i="4"/>
  <c r="H492" i="4"/>
  <c r="G452" i="4"/>
  <c r="H441" i="4"/>
  <c r="D364" i="4"/>
  <c r="J132" i="4"/>
  <c r="J696" i="4"/>
  <c r="F696" i="4"/>
  <c r="I570" i="4"/>
  <c r="F701" i="4"/>
  <c r="E696" i="4"/>
  <c r="J688" i="4"/>
  <c r="H676" i="4"/>
  <c r="E601" i="4"/>
  <c r="G590" i="4"/>
  <c r="H586" i="4"/>
  <c r="F570" i="4"/>
  <c r="H476" i="4"/>
  <c r="H417" i="4"/>
  <c r="I373" i="4"/>
  <c r="J313" i="4"/>
  <c r="G268" i="4"/>
  <c r="J211" i="4"/>
  <c r="D696" i="4"/>
  <c r="F688" i="4"/>
  <c r="I626" i="4"/>
  <c r="H573" i="4"/>
  <c r="E570" i="4"/>
  <c r="J547" i="4"/>
  <c r="D443" i="4"/>
  <c r="H373" i="4"/>
  <c r="G366" i="4"/>
  <c r="E232" i="4"/>
  <c r="D134" i="4"/>
  <c r="D112" i="4"/>
  <c r="I660" i="4"/>
  <c r="I606" i="4"/>
  <c r="H568" i="4"/>
  <c r="H124" i="4"/>
  <c r="F710" i="4"/>
  <c r="E705" i="4"/>
  <c r="I676" i="4"/>
  <c r="G660" i="4"/>
  <c r="I642" i="4"/>
  <c r="H635" i="4"/>
  <c r="G624" i="4"/>
  <c r="F606" i="4"/>
  <c r="E578" i="4"/>
  <c r="I573" i="4"/>
  <c r="E568" i="4"/>
  <c r="H448" i="4"/>
  <c r="G446" i="4"/>
  <c r="I441" i="4"/>
  <c r="H431" i="4"/>
  <c r="E428" i="4"/>
  <c r="F421" i="4"/>
  <c r="G395" i="4"/>
  <c r="F304" i="4"/>
  <c r="J298" i="4"/>
  <c r="D203" i="4"/>
  <c r="J184" i="4"/>
  <c r="D146" i="4"/>
  <c r="H134" i="4"/>
  <c r="D124" i="4"/>
  <c r="H118" i="4"/>
  <c r="D710" i="4"/>
  <c r="E694" i="4"/>
  <c r="F676" i="4"/>
  <c r="G615" i="4"/>
  <c r="G573" i="4"/>
  <c r="H528" i="4"/>
  <c r="H516" i="4"/>
  <c r="E499" i="4"/>
  <c r="D486" i="4"/>
  <c r="E468" i="4"/>
  <c r="I463" i="4"/>
  <c r="F448" i="4"/>
  <c r="E441" i="4"/>
  <c r="G434" i="4"/>
  <c r="G417" i="4"/>
  <c r="E405" i="4"/>
  <c r="E276" i="4"/>
  <c r="D224" i="4"/>
  <c r="I211" i="4"/>
  <c r="G169" i="4"/>
  <c r="I711" i="4"/>
  <c r="D491" i="4"/>
  <c r="D468" i="4"/>
  <c r="E448" i="4"/>
  <c r="E430" i="4"/>
  <c r="E399" i="4"/>
  <c r="E386" i="4"/>
  <c r="D276" i="4"/>
  <c r="H249" i="4"/>
  <c r="G211" i="4"/>
  <c r="J201" i="4"/>
  <c r="D182" i="4"/>
  <c r="D148" i="4"/>
  <c r="H144" i="4"/>
  <c r="D126" i="4"/>
  <c r="H711" i="4"/>
  <c r="F711" i="4"/>
  <c r="F709" i="4"/>
  <c r="I705" i="4"/>
  <c r="E702" i="4"/>
  <c r="J698" i="4"/>
  <c r="J693" i="4"/>
  <c r="E689" i="4"/>
  <c r="J678" i="4"/>
  <c r="G661" i="4"/>
  <c r="G649" i="4"/>
  <c r="E644" i="4"/>
  <c r="G631" i="4"/>
  <c r="G625" i="4"/>
  <c r="H593" i="4"/>
  <c r="I585" i="4"/>
  <c r="E575" i="4"/>
  <c r="E572" i="4"/>
  <c r="I564" i="4"/>
  <c r="D544" i="4"/>
  <c r="E538" i="4"/>
  <c r="E520" i="4"/>
  <c r="G508" i="4"/>
  <c r="G502" i="4"/>
  <c r="F498" i="4"/>
  <c r="D490" i="4"/>
  <c r="H477" i="4"/>
  <c r="G467" i="4"/>
  <c r="I449" i="4"/>
  <c r="H447" i="4"/>
  <c r="I432" i="4"/>
  <c r="E429" i="4"/>
  <c r="I419" i="4"/>
  <c r="I327" i="4"/>
  <c r="J300" i="4"/>
  <c r="I294" i="4"/>
  <c r="F192" i="4"/>
  <c r="D173" i="4"/>
  <c r="D160" i="4"/>
  <c r="H153" i="4"/>
  <c r="H147" i="4"/>
  <c r="D120" i="4"/>
  <c r="J705" i="4"/>
  <c r="F702" i="4"/>
  <c r="H498" i="4"/>
  <c r="H705" i="4"/>
  <c r="D702" i="4"/>
  <c r="F698" i="4"/>
  <c r="F693" i="4"/>
  <c r="F625" i="4"/>
  <c r="I612" i="4"/>
  <c r="I597" i="4"/>
  <c r="E585" i="4"/>
  <c r="D447" i="4"/>
  <c r="I442" i="4"/>
  <c r="F432" i="4"/>
  <c r="H415" i="4"/>
  <c r="E408" i="4"/>
  <c r="F402" i="4"/>
  <c r="E384" i="4"/>
  <c r="F312" i="4"/>
  <c r="D227" i="4"/>
  <c r="D213" i="4"/>
  <c r="I203" i="4"/>
  <c r="D166" i="4"/>
  <c r="D142" i="4"/>
  <c r="J124" i="4"/>
  <c r="F705" i="4"/>
  <c r="I428" i="4"/>
  <c r="G203" i="4"/>
  <c r="H146" i="4"/>
  <c r="E709" i="4"/>
  <c r="E701" i="4"/>
  <c r="I696" i="4"/>
  <c r="E693" i="4"/>
  <c r="J689" i="4"/>
  <c r="J684" i="4"/>
  <c r="G628" i="4"/>
  <c r="G609" i="4"/>
  <c r="H606" i="4"/>
  <c r="G588" i="4"/>
  <c r="G586" i="4"/>
  <c r="F565" i="4"/>
  <c r="D547" i="4"/>
  <c r="H538" i="4"/>
  <c r="I534" i="4"/>
  <c r="H520" i="4"/>
  <c r="F508" i="4"/>
  <c r="D499" i="4"/>
  <c r="D492" i="4"/>
  <c r="F467" i="4"/>
  <c r="E458" i="4"/>
  <c r="G449" i="4"/>
  <c r="D448" i="4"/>
  <c r="F446" i="4"/>
  <c r="I443" i="4"/>
  <c r="G441" i="4"/>
  <c r="F415" i="4"/>
  <c r="H408" i="4"/>
  <c r="I405" i="4"/>
  <c r="H384" i="4"/>
  <c r="D382" i="4"/>
  <c r="F364" i="4"/>
  <c r="I342" i="4"/>
  <c r="E298" i="4"/>
  <c r="H294" i="4"/>
  <c r="I284" i="4"/>
  <c r="I279" i="4"/>
  <c r="I276" i="4"/>
  <c r="E268" i="4"/>
  <c r="D259" i="4"/>
  <c r="E254" i="4"/>
  <c r="J206" i="4"/>
  <c r="I197" i="4"/>
  <c r="H188" i="4"/>
  <c r="D184" i="4"/>
  <c r="H180" i="4"/>
  <c r="H149" i="4"/>
  <c r="D136" i="4"/>
  <c r="H132" i="4"/>
  <c r="D118" i="4"/>
  <c r="H710" i="4"/>
  <c r="D709" i="4"/>
  <c r="J704" i="4"/>
  <c r="H702" i="4"/>
  <c r="D701" i="4"/>
  <c r="J697" i="4"/>
  <c r="H696" i="4"/>
  <c r="H694" i="4"/>
  <c r="D693" i="4"/>
  <c r="I689" i="4"/>
  <c r="I684" i="4"/>
  <c r="I637" i="4"/>
  <c r="I631" i="4"/>
  <c r="E628" i="4"/>
  <c r="H624" i="4"/>
  <c r="I621" i="4"/>
  <c r="F609" i="4"/>
  <c r="G606" i="4"/>
  <c r="I600" i="4"/>
  <c r="I590" i="4"/>
  <c r="F588" i="4"/>
  <c r="F586" i="4"/>
  <c r="H582" i="4"/>
  <c r="I578" i="4"/>
  <c r="H571" i="4"/>
  <c r="I569" i="4"/>
  <c r="G560" i="4"/>
  <c r="F534" i="4"/>
  <c r="F529" i="4"/>
  <c r="F525" i="4"/>
  <c r="F520" i="4"/>
  <c r="I516" i="4"/>
  <c r="H512" i="4"/>
  <c r="H502" i="4"/>
  <c r="I486" i="4"/>
  <c r="I476" i="4"/>
  <c r="H474" i="4"/>
  <c r="E467" i="4"/>
  <c r="D458" i="4"/>
  <c r="F454" i="4"/>
  <c r="E451" i="4"/>
  <c r="F449" i="4"/>
  <c r="D446" i="4"/>
  <c r="G443" i="4"/>
  <c r="F441" i="4"/>
  <c r="F437" i="4"/>
  <c r="H427" i="4"/>
  <c r="H423" i="4"/>
  <c r="I416" i="4"/>
  <c r="G408" i="4"/>
  <c r="F405" i="4"/>
  <c r="H395" i="4"/>
  <c r="D390" i="4"/>
  <c r="F384" i="4"/>
  <c r="E364" i="4"/>
  <c r="D298" i="4"/>
  <c r="G284" i="4"/>
  <c r="H276" i="4"/>
  <c r="D268" i="4"/>
  <c r="H263" i="4"/>
  <c r="J232" i="4"/>
  <c r="I228" i="4"/>
  <c r="I206" i="4"/>
  <c r="G197" i="4"/>
  <c r="J192" i="4"/>
  <c r="D188" i="4"/>
  <c r="G173" i="4"/>
  <c r="H163" i="4"/>
  <c r="H159" i="4"/>
  <c r="D132" i="4"/>
  <c r="H126" i="4"/>
  <c r="J108" i="4"/>
  <c r="I697" i="4"/>
  <c r="I409" i="4"/>
  <c r="I708" i="4"/>
  <c r="H704" i="4"/>
  <c r="H697" i="4"/>
  <c r="E673" i="4"/>
  <c r="G657" i="4"/>
  <c r="F631" i="4"/>
  <c r="E624" i="4"/>
  <c r="G602" i="4"/>
  <c r="E599" i="4"/>
  <c r="G592" i="4"/>
  <c r="F590" i="4"/>
  <c r="G546" i="4"/>
  <c r="E516" i="4"/>
  <c r="F476" i="4"/>
  <c r="G450" i="4"/>
  <c r="F447" i="4"/>
  <c r="G432" i="4"/>
  <c r="G422" i="4"/>
  <c r="F416" i="4"/>
  <c r="I413" i="4"/>
  <c r="H409" i="4"/>
  <c r="D405" i="4"/>
  <c r="I366" i="4"/>
  <c r="I358" i="4"/>
  <c r="J351" i="4"/>
  <c r="D327" i="4"/>
  <c r="D297" i="4"/>
  <c r="H292" i="4"/>
  <c r="H285" i="4"/>
  <c r="D283" i="4"/>
  <c r="E267" i="4"/>
  <c r="D232" i="4"/>
  <c r="G201" i="4"/>
  <c r="H182" i="4"/>
  <c r="H166" i="4"/>
  <c r="D162" i="4"/>
  <c r="D158" i="4"/>
  <c r="D144" i="4"/>
  <c r="D140" i="4"/>
  <c r="J116" i="4"/>
  <c r="D108" i="4"/>
  <c r="E708" i="4"/>
  <c r="F697" i="4"/>
  <c r="I605" i="4"/>
  <c r="G594" i="4"/>
  <c r="F592" i="4"/>
  <c r="I581" i="4"/>
  <c r="E476" i="4"/>
  <c r="I456" i="4"/>
  <c r="F450" i="4"/>
  <c r="F444" i="4"/>
  <c r="I435" i="4"/>
  <c r="I425" i="4"/>
  <c r="E416" i="4"/>
  <c r="F413" i="4"/>
  <c r="G409" i="4"/>
  <c r="I388" i="4"/>
  <c r="H385" i="4"/>
  <c r="G383" i="4"/>
  <c r="E351" i="4"/>
  <c r="I331" i="4"/>
  <c r="G285" i="4"/>
  <c r="I277" i="4"/>
  <c r="I240" i="4"/>
  <c r="I216" i="4"/>
  <c r="J195" i="4"/>
  <c r="H116" i="4"/>
  <c r="I704" i="4"/>
  <c r="F704" i="4"/>
  <c r="J685" i="4"/>
  <c r="E704" i="4"/>
  <c r="E697" i="4"/>
  <c r="J690" i="4"/>
  <c r="I685" i="4"/>
  <c r="I681" i="4"/>
  <c r="I656" i="4"/>
  <c r="I650" i="4"/>
  <c r="H640" i="4"/>
  <c r="I623" i="4"/>
  <c r="H605" i="4"/>
  <c r="H598" i="4"/>
  <c r="E594" i="4"/>
  <c r="E592" i="4"/>
  <c r="E589" i="4"/>
  <c r="H581" i="4"/>
  <c r="H563" i="4"/>
  <c r="F539" i="4"/>
  <c r="D531" i="4"/>
  <c r="I518" i="4"/>
  <c r="I505" i="4"/>
  <c r="I478" i="4"/>
  <c r="D476" i="4"/>
  <c r="I471" i="4"/>
  <c r="F464" i="4"/>
  <c r="I459" i="4"/>
  <c r="H456" i="4"/>
  <c r="D450" i="4"/>
  <c r="E444" i="4"/>
  <c r="F439" i="4"/>
  <c r="H425" i="4"/>
  <c r="D416" i="4"/>
  <c r="F409" i="4"/>
  <c r="F393" i="4"/>
  <c r="E385" i="4"/>
  <c r="E383" i="4"/>
  <c r="I379" i="4"/>
  <c r="D351" i="4"/>
  <c r="D331" i="4"/>
  <c r="J305" i="4"/>
  <c r="F285" i="4"/>
  <c r="G277" i="4"/>
  <c r="I268" i="4"/>
  <c r="E266" i="4"/>
  <c r="I255" i="4"/>
  <c r="G240" i="4"/>
  <c r="H231" i="4"/>
  <c r="G222" i="4"/>
  <c r="G216" i="4"/>
  <c r="I195" i="4"/>
  <c r="H161" i="4"/>
  <c r="H151" i="4"/>
  <c r="H143" i="4"/>
  <c r="D116" i="4"/>
  <c r="H110" i="4"/>
  <c r="D704" i="4"/>
  <c r="F690" i="4"/>
  <c r="G685" i="4"/>
  <c r="I671" i="4"/>
  <c r="F629" i="4"/>
  <c r="H623" i="4"/>
  <c r="E605" i="4"/>
  <c r="I586" i="4"/>
  <c r="D518" i="4"/>
  <c r="E471" i="4"/>
  <c r="I467" i="4"/>
  <c r="E456" i="4"/>
  <c r="H446" i="4"/>
  <c r="D444" i="4"/>
  <c r="F425" i="4"/>
  <c r="E409" i="4"/>
  <c r="D385" i="4"/>
  <c r="D383" i="4"/>
  <c r="G379" i="4"/>
  <c r="H369" i="4"/>
  <c r="I365" i="4"/>
  <c r="E285" i="4"/>
  <c r="F277" i="4"/>
  <c r="H268" i="4"/>
  <c r="D255" i="4"/>
  <c r="D240" i="4"/>
  <c r="G234" i="4"/>
  <c r="D181" i="4"/>
  <c r="H165" i="4"/>
  <c r="D156" i="4"/>
  <c r="D128" i="4"/>
  <c r="D110" i="4"/>
  <c r="F632" i="4"/>
  <c r="I632" i="4"/>
  <c r="E632" i="4"/>
  <c r="D680" i="4"/>
  <c r="E680" i="4"/>
  <c r="J580" i="4"/>
  <c r="F580" i="4"/>
  <c r="G580" i="4"/>
  <c r="I580" i="4"/>
  <c r="E580" i="4"/>
  <c r="E566" i="4"/>
  <c r="I566" i="4"/>
  <c r="I483" i="4"/>
  <c r="G483" i="4"/>
  <c r="E483" i="4"/>
  <c r="G706" i="4"/>
  <c r="D706" i="4"/>
  <c r="E706" i="4"/>
  <c r="H706" i="4"/>
  <c r="I706" i="4"/>
  <c r="J596" i="4"/>
  <c r="F596" i="4"/>
  <c r="G596" i="4"/>
  <c r="I596" i="4"/>
  <c r="E596" i="4"/>
  <c r="H574" i="4"/>
  <c r="F574" i="4"/>
  <c r="I574" i="4"/>
  <c r="E574" i="4"/>
  <c r="F553" i="4"/>
  <c r="G553" i="4"/>
  <c r="J553" i="4"/>
  <c r="E553" i="4"/>
  <c r="J433" i="4"/>
  <c r="F433" i="4"/>
  <c r="G433" i="4"/>
  <c r="H433" i="4"/>
  <c r="I433" i="4"/>
  <c r="E433" i="4"/>
  <c r="F334" i="4"/>
  <c r="D334" i="4"/>
  <c r="E334" i="4"/>
  <c r="I334" i="4"/>
  <c r="G708" i="4"/>
  <c r="F708" i="4"/>
  <c r="H708" i="4"/>
  <c r="J708" i="4"/>
  <c r="H561" i="4"/>
  <c r="F561" i="4"/>
  <c r="G561" i="4"/>
  <c r="J561" i="4"/>
  <c r="D561" i="4"/>
  <c r="J424" i="4"/>
  <c r="E424" i="4"/>
  <c r="I424" i="4"/>
  <c r="F424" i="4"/>
  <c r="G424" i="4"/>
  <c r="H424" i="4"/>
  <c r="D424" i="4"/>
  <c r="J396" i="4"/>
  <c r="D396" i="4"/>
  <c r="H396" i="4"/>
  <c r="I396" i="4"/>
  <c r="G396" i="4"/>
  <c r="D309" i="4"/>
  <c r="E309" i="4"/>
  <c r="J603" i="4"/>
  <c r="E603" i="4"/>
  <c r="G692" i="4"/>
  <c r="E692" i="4"/>
  <c r="F692" i="4"/>
  <c r="H692" i="4"/>
  <c r="I692" i="4"/>
  <c r="J692" i="4"/>
  <c r="D692" i="4"/>
  <c r="D683" i="4"/>
  <c r="G683" i="4"/>
  <c r="J683" i="4"/>
  <c r="E683" i="4"/>
  <c r="E445" i="4"/>
  <c r="G445" i="4"/>
  <c r="F445" i="4"/>
  <c r="I445" i="4"/>
  <c r="D445" i="4"/>
  <c r="D669" i="4"/>
  <c r="G669" i="4"/>
  <c r="F648" i="4"/>
  <c r="G648" i="4"/>
  <c r="I648" i="4"/>
  <c r="E648" i="4"/>
  <c r="G700" i="4"/>
  <c r="E700" i="4"/>
  <c r="F700" i="4"/>
  <c r="H700" i="4"/>
  <c r="I700" i="4"/>
  <c r="J700" i="4"/>
  <c r="D677" i="4"/>
  <c r="I677" i="4"/>
  <c r="G677" i="4"/>
  <c r="H619" i="4"/>
  <c r="F619" i="4"/>
  <c r="I619" i="4"/>
  <c r="E619" i="4"/>
  <c r="H577" i="4"/>
  <c r="G577" i="4"/>
  <c r="I577" i="4"/>
  <c r="F577" i="4"/>
  <c r="I540" i="4"/>
  <c r="H540" i="4"/>
  <c r="J532" i="4"/>
  <c r="E532" i="4"/>
  <c r="F532" i="4"/>
  <c r="H532" i="4"/>
  <c r="I532" i="4"/>
  <c r="D532" i="4"/>
  <c r="E380" i="4"/>
  <c r="F380" i="4"/>
  <c r="H380" i="4"/>
  <c r="I380" i="4"/>
  <c r="G380" i="4"/>
  <c r="G703" i="4"/>
  <c r="I703" i="4"/>
  <c r="J703" i="4"/>
  <c r="D703" i="4"/>
  <c r="E703" i="4"/>
  <c r="G455" i="4"/>
  <c r="I455" i="4"/>
  <c r="E455" i="4"/>
  <c r="D455" i="4"/>
  <c r="E658" i="4"/>
  <c r="I658" i="4"/>
  <c r="G711" i="4"/>
  <c r="J711" i="4"/>
  <c r="D711" i="4"/>
  <c r="G707" i="4"/>
  <c r="E707" i="4"/>
  <c r="F707" i="4"/>
  <c r="I707" i="4"/>
  <c r="J707" i="4"/>
  <c r="G699" i="4"/>
  <c r="D699" i="4"/>
  <c r="E699" i="4"/>
  <c r="H699" i="4"/>
  <c r="F699" i="4"/>
  <c r="I699" i="4"/>
  <c r="J699" i="4"/>
  <c r="E665" i="4"/>
  <c r="G665" i="4"/>
  <c r="J706" i="4"/>
  <c r="H703" i="4"/>
  <c r="I556" i="4"/>
  <c r="J556" i="4"/>
  <c r="H556" i="4"/>
  <c r="I635" i="4"/>
  <c r="H615" i="4"/>
  <c r="F594" i="4"/>
  <c r="H590" i="4"/>
  <c r="H585" i="4"/>
  <c r="I583" i="4"/>
  <c r="H572" i="4"/>
  <c r="F568" i="4"/>
  <c r="J564" i="4"/>
  <c r="F564" i="4"/>
  <c r="I525" i="4"/>
  <c r="D510" i="4"/>
  <c r="I510" i="4"/>
  <c r="I377" i="4"/>
  <c r="E377" i="4"/>
  <c r="I359" i="4"/>
  <c r="J359" i="4"/>
  <c r="D359" i="4"/>
  <c r="E359" i="4"/>
  <c r="J274" i="4"/>
  <c r="E274" i="4"/>
  <c r="I698" i="4"/>
  <c r="E695" i="4"/>
  <c r="J691" i="4"/>
  <c r="I690" i="4"/>
  <c r="G668" i="4"/>
  <c r="G640" i="4"/>
  <c r="G637" i="4"/>
  <c r="F635" i="4"/>
  <c r="G621" i="4"/>
  <c r="F615" i="4"/>
  <c r="G612" i="4"/>
  <c r="I602" i="4"/>
  <c r="H597" i="4"/>
  <c r="D534" i="4"/>
  <c r="G534" i="4"/>
  <c r="J486" i="4"/>
  <c r="F486" i="4"/>
  <c r="I460" i="4"/>
  <c r="E460" i="4"/>
  <c r="I440" i="4"/>
  <c r="E439" i="4"/>
  <c r="H439" i="4"/>
  <c r="G435" i="4"/>
  <c r="H435" i="4"/>
  <c r="E431" i="4"/>
  <c r="F431" i="4"/>
  <c r="J413" i="4"/>
  <c r="D413" i="4"/>
  <c r="H371" i="4"/>
  <c r="I371" i="4"/>
  <c r="E371" i="4"/>
  <c r="F371" i="4"/>
  <c r="H698" i="4"/>
  <c r="D695" i="4"/>
  <c r="I691" i="4"/>
  <c r="H690" i="4"/>
  <c r="I687" i="4"/>
  <c r="J681" i="4"/>
  <c r="E668" i="4"/>
  <c r="G653" i="4"/>
  <c r="I646" i="4"/>
  <c r="E640" i="4"/>
  <c r="F637" i="4"/>
  <c r="E635" i="4"/>
  <c r="F621" i="4"/>
  <c r="I617" i="4"/>
  <c r="E615" i="4"/>
  <c r="E612" i="4"/>
  <c r="I604" i="4"/>
  <c r="H602" i="4"/>
  <c r="I598" i="4"/>
  <c r="E597" i="4"/>
  <c r="E595" i="4"/>
  <c r="E590" i="4"/>
  <c r="I584" i="4"/>
  <c r="I582" i="4"/>
  <c r="E581" i="4"/>
  <c r="H567" i="4"/>
  <c r="E562" i="4"/>
  <c r="E551" i="4"/>
  <c r="D551" i="4"/>
  <c r="E533" i="4"/>
  <c r="E528" i="4"/>
  <c r="F528" i="4"/>
  <c r="D513" i="4"/>
  <c r="I513" i="4"/>
  <c r="D489" i="4"/>
  <c r="H482" i="4"/>
  <c r="D482" i="4"/>
  <c r="J452" i="4"/>
  <c r="D452" i="4"/>
  <c r="H452" i="4"/>
  <c r="H440" i="4"/>
  <c r="D438" i="4"/>
  <c r="G438" i="4"/>
  <c r="E412" i="4"/>
  <c r="J408" i="4"/>
  <c r="F408" i="4"/>
  <c r="I401" i="4"/>
  <c r="E362" i="4"/>
  <c r="D362" i="4"/>
  <c r="G357" i="4"/>
  <c r="F357" i="4"/>
  <c r="D346" i="4"/>
  <c r="E346" i="4"/>
  <c r="J253" i="4"/>
  <c r="D253" i="4"/>
  <c r="E253" i="4"/>
  <c r="F253" i="4"/>
  <c r="G253" i="4"/>
  <c r="H253" i="4"/>
  <c r="G584" i="4"/>
  <c r="G567" i="4"/>
  <c r="G554" i="4"/>
  <c r="E554" i="4"/>
  <c r="G539" i="4"/>
  <c r="J539" i="4"/>
  <c r="E505" i="4"/>
  <c r="D505" i="4"/>
  <c r="I494" i="4"/>
  <c r="J454" i="4"/>
  <c r="H454" i="4"/>
  <c r="G440" i="4"/>
  <c r="J425" i="4"/>
  <c r="G425" i="4"/>
  <c r="E423" i="4"/>
  <c r="F423" i="4"/>
  <c r="J417" i="4"/>
  <c r="E417" i="4"/>
  <c r="I417" i="4"/>
  <c r="I404" i="4"/>
  <c r="H401" i="4"/>
  <c r="H691" i="4"/>
  <c r="J710" i="4"/>
  <c r="I709" i="4"/>
  <c r="D705" i="4"/>
  <c r="J702" i="4"/>
  <c r="I701" i="4"/>
  <c r="E698" i="4"/>
  <c r="D697" i="4"/>
  <c r="J694" i="4"/>
  <c r="I693" i="4"/>
  <c r="F691" i="4"/>
  <c r="E690" i="4"/>
  <c r="D689" i="4"/>
  <c r="H686" i="4"/>
  <c r="F681" i="4"/>
  <c r="H678" i="4"/>
  <c r="E660" i="4"/>
  <c r="G656" i="4"/>
  <c r="I652" i="4"/>
  <c r="G645" i="4"/>
  <c r="E639" i="4"/>
  <c r="I636" i="4"/>
  <c r="E631" i="4"/>
  <c r="E623" i="4"/>
  <c r="E616" i="4"/>
  <c r="I614" i="4"/>
  <c r="E608" i="4"/>
  <c r="E606" i="4"/>
  <c r="F604" i="4"/>
  <c r="F602" i="4"/>
  <c r="G600" i="4"/>
  <c r="G598" i="4"/>
  <c r="I594" i="4"/>
  <c r="E593" i="4"/>
  <c r="E591" i="4"/>
  <c r="I589" i="4"/>
  <c r="E586" i="4"/>
  <c r="F584" i="4"/>
  <c r="G582" i="4"/>
  <c r="E571" i="4"/>
  <c r="F567" i="4"/>
  <c r="H564" i="4"/>
  <c r="E546" i="4"/>
  <c r="D542" i="4"/>
  <c r="I535" i="4"/>
  <c r="F500" i="4"/>
  <c r="G494" i="4"/>
  <c r="F484" i="4"/>
  <c r="E463" i="4"/>
  <c r="J459" i="4"/>
  <c r="E459" i="4"/>
  <c r="E440" i="4"/>
  <c r="E437" i="4"/>
  <c r="I429" i="4"/>
  <c r="D427" i="4"/>
  <c r="D407" i="4"/>
  <c r="H407" i="4"/>
  <c r="H404" i="4"/>
  <c r="G401" i="4"/>
  <c r="G394" i="4"/>
  <c r="J386" i="4"/>
  <c r="D386" i="4"/>
  <c r="F386" i="4"/>
  <c r="E378" i="4"/>
  <c r="F361" i="4"/>
  <c r="J361" i="4"/>
  <c r="I319" i="4"/>
  <c r="D319" i="4"/>
  <c r="E319" i="4"/>
  <c r="I710" i="4"/>
  <c r="H709" i="4"/>
  <c r="I702" i="4"/>
  <c r="H701" i="4"/>
  <c r="D698" i="4"/>
  <c r="J695" i="4"/>
  <c r="I694" i="4"/>
  <c r="H693" i="4"/>
  <c r="E691" i="4"/>
  <c r="D690" i="4"/>
  <c r="E681" i="4"/>
  <c r="E675" i="4"/>
  <c r="H670" i="4"/>
  <c r="I666" i="4"/>
  <c r="E656" i="4"/>
  <c r="G652" i="4"/>
  <c r="G641" i="4"/>
  <c r="H636" i="4"/>
  <c r="H627" i="4"/>
  <c r="I624" i="4"/>
  <c r="I610" i="4"/>
  <c r="E604" i="4"/>
  <c r="E602" i="4"/>
  <c r="F600" i="4"/>
  <c r="F598" i="4"/>
  <c r="H594" i="4"/>
  <c r="H589" i="4"/>
  <c r="I587" i="4"/>
  <c r="E584" i="4"/>
  <c r="F582" i="4"/>
  <c r="I568" i="4"/>
  <c r="G564" i="4"/>
  <c r="I529" i="4"/>
  <c r="I526" i="4"/>
  <c r="I521" i="4"/>
  <c r="J516" i="4"/>
  <c r="F516" i="4"/>
  <c r="I512" i="4"/>
  <c r="F512" i="4"/>
  <c r="J508" i="4"/>
  <c r="H508" i="4"/>
  <c r="D508" i="4"/>
  <c r="H503" i="4"/>
  <c r="E484" i="4"/>
  <c r="J474" i="4"/>
  <c r="F474" i="4"/>
  <c r="J456" i="4"/>
  <c r="F456" i="4"/>
  <c r="I453" i="4"/>
  <c r="G453" i="4"/>
  <c r="J432" i="4"/>
  <c r="D432" i="4"/>
  <c r="H432" i="4"/>
  <c r="F429" i="4"/>
  <c r="G419" i="4"/>
  <c r="D419" i="4"/>
  <c r="G410" i="4"/>
  <c r="I408" i="4"/>
  <c r="H349" i="4"/>
  <c r="I695" i="4"/>
  <c r="D691" i="4"/>
  <c r="I662" i="4"/>
  <c r="E652" i="4"/>
  <c r="F641" i="4"/>
  <c r="I638" i="4"/>
  <c r="I630" i="4"/>
  <c r="G627" i="4"/>
  <c r="I622" i="4"/>
  <c r="F613" i="4"/>
  <c r="E607" i="4"/>
  <c r="E600" i="4"/>
  <c r="E598" i="4"/>
  <c r="E515" i="4"/>
  <c r="D515" i="4"/>
  <c r="G500" i="4"/>
  <c r="H500" i="4"/>
  <c r="J494" i="4"/>
  <c r="D494" i="4"/>
  <c r="J479" i="4"/>
  <c r="I479" i="4"/>
  <c r="H462" i="4"/>
  <c r="F462" i="4"/>
  <c r="J440" i="4"/>
  <c r="F440" i="4"/>
  <c r="F426" i="4"/>
  <c r="I426" i="4"/>
  <c r="J404" i="4"/>
  <c r="D404" i="4"/>
  <c r="J401" i="4"/>
  <c r="F401" i="4"/>
  <c r="I343" i="4"/>
  <c r="D343" i="4"/>
  <c r="E343" i="4"/>
  <c r="D290" i="4"/>
  <c r="E290" i="4"/>
  <c r="F188" i="4"/>
  <c r="G176" i="4"/>
  <c r="H164" i="4"/>
  <c r="H138" i="4"/>
  <c r="J128" i="4"/>
  <c r="H122" i="4"/>
  <c r="J112" i="4"/>
  <c r="I499" i="4"/>
  <c r="H450" i="4"/>
  <c r="G416" i="4"/>
  <c r="I385" i="4"/>
  <c r="J315" i="4"/>
  <c r="D307" i="4"/>
  <c r="I295" i="4"/>
  <c r="G292" i="4"/>
  <c r="D281" i="4"/>
  <c r="H277" i="4"/>
  <c r="G276" i="4"/>
  <c r="F268" i="4"/>
  <c r="D267" i="4"/>
  <c r="D263" i="4"/>
  <c r="E259" i="4"/>
  <c r="H255" i="4"/>
  <c r="D254" i="4"/>
  <c r="G252" i="4"/>
  <c r="E240" i="4"/>
  <c r="I235" i="4"/>
  <c r="J228" i="4"/>
  <c r="E188" i="4"/>
  <c r="F185" i="4"/>
  <c r="J182" i="4"/>
  <c r="D176" i="4"/>
  <c r="H167" i="4"/>
  <c r="D164" i="4"/>
  <c r="H156" i="4"/>
  <c r="H148" i="4"/>
  <c r="H145" i="4"/>
  <c r="D138" i="4"/>
  <c r="J134" i="4"/>
  <c r="H128" i="4"/>
  <c r="D122" i="4"/>
  <c r="J118" i="4"/>
  <c r="H112" i="4"/>
  <c r="E292" i="4"/>
  <c r="J244" i="4"/>
  <c r="G231" i="4"/>
  <c r="J130" i="4"/>
  <c r="J114" i="4"/>
  <c r="F331" i="4"/>
  <c r="F327" i="4"/>
  <c r="E318" i="4"/>
  <c r="J308" i="4"/>
  <c r="F300" i="4"/>
  <c r="H291" i="4"/>
  <c r="E277" i="4"/>
  <c r="I254" i="4"/>
  <c r="H248" i="4"/>
  <c r="I244" i="4"/>
  <c r="E231" i="4"/>
  <c r="I224" i="4"/>
  <c r="J209" i="4"/>
  <c r="G206" i="4"/>
  <c r="J187" i="4"/>
  <c r="H184" i="4"/>
  <c r="H174" i="4"/>
  <c r="H150" i="4"/>
  <c r="J136" i="4"/>
  <c r="H130" i="4"/>
  <c r="J120" i="4"/>
  <c r="H114" i="4"/>
  <c r="I369" i="4"/>
  <c r="H366" i="4"/>
  <c r="H358" i="4"/>
  <c r="J348" i="4"/>
  <c r="I344" i="4"/>
  <c r="D318" i="4"/>
  <c r="F308" i="4"/>
  <c r="E300" i="4"/>
  <c r="E297" i="4"/>
  <c r="G291" i="4"/>
  <c r="E283" i="4"/>
  <c r="D277" i="4"/>
  <c r="H267" i="4"/>
  <c r="D257" i="4"/>
  <c r="H254" i="4"/>
  <c r="I250" i="4"/>
  <c r="E244" i="4"/>
  <c r="J240" i="4"/>
  <c r="D231" i="4"/>
  <c r="G227" i="4"/>
  <c r="J220" i="4"/>
  <c r="I209" i="4"/>
  <c r="E187" i="4"/>
  <c r="G181" i="4"/>
  <c r="G174" i="4"/>
  <c r="J169" i="4"/>
  <c r="H162" i="4"/>
  <c r="H154" i="4"/>
  <c r="D150" i="4"/>
  <c r="H136" i="4"/>
  <c r="D130" i="4"/>
  <c r="J126" i="4"/>
  <c r="H120" i="4"/>
  <c r="D114" i="4"/>
  <c r="J110" i="4"/>
  <c r="G267" i="4"/>
  <c r="G254" i="4"/>
  <c r="E250" i="4"/>
  <c r="J176" i="4"/>
  <c r="J307" i="4"/>
  <c r="I292" i="4"/>
  <c r="F267" i="4"/>
  <c r="I263" i="4"/>
  <c r="G259" i="4"/>
  <c r="F254" i="4"/>
  <c r="D250" i="4"/>
  <c r="H243" i="4"/>
  <c r="H240" i="4"/>
  <c r="G188" i="4"/>
  <c r="J138" i="4"/>
  <c r="J122" i="4"/>
  <c r="H684" i="4"/>
  <c r="F684" i="4"/>
  <c r="J680" i="4"/>
  <c r="J677" i="4"/>
  <c r="J673" i="4"/>
  <c r="E672" i="4"/>
  <c r="I669" i="4"/>
  <c r="I667" i="4"/>
  <c r="I665" i="4"/>
  <c r="I663" i="4"/>
  <c r="I661" i="4"/>
  <c r="I659" i="4"/>
  <c r="I657" i="4"/>
  <c r="I655" i="4"/>
  <c r="I653" i="4"/>
  <c r="I651" i="4"/>
  <c r="I649" i="4"/>
  <c r="I647" i="4"/>
  <c r="I645" i="4"/>
  <c r="I643" i="4"/>
  <c r="I641" i="4"/>
  <c r="E636" i="4"/>
  <c r="I634" i="4"/>
  <c r="G632" i="4"/>
  <c r="H628" i="4"/>
  <c r="E627" i="4"/>
  <c r="F623" i="4"/>
  <c r="G619" i="4"/>
  <c r="F617" i="4"/>
  <c r="G613" i="4"/>
  <c r="I611" i="4"/>
  <c r="I609" i="4"/>
  <c r="F605" i="4"/>
  <c r="F601" i="4"/>
  <c r="F597" i="4"/>
  <c r="F593" i="4"/>
  <c r="F589" i="4"/>
  <c r="F585" i="4"/>
  <c r="F581" i="4"/>
  <c r="I576" i="4"/>
  <c r="F572" i="4"/>
  <c r="D560" i="4"/>
  <c r="I553" i="4"/>
  <c r="D553" i="4"/>
  <c r="J545" i="4"/>
  <c r="E544" i="4"/>
  <c r="J540" i="4"/>
  <c r="D537" i="4"/>
  <c r="E525" i="4"/>
  <c r="H525" i="4"/>
  <c r="J502" i="4"/>
  <c r="I502" i="4"/>
  <c r="D502" i="4"/>
  <c r="J498" i="4"/>
  <c r="D498" i="4"/>
  <c r="J475" i="4"/>
  <c r="E475" i="4"/>
  <c r="G475" i="4"/>
  <c r="J675" i="4"/>
  <c r="I673" i="4"/>
  <c r="H667" i="4"/>
  <c r="H663" i="4"/>
  <c r="H659" i="4"/>
  <c r="H655" i="4"/>
  <c r="H651" i="4"/>
  <c r="H647" i="4"/>
  <c r="H643" i="4"/>
  <c r="I639" i="4"/>
  <c r="I620" i="4"/>
  <c r="H611" i="4"/>
  <c r="I607" i="4"/>
  <c r="I603" i="4"/>
  <c r="I599" i="4"/>
  <c r="H579" i="4"/>
  <c r="H576" i="4"/>
  <c r="J569" i="4"/>
  <c r="E569" i="4"/>
  <c r="J566" i="4"/>
  <c r="G566" i="4"/>
  <c r="J563" i="4"/>
  <c r="I563" i="4"/>
  <c r="J555" i="4"/>
  <c r="G552" i="4"/>
  <c r="H545" i="4"/>
  <c r="H524" i="4"/>
  <c r="J523" i="4"/>
  <c r="F523" i="4"/>
  <c r="E509" i="4"/>
  <c r="I509" i="4"/>
  <c r="I675" i="4"/>
  <c r="H673" i="4"/>
  <c r="G667" i="4"/>
  <c r="G663" i="4"/>
  <c r="G659" i="4"/>
  <c r="G655" i="4"/>
  <c r="G651" i="4"/>
  <c r="G647" i="4"/>
  <c r="G643" i="4"/>
  <c r="H639" i="4"/>
  <c r="I633" i="4"/>
  <c r="H620" i="4"/>
  <c r="I616" i="4"/>
  <c r="G611" i="4"/>
  <c r="H607" i="4"/>
  <c r="H603" i="4"/>
  <c r="H599" i="4"/>
  <c r="H595" i="4"/>
  <c r="H591" i="4"/>
  <c r="H587" i="4"/>
  <c r="H583" i="4"/>
  <c r="G579" i="4"/>
  <c r="J578" i="4"/>
  <c r="G578" i="4"/>
  <c r="G576" i="4"/>
  <c r="J575" i="4"/>
  <c r="I575" i="4"/>
  <c r="I565" i="4"/>
  <c r="I562" i="4"/>
  <c r="G555" i="4"/>
  <c r="I554" i="4"/>
  <c r="F554" i="4"/>
  <c r="F552" i="4"/>
  <c r="I547" i="4"/>
  <c r="H547" i="4"/>
  <c r="G545" i="4"/>
  <c r="H533" i="4"/>
  <c r="G524" i="4"/>
  <c r="H519" i="4"/>
  <c r="J518" i="4"/>
  <c r="G518" i="4"/>
  <c r="I515" i="4"/>
  <c r="H510" i="4"/>
  <c r="I491" i="4"/>
  <c r="J490" i="4"/>
  <c r="F490" i="4"/>
  <c r="H478" i="4"/>
  <c r="I470" i="4"/>
  <c r="H466" i="4"/>
  <c r="J451" i="4"/>
  <c r="H451" i="4"/>
  <c r="D451" i="4"/>
  <c r="F451" i="4"/>
  <c r="I683" i="4"/>
  <c r="H675" i="4"/>
  <c r="G673" i="4"/>
  <c r="F663" i="4"/>
  <c r="F655" i="4"/>
  <c r="F643" i="4"/>
  <c r="I629" i="4"/>
  <c r="G620" i="4"/>
  <c r="H616" i="4"/>
  <c r="F611" i="4"/>
  <c r="G607" i="4"/>
  <c r="G603" i="4"/>
  <c r="G599" i="4"/>
  <c r="G595" i="4"/>
  <c r="G591" i="4"/>
  <c r="G587" i="4"/>
  <c r="G583" i="4"/>
  <c r="F579" i="4"/>
  <c r="F576" i="4"/>
  <c r="H565" i="4"/>
  <c r="H562" i="4"/>
  <c r="F555" i="4"/>
  <c r="E552" i="4"/>
  <c r="J548" i="4"/>
  <c r="F545" i="4"/>
  <c r="G533" i="4"/>
  <c r="F524" i="4"/>
  <c r="G519" i="4"/>
  <c r="E517" i="4"/>
  <c r="I517" i="4"/>
  <c r="G515" i="4"/>
  <c r="F510" i="4"/>
  <c r="G491" i="4"/>
  <c r="J484" i="4"/>
  <c r="H484" i="4"/>
  <c r="D484" i="4"/>
  <c r="J482" i="4"/>
  <c r="F482" i="4"/>
  <c r="G478" i="4"/>
  <c r="G470" i="4"/>
  <c r="F466" i="4"/>
  <c r="J460" i="4"/>
  <c r="D460" i="4"/>
  <c r="F460" i="4"/>
  <c r="H460" i="4"/>
  <c r="J458" i="4"/>
  <c r="F458" i="4"/>
  <c r="H681" i="4"/>
  <c r="I668" i="4"/>
  <c r="F667" i="4"/>
  <c r="F659" i="4"/>
  <c r="F651" i="4"/>
  <c r="F647" i="4"/>
  <c r="G639" i="4"/>
  <c r="G633" i="4"/>
  <c r="H683" i="4"/>
  <c r="G681" i="4"/>
  <c r="J676" i="4"/>
  <c r="G675" i="4"/>
  <c r="F673" i="4"/>
  <c r="J670" i="4"/>
  <c r="H668" i="4"/>
  <c r="H664" i="4"/>
  <c r="H660" i="4"/>
  <c r="H656" i="4"/>
  <c r="H652" i="4"/>
  <c r="H648" i="4"/>
  <c r="H644" i="4"/>
  <c r="I640" i="4"/>
  <c r="F633" i="4"/>
  <c r="G629" i="4"/>
  <c r="I627" i="4"/>
  <c r="I625" i="4"/>
  <c r="E620" i="4"/>
  <c r="I618" i="4"/>
  <c r="G616" i="4"/>
  <c r="H612" i="4"/>
  <c r="I608" i="4"/>
  <c r="F607" i="4"/>
  <c r="H604" i="4"/>
  <c r="F603" i="4"/>
  <c r="H600" i="4"/>
  <c r="F599" i="4"/>
  <c r="H596" i="4"/>
  <c r="F595" i="4"/>
  <c r="H592" i="4"/>
  <c r="F591" i="4"/>
  <c r="H588" i="4"/>
  <c r="F587" i="4"/>
  <c r="H584" i="4"/>
  <c r="F583" i="4"/>
  <c r="H580" i="4"/>
  <c r="E576" i="4"/>
  <c r="J573" i="4"/>
  <c r="E573" i="4"/>
  <c r="J570" i="4"/>
  <c r="G570" i="4"/>
  <c r="G568" i="4"/>
  <c r="J567" i="4"/>
  <c r="I567" i="4"/>
  <c r="I561" i="4"/>
  <c r="E561" i="4"/>
  <c r="H553" i="4"/>
  <c r="D552" i="4"/>
  <c r="H548" i="4"/>
  <c r="I538" i="4"/>
  <c r="F538" i="4"/>
  <c r="D529" i="4"/>
  <c r="E529" i="4"/>
  <c r="E519" i="4"/>
  <c r="F515" i="4"/>
  <c r="D506" i="4"/>
  <c r="F506" i="4"/>
  <c r="E503" i="4"/>
  <c r="I503" i="4"/>
  <c r="I495" i="4"/>
  <c r="J468" i="4"/>
  <c r="F468" i="4"/>
  <c r="H468" i="4"/>
  <c r="J457" i="4"/>
  <c r="G457" i="4"/>
  <c r="J579" i="4"/>
  <c r="I579" i="4"/>
  <c r="I555" i="4"/>
  <c r="H555" i="4"/>
  <c r="I545" i="4"/>
  <c r="D545" i="4"/>
  <c r="J524" i="4"/>
  <c r="E524" i="4"/>
  <c r="I524" i="4"/>
  <c r="J510" i="4"/>
  <c r="G510" i="4"/>
  <c r="J478" i="4"/>
  <c r="F478" i="4"/>
  <c r="J470" i="4"/>
  <c r="F470" i="4"/>
  <c r="H470" i="4"/>
  <c r="J466" i="4"/>
  <c r="D466" i="4"/>
  <c r="J436" i="4"/>
  <c r="F436" i="4"/>
  <c r="G436" i="4"/>
  <c r="D436" i="4"/>
  <c r="E436" i="4"/>
  <c r="H436" i="4"/>
  <c r="I436" i="4"/>
  <c r="H569" i="4"/>
  <c r="H566" i="4"/>
  <c r="J565" i="4"/>
  <c r="E565" i="4"/>
  <c r="G563" i="4"/>
  <c r="J562" i="4"/>
  <c r="G562" i="4"/>
  <c r="F560" i="4"/>
  <c r="F537" i="4"/>
  <c r="G523" i="4"/>
  <c r="H509" i="4"/>
  <c r="J491" i="4"/>
  <c r="E491" i="4"/>
  <c r="J472" i="4"/>
  <c r="F472" i="4"/>
  <c r="J462" i="4"/>
  <c r="D462" i="4"/>
  <c r="G462" i="4"/>
  <c r="I462" i="4"/>
  <c r="J672" i="4"/>
  <c r="J669" i="4"/>
  <c r="G636" i="4"/>
  <c r="H632" i="4"/>
  <c r="I628" i="4"/>
  <c r="G617" i="4"/>
  <c r="I613" i="4"/>
  <c r="G605" i="4"/>
  <c r="G601" i="4"/>
  <c r="G597" i="4"/>
  <c r="G593" i="4"/>
  <c r="G589" i="4"/>
  <c r="G585" i="4"/>
  <c r="G581" i="4"/>
  <c r="H578" i="4"/>
  <c r="J577" i="4"/>
  <c r="E577" i="4"/>
  <c r="G575" i="4"/>
  <c r="J574" i="4"/>
  <c r="G574" i="4"/>
  <c r="G572" i="4"/>
  <c r="J571" i="4"/>
  <c r="I571" i="4"/>
  <c r="G569" i="4"/>
  <c r="F566" i="4"/>
  <c r="F563" i="4"/>
  <c r="E560" i="4"/>
  <c r="H554" i="4"/>
  <c r="G547" i="4"/>
  <c r="I546" i="4"/>
  <c r="F546" i="4"/>
  <c r="F544" i="4"/>
  <c r="I539" i="4"/>
  <c r="H539" i="4"/>
  <c r="E523" i="4"/>
  <c r="H518" i="4"/>
  <c r="G509" i="4"/>
  <c r="J500" i="4"/>
  <c r="I500" i="4"/>
  <c r="E500" i="4"/>
  <c r="H490" i="4"/>
  <c r="J487" i="4"/>
  <c r="I487" i="4"/>
  <c r="I484" i="4"/>
  <c r="J483" i="4"/>
  <c r="F483" i="4"/>
  <c r="F475" i="4"/>
  <c r="J455" i="4"/>
  <c r="F455" i="4"/>
  <c r="H455" i="4"/>
  <c r="J453" i="4"/>
  <c r="D453" i="4"/>
  <c r="F453" i="4"/>
  <c r="H453" i="4"/>
  <c r="I451" i="4"/>
  <c r="E474" i="4"/>
  <c r="F459" i="4"/>
  <c r="I454" i="4"/>
  <c r="E450" i="4"/>
  <c r="J449" i="4"/>
  <c r="D449" i="4"/>
  <c r="I447" i="4"/>
  <c r="J444" i="4"/>
  <c r="G444" i="4"/>
  <c r="H442" i="4"/>
  <c r="F438" i="4"/>
  <c r="J437" i="4"/>
  <c r="G437" i="4"/>
  <c r="H437" i="4"/>
  <c r="H426" i="4"/>
  <c r="F422" i="4"/>
  <c r="J421" i="4"/>
  <c r="G421" i="4"/>
  <c r="H421" i="4"/>
  <c r="H411" i="4"/>
  <c r="H403" i="4"/>
  <c r="H368" i="4"/>
  <c r="F368" i="4"/>
  <c r="G368" i="4"/>
  <c r="G442" i="4"/>
  <c r="E438" i="4"/>
  <c r="J428" i="4"/>
  <c r="F428" i="4"/>
  <c r="G428" i="4"/>
  <c r="G426" i="4"/>
  <c r="E422" i="4"/>
  <c r="I420" i="4"/>
  <c r="J415" i="4"/>
  <c r="I415" i="4"/>
  <c r="E415" i="4"/>
  <c r="G411" i="4"/>
  <c r="J407" i="4"/>
  <c r="I407" i="4"/>
  <c r="E407" i="4"/>
  <c r="G403" i="4"/>
  <c r="G365" i="4"/>
  <c r="F365" i="4"/>
  <c r="D365" i="4"/>
  <c r="E365" i="4"/>
  <c r="G454" i="4"/>
  <c r="G447" i="4"/>
  <c r="J445" i="4"/>
  <c r="H445" i="4"/>
  <c r="H443" i="4"/>
  <c r="G439" i="4"/>
  <c r="J435" i="4"/>
  <c r="E435" i="4"/>
  <c r="F435" i="4"/>
  <c r="J431" i="4"/>
  <c r="I431" i="4"/>
  <c r="I427" i="4"/>
  <c r="G423" i="4"/>
  <c r="H420" i="4"/>
  <c r="J419" i="4"/>
  <c r="E419" i="4"/>
  <c r="F419" i="4"/>
  <c r="G414" i="4"/>
  <c r="G406" i="4"/>
  <c r="J393" i="4"/>
  <c r="I393" i="4"/>
  <c r="D393" i="4"/>
  <c r="E393" i="4"/>
  <c r="H393" i="4"/>
  <c r="J442" i="4"/>
  <c r="D442" i="4"/>
  <c r="E442" i="4"/>
  <c r="J438" i="4"/>
  <c r="H438" i="4"/>
  <c r="I438" i="4"/>
  <c r="I434" i="4"/>
  <c r="G430" i="4"/>
  <c r="J426" i="4"/>
  <c r="D426" i="4"/>
  <c r="E426" i="4"/>
  <c r="J422" i="4"/>
  <c r="H422" i="4"/>
  <c r="I422" i="4"/>
  <c r="E420" i="4"/>
  <c r="I418" i="4"/>
  <c r="F414" i="4"/>
  <c r="I412" i="4"/>
  <c r="J411" i="4"/>
  <c r="E411" i="4"/>
  <c r="F411" i="4"/>
  <c r="I411" i="4"/>
  <c r="F406" i="4"/>
  <c r="J403" i="4"/>
  <c r="E403" i="4"/>
  <c r="F403" i="4"/>
  <c r="I403" i="4"/>
  <c r="H392" i="4"/>
  <c r="E376" i="4"/>
  <c r="F376" i="4"/>
  <c r="H376" i="4"/>
  <c r="I376" i="4"/>
  <c r="H372" i="4"/>
  <c r="G356" i="4"/>
  <c r="J356" i="4"/>
  <c r="F356" i="4"/>
  <c r="D356" i="4"/>
  <c r="E356" i="4"/>
  <c r="G532" i="4"/>
  <c r="G516" i="4"/>
  <c r="G499" i="4"/>
  <c r="H494" i="4"/>
  <c r="G492" i="4"/>
  <c r="H486" i="4"/>
  <c r="G476" i="4"/>
  <c r="G456" i="4"/>
  <c r="E454" i="4"/>
  <c r="I450" i="4"/>
  <c r="H449" i="4"/>
  <c r="E447" i="4"/>
  <c r="J446" i="4"/>
  <c r="I446" i="4"/>
  <c r="H444" i="4"/>
  <c r="I437" i="4"/>
  <c r="H434" i="4"/>
  <c r="F430" i="4"/>
  <c r="J429" i="4"/>
  <c r="G429" i="4"/>
  <c r="H429" i="4"/>
  <c r="I421" i="4"/>
  <c r="H418" i="4"/>
  <c r="H412" i="4"/>
  <c r="I410" i="4"/>
  <c r="H394" i="4"/>
  <c r="J388" i="4"/>
  <c r="D388" i="4"/>
  <c r="G388" i="4"/>
  <c r="H381" i="4"/>
  <c r="I381" i="4"/>
  <c r="J420" i="4"/>
  <c r="F420" i="4"/>
  <c r="G420" i="4"/>
  <c r="J414" i="4"/>
  <c r="H414" i="4"/>
  <c r="I414" i="4"/>
  <c r="D414" i="4"/>
  <c r="J406" i="4"/>
  <c r="H406" i="4"/>
  <c r="I406" i="4"/>
  <c r="D406" i="4"/>
  <c r="J392" i="4"/>
  <c r="F392" i="4"/>
  <c r="E392" i="4"/>
  <c r="H375" i="4"/>
  <c r="G375" i="4"/>
  <c r="E375" i="4"/>
  <c r="F375" i="4"/>
  <c r="F372" i="4"/>
  <c r="G372" i="4"/>
  <c r="I372" i="4"/>
  <c r="J443" i="4"/>
  <c r="F443" i="4"/>
  <c r="J439" i="4"/>
  <c r="I439" i="4"/>
  <c r="H428" i="4"/>
  <c r="J427" i="4"/>
  <c r="E427" i="4"/>
  <c r="F427" i="4"/>
  <c r="J423" i="4"/>
  <c r="I423" i="4"/>
  <c r="G415" i="4"/>
  <c r="G407" i="4"/>
  <c r="J402" i="4"/>
  <c r="I402" i="4"/>
  <c r="D402" i="4"/>
  <c r="E402" i="4"/>
  <c r="H402" i="4"/>
  <c r="J391" i="4"/>
  <c r="D391" i="4"/>
  <c r="E391" i="4"/>
  <c r="J387" i="4"/>
  <c r="H387" i="4"/>
  <c r="G387" i="4"/>
  <c r="I360" i="4"/>
  <c r="E360" i="4"/>
  <c r="J434" i="4"/>
  <c r="D434" i="4"/>
  <c r="E434" i="4"/>
  <c r="J430" i="4"/>
  <c r="H430" i="4"/>
  <c r="I430" i="4"/>
  <c r="J418" i="4"/>
  <c r="D418" i="4"/>
  <c r="E418" i="4"/>
  <c r="J412" i="4"/>
  <c r="F412" i="4"/>
  <c r="G412" i="4"/>
  <c r="J410" i="4"/>
  <c r="D410" i="4"/>
  <c r="E410" i="4"/>
  <c r="H410" i="4"/>
  <c r="J400" i="4"/>
  <c r="E400" i="4"/>
  <c r="D400" i="4"/>
  <c r="J394" i="4"/>
  <c r="E394" i="4"/>
  <c r="F394" i="4"/>
  <c r="I394" i="4"/>
  <c r="D363" i="4"/>
  <c r="E363" i="4"/>
  <c r="I363" i="4"/>
  <c r="E379" i="4"/>
  <c r="F369" i="4"/>
  <c r="I357" i="4"/>
  <c r="E352" i="4"/>
  <c r="F348" i="4"/>
  <c r="I340" i="4"/>
  <c r="D338" i="4"/>
  <c r="E335" i="4"/>
  <c r="F332" i="4"/>
  <c r="E330" i="4"/>
  <c r="E325" i="4"/>
  <c r="E322" i="4"/>
  <c r="J317" i="4"/>
  <c r="D315" i="4"/>
  <c r="E313" i="4"/>
  <c r="D305" i="4"/>
  <c r="E296" i="4"/>
  <c r="H287" i="4"/>
  <c r="E284" i="4"/>
  <c r="E282" i="4"/>
  <c r="D279" i="4"/>
  <c r="J270" i="4"/>
  <c r="H270" i="4"/>
  <c r="I270" i="4"/>
  <c r="H261" i="4"/>
  <c r="J251" i="4"/>
  <c r="D251" i="4"/>
  <c r="G251" i="4"/>
  <c r="H251" i="4"/>
  <c r="I251" i="4"/>
  <c r="J249" i="4"/>
  <c r="E249" i="4"/>
  <c r="F249" i="4"/>
  <c r="G249" i="4"/>
  <c r="G217" i="4"/>
  <c r="I217" i="4"/>
  <c r="J217" i="4"/>
  <c r="D214" i="4"/>
  <c r="J214" i="4"/>
  <c r="D208" i="4"/>
  <c r="G208" i="4"/>
  <c r="I208" i="4"/>
  <c r="G193" i="4"/>
  <c r="I193" i="4"/>
  <c r="J193" i="4"/>
  <c r="H357" i="4"/>
  <c r="I349" i="4"/>
  <c r="D335" i="4"/>
  <c r="D330" i="4"/>
  <c r="D322" i="4"/>
  <c r="E317" i="4"/>
  <c r="J306" i="4"/>
  <c r="I293" i="4"/>
  <c r="J291" i="4"/>
  <c r="D291" i="4"/>
  <c r="J273" i="4"/>
  <c r="D273" i="4"/>
  <c r="I269" i="4"/>
  <c r="F233" i="4"/>
  <c r="D233" i="4"/>
  <c r="H233" i="4"/>
  <c r="I233" i="4"/>
  <c r="J233" i="4"/>
  <c r="G348" i="4"/>
  <c r="D348" i="4"/>
  <c r="I339" i="4"/>
  <c r="F314" i="4"/>
  <c r="F306" i="4"/>
  <c r="H293" i="4"/>
  <c r="J287" i="4"/>
  <c r="I287" i="4"/>
  <c r="J284" i="4"/>
  <c r="H284" i="4"/>
  <c r="G275" i="4"/>
  <c r="H269" i="4"/>
  <c r="J261" i="4"/>
  <c r="E261" i="4"/>
  <c r="F261" i="4"/>
  <c r="G261" i="4"/>
  <c r="D441" i="4"/>
  <c r="D433" i="4"/>
  <c r="D425" i="4"/>
  <c r="D417" i="4"/>
  <c r="H413" i="4"/>
  <c r="D409" i="4"/>
  <c r="H405" i="4"/>
  <c r="G404" i="4"/>
  <c r="D401" i="4"/>
  <c r="D399" i="4"/>
  <c r="H386" i="4"/>
  <c r="G385" i="4"/>
  <c r="D384" i="4"/>
  <c r="E374" i="4"/>
  <c r="J364" i="4"/>
  <c r="G359" i="4"/>
  <c r="H359" i="4"/>
  <c r="E357" i="4"/>
  <c r="I351" i="4"/>
  <c r="E349" i="4"/>
  <c r="F344" i="4"/>
  <c r="E342" i="4"/>
  <c r="F339" i="4"/>
  <c r="J336" i="4"/>
  <c r="J329" i="4"/>
  <c r="I323" i="4"/>
  <c r="F316" i="4"/>
  <c r="E314" i="4"/>
  <c r="E308" i="4"/>
  <c r="E306" i="4"/>
  <c r="F293" i="4"/>
  <c r="I286" i="4"/>
  <c r="H283" i="4"/>
  <c r="J278" i="4"/>
  <c r="G278" i="4"/>
  <c r="H278" i="4"/>
  <c r="F275" i="4"/>
  <c r="I271" i="4"/>
  <c r="G269" i="4"/>
  <c r="I260" i="4"/>
  <c r="F252" i="4"/>
  <c r="J248" i="4"/>
  <c r="I248" i="4"/>
  <c r="D248" i="4"/>
  <c r="E248" i="4"/>
  <c r="F248" i="4"/>
  <c r="F241" i="4"/>
  <c r="J241" i="4"/>
  <c r="D241" i="4"/>
  <c r="E241" i="4"/>
  <c r="G241" i="4"/>
  <c r="E239" i="4"/>
  <c r="J234" i="4"/>
  <c r="I219" i="4"/>
  <c r="G413" i="4"/>
  <c r="G405" i="4"/>
  <c r="F404" i="4"/>
  <c r="I395" i="4"/>
  <c r="G386" i="4"/>
  <c r="F385" i="4"/>
  <c r="H364" i="4"/>
  <c r="J358" i="4"/>
  <c r="D357" i="4"/>
  <c r="E339" i="4"/>
  <c r="I336" i="4"/>
  <c r="I326" i="4"/>
  <c r="F323" i="4"/>
  <c r="D321" i="4"/>
  <c r="E321" i="4"/>
  <c r="I318" i="4"/>
  <c r="D314" i="4"/>
  <c r="F311" i="4"/>
  <c r="F303" i="4"/>
  <c r="J299" i="4"/>
  <c r="J297" i="4"/>
  <c r="J295" i="4"/>
  <c r="D295" i="4"/>
  <c r="E293" i="4"/>
  <c r="J292" i="4"/>
  <c r="F292" i="4"/>
  <c r="H286" i="4"/>
  <c r="J285" i="4"/>
  <c r="I285" i="4"/>
  <c r="E275" i="4"/>
  <c r="H271" i="4"/>
  <c r="H262" i="4"/>
  <c r="H260" i="4"/>
  <c r="D212" i="4"/>
  <c r="J212" i="4"/>
  <c r="H354" i="4"/>
  <c r="D354" i="4"/>
  <c r="G349" i="4"/>
  <c r="F349" i="4"/>
  <c r="D323" i="4"/>
  <c r="D316" i="4"/>
  <c r="J316" i="4"/>
  <c r="G286" i="4"/>
  <c r="D271" i="4"/>
  <c r="J269" i="4"/>
  <c r="D269" i="4"/>
  <c r="E269" i="4"/>
  <c r="D265" i="4"/>
  <c r="J258" i="4"/>
  <c r="E258" i="4"/>
  <c r="J252" i="4"/>
  <c r="E252" i="4"/>
  <c r="H252" i="4"/>
  <c r="I252" i="4"/>
  <c r="D247" i="4"/>
  <c r="H247" i="4"/>
  <c r="D219" i="4"/>
  <c r="J219" i="4"/>
  <c r="I199" i="4"/>
  <c r="J199" i="4"/>
  <c r="F326" i="4"/>
  <c r="D326" i="4"/>
  <c r="F299" i="4"/>
  <c r="D299" i="4"/>
  <c r="J293" i="4"/>
  <c r="G293" i="4"/>
  <c r="J275" i="4"/>
  <c r="H275" i="4"/>
  <c r="J262" i="4"/>
  <c r="I262" i="4"/>
  <c r="J260" i="4"/>
  <c r="D260" i="4"/>
  <c r="E260" i="4"/>
  <c r="F260" i="4"/>
  <c r="F234" i="4"/>
  <c r="H234" i="4"/>
  <c r="F379" i="4"/>
  <c r="I352" i="4"/>
  <c r="G351" i="4"/>
  <c r="H351" i="4"/>
  <c r="H348" i="4"/>
  <c r="J340" i="4"/>
  <c r="I338" i="4"/>
  <c r="F335" i="4"/>
  <c r="I330" i="4"/>
  <c r="J325" i="4"/>
  <c r="I322" i="4"/>
  <c r="E315" i="4"/>
  <c r="F313" i="4"/>
  <c r="F305" i="4"/>
  <c r="D301" i="4"/>
  <c r="E301" i="4"/>
  <c r="G294" i="4"/>
  <c r="F291" i="4"/>
  <c r="F284" i="4"/>
  <c r="J283" i="4"/>
  <c r="F283" i="4"/>
  <c r="H279" i="4"/>
  <c r="G270" i="4"/>
  <c r="I261" i="4"/>
  <c r="E251" i="4"/>
  <c r="D249" i="4"/>
  <c r="D246" i="4"/>
  <c r="E246" i="4"/>
  <c r="G246" i="4"/>
  <c r="G233" i="4"/>
  <c r="G225" i="4"/>
  <c r="I225" i="4"/>
  <c r="J225" i="4"/>
  <c r="D222" i="4"/>
  <c r="J222" i="4"/>
  <c r="D217" i="4"/>
  <c r="G214" i="4"/>
  <c r="D205" i="4"/>
  <c r="H250" i="4"/>
  <c r="I232" i="4"/>
  <c r="J191" i="4"/>
  <c r="F190" i="4"/>
  <c r="J137" i="4"/>
  <c r="J135" i="4"/>
  <c r="J133" i="4"/>
  <c r="J131" i="4"/>
  <c r="J129" i="4"/>
  <c r="J127" i="4"/>
  <c r="J125" i="4"/>
  <c r="J123" i="4"/>
  <c r="J121" i="4"/>
  <c r="J119" i="4"/>
  <c r="J117" i="4"/>
  <c r="J115" i="4"/>
  <c r="J113" i="4"/>
  <c r="J111" i="4"/>
  <c r="J109" i="4"/>
  <c r="G250" i="4"/>
  <c r="H232" i="4"/>
  <c r="J227" i="4"/>
  <c r="H191" i="4"/>
  <c r="E190" i="4"/>
  <c r="J185" i="4"/>
  <c r="J177" i="4"/>
  <c r="H168" i="4"/>
  <c r="H152" i="4"/>
  <c r="H137" i="4"/>
  <c r="H135" i="4"/>
  <c r="H133" i="4"/>
  <c r="H131" i="4"/>
  <c r="H129" i="4"/>
  <c r="H127" i="4"/>
  <c r="H125" i="4"/>
  <c r="H123" i="4"/>
  <c r="H121" i="4"/>
  <c r="H119" i="4"/>
  <c r="H117" i="4"/>
  <c r="H115" i="4"/>
  <c r="H113" i="4"/>
  <c r="H111" i="4"/>
  <c r="H109" i="4"/>
  <c r="I253" i="4"/>
  <c r="F250" i="4"/>
  <c r="G232" i="4"/>
  <c r="G191" i="4"/>
  <c r="D190" i="4"/>
  <c r="H185" i="4"/>
  <c r="G177" i="4"/>
  <c r="J174" i="4"/>
  <c r="H172" i="4"/>
  <c r="D168" i="4"/>
  <c r="H158" i="4"/>
  <c r="H155" i="4"/>
  <c r="D152" i="4"/>
  <c r="H142" i="4"/>
  <c r="H139" i="4"/>
  <c r="D137" i="4"/>
  <c r="D135" i="4"/>
  <c r="D133" i="4"/>
  <c r="D131" i="4"/>
  <c r="D129" i="4"/>
  <c r="D127" i="4"/>
  <c r="D125" i="4"/>
  <c r="D123" i="4"/>
  <c r="D121" i="4"/>
  <c r="D119" i="4"/>
  <c r="D117" i="4"/>
  <c r="D115" i="4"/>
  <c r="D113" i="4"/>
  <c r="D111" i="4"/>
  <c r="D109" i="4"/>
  <c r="H192" i="4"/>
  <c r="J190" i="4"/>
  <c r="D187" i="4"/>
  <c r="J179" i="4"/>
  <c r="H160" i="4"/>
  <c r="H157" i="4"/>
  <c r="D154" i="4"/>
  <c r="H141" i="4"/>
  <c r="H190" i="4"/>
  <c r="G190" i="4"/>
  <c r="J686" i="4"/>
  <c r="F682" i="4"/>
  <c r="J687" i="4"/>
  <c r="I686" i="4"/>
  <c r="H685" i="4"/>
  <c r="G684" i="4"/>
  <c r="F683" i="4"/>
  <c r="E682" i="4"/>
  <c r="J679" i="4"/>
  <c r="I678" i="4"/>
  <c r="H677" i="4"/>
  <c r="G676" i="4"/>
  <c r="F675" i="4"/>
  <c r="E674" i="4"/>
  <c r="J671" i="4"/>
  <c r="I670" i="4"/>
  <c r="H669" i="4"/>
  <c r="J667" i="4"/>
  <c r="D667" i="4"/>
  <c r="H665" i="4"/>
  <c r="J663" i="4"/>
  <c r="D663" i="4"/>
  <c r="H661" i="4"/>
  <c r="J659" i="4"/>
  <c r="D659" i="4"/>
  <c r="H657" i="4"/>
  <c r="J655" i="4"/>
  <c r="D655" i="4"/>
  <c r="H653" i="4"/>
  <c r="J651" i="4"/>
  <c r="D651" i="4"/>
  <c r="H649" i="4"/>
  <c r="J647" i="4"/>
  <c r="D647" i="4"/>
  <c r="H645" i="4"/>
  <c r="J643" i="4"/>
  <c r="D643" i="4"/>
  <c r="H641" i="4"/>
  <c r="J639" i="4"/>
  <c r="D639" i="4"/>
  <c r="H637" i="4"/>
  <c r="J635" i="4"/>
  <c r="D635" i="4"/>
  <c r="H633" i="4"/>
  <c r="J631" i="4"/>
  <c r="D631" i="4"/>
  <c r="H629" i="4"/>
  <c r="J627" i="4"/>
  <c r="D627" i="4"/>
  <c r="H625" i="4"/>
  <c r="J623" i="4"/>
  <c r="D623" i="4"/>
  <c r="H621" i="4"/>
  <c r="J619" i="4"/>
  <c r="D619" i="4"/>
  <c r="H617" i="4"/>
  <c r="J615" i="4"/>
  <c r="D615" i="4"/>
  <c r="H613" i="4"/>
  <c r="J611" i="4"/>
  <c r="D611" i="4"/>
  <c r="H609" i="4"/>
  <c r="I543" i="4"/>
  <c r="F543" i="4"/>
  <c r="G543" i="4"/>
  <c r="H543" i="4"/>
  <c r="J543" i="4"/>
  <c r="D543" i="4"/>
  <c r="I557" i="4"/>
  <c r="D557" i="4"/>
  <c r="E557" i="4"/>
  <c r="F557" i="4"/>
  <c r="G557" i="4"/>
  <c r="H557" i="4"/>
  <c r="I688" i="4"/>
  <c r="H687" i="4"/>
  <c r="G686" i="4"/>
  <c r="F685" i="4"/>
  <c r="E684" i="4"/>
  <c r="I680" i="4"/>
  <c r="H679" i="4"/>
  <c r="G678" i="4"/>
  <c r="F677" i="4"/>
  <c r="E676" i="4"/>
  <c r="I672" i="4"/>
  <c r="H671" i="4"/>
  <c r="G670" i="4"/>
  <c r="F669" i="4"/>
  <c r="J668" i="4"/>
  <c r="D668" i="4"/>
  <c r="H666" i="4"/>
  <c r="F665" i="4"/>
  <c r="J664" i="4"/>
  <c r="D664" i="4"/>
  <c r="H662" i="4"/>
  <c r="F661" i="4"/>
  <c r="J660" i="4"/>
  <c r="D660" i="4"/>
  <c r="H658" i="4"/>
  <c r="F657" i="4"/>
  <c r="J656" i="4"/>
  <c r="D656" i="4"/>
  <c r="H654" i="4"/>
  <c r="F653" i="4"/>
  <c r="J652" i="4"/>
  <c r="D652" i="4"/>
  <c r="H650" i="4"/>
  <c r="F649" i="4"/>
  <c r="J648" i="4"/>
  <c r="D648" i="4"/>
  <c r="H646" i="4"/>
  <c r="F645" i="4"/>
  <c r="J644" i="4"/>
  <c r="D644" i="4"/>
  <c r="H642" i="4"/>
  <c r="J640" i="4"/>
  <c r="D640" i="4"/>
  <c r="H638" i="4"/>
  <c r="J636" i="4"/>
  <c r="D636" i="4"/>
  <c r="H634" i="4"/>
  <c r="J632" i="4"/>
  <c r="D632" i="4"/>
  <c r="H630" i="4"/>
  <c r="J628" i="4"/>
  <c r="D628" i="4"/>
  <c r="H626" i="4"/>
  <c r="J624" i="4"/>
  <c r="D624" i="4"/>
  <c r="H622" i="4"/>
  <c r="J620" i="4"/>
  <c r="D620" i="4"/>
  <c r="H618" i="4"/>
  <c r="J616" i="4"/>
  <c r="D616" i="4"/>
  <c r="H614" i="4"/>
  <c r="J612" i="4"/>
  <c r="D612" i="4"/>
  <c r="H610" i="4"/>
  <c r="J608" i="4"/>
  <c r="D608" i="4"/>
  <c r="J480" i="4"/>
  <c r="H480" i="4"/>
  <c r="I480" i="4"/>
  <c r="D480" i="4"/>
  <c r="E480" i="4"/>
  <c r="G480" i="4"/>
  <c r="F480" i="4"/>
  <c r="I550" i="4"/>
  <c r="E550" i="4"/>
  <c r="F550" i="4"/>
  <c r="G550" i="4"/>
  <c r="H550" i="4"/>
  <c r="J550" i="4"/>
  <c r="H688" i="4"/>
  <c r="G687" i="4"/>
  <c r="F686" i="4"/>
  <c r="E685" i="4"/>
  <c r="J682" i="4"/>
  <c r="H680" i="4"/>
  <c r="G679" i="4"/>
  <c r="F678" i="4"/>
  <c r="E677" i="4"/>
  <c r="J674" i="4"/>
  <c r="H672" i="4"/>
  <c r="G671" i="4"/>
  <c r="F670" i="4"/>
  <c r="E669" i="4"/>
  <c r="G666" i="4"/>
  <c r="G662" i="4"/>
  <c r="G658" i="4"/>
  <c r="G654" i="4"/>
  <c r="G650" i="4"/>
  <c r="G646" i="4"/>
  <c r="G642" i="4"/>
  <c r="G638" i="4"/>
  <c r="G634" i="4"/>
  <c r="G630" i="4"/>
  <c r="G626" i="4"/>
  <c r="G622" i="4"/>
  <c r="G618" i="4"/>
  <c r="G614" i="4"/>
  <c r="G610" i="4"/>
  <c r="E559" i="4"/>
  <c r="I549" i="4"/>
  <c r="D549" i="4"/>
  <c r="E549" i="4"/>
  <c r="F549" i="4"/>
  <c r="G549" i="4"/>
  <c r="H549" i="4"/>
  <c r="G688" i="4"/>
  <c r="F687" i="4"/>
  <c r="E686" i="4"/>
  <c r="I682" i="4"/>
  <c r="G680" i="4"/>
  <c r="F679" i="4"/>
  <c r="E678" i="4"/>
  <c r="I674" i="4"/>
  <c r="G672" i="4"/>
  <c r="F671" i="4"/>
  <c r="E670" i="4"/>
  <c r="F666" i="4"/>
  <c r="J665" i="4"/>
  <c r="D665" i="4"/>
  <c r="F662" i="4"/>
  <c r="J661" i="4"/>
  <c r="D661" i="4"/>
  <c r="F658" i="4"/>
  <c r="J657" i="4"/>
  <c r="D657" i="4"/>
  <c r="F654" i="4"/>
  <c r="J653" i="4"/>
  <c r="D653" i="4"/>
  <c r="F650" i="4"/>
  <c r="J649" i="4"/>
  <c r="D649" i="4"/>
  <c r="F646" i="4"/>
  <c r="J645" i="4"/>
  <c r="D645" i="4"/>
  <c r="F642" i="4"/>
  <c r="J641" i="4"/>
  <c r="D641" i="4"/>
  <c r="F638" i="4"/>
  <c r="J637" i="4"/>
  <c r="D637" i="4"/>
  <c r="F634" i="4"/>
  <c r="J633" i="4"/>
  <c r="D633" i="4"/>
  <c r="F630" i="4"/>
  <c r="J629" i="4"/>
  <c r="D629" i="4"/>
  <c r="F626" i="4"/>
  <c r="J625" i="4"/>
  <c r="D625" i="4"/>
  <c r="F622" i="4"/>
  <c r="J621" i="4"/>
  <c r="D621" i="4"/>
  <c r="F618" i="4"/>
  <c r="J617" i="4"/>
  <c r="D617" i="4"/>
  <c r="F614" i="4"/>
  <c r="J613" i="4"/>
  <c r="D613" i="4"/>
  <c r="F610" i="4"/>
  <c r="J609" i="4"/>
  <c r="D609" i="4"/>
  <c r="I541" i="4"/>
  <c r="D541" i="4"/>
  <c r="E541" i="4"/>
  <c r="F541" i="4"/>
  <c r="G541" i="4"/>
  <c r="H541" i="4"/>
  <c r="J504" i="4"/>
  <c r="E504" i="4"/>
  <c r="G504" i="4"/>
  <c r="D504" i="4"/>
  <c r="F504" i="4"/>
  <c r="H504" i="4"/>
  <c r="I504" i="4"/>
  <c r="E687" i="4"/>
  <c r="H682" i="4"/>
  <c r="F680" i="4"/>
  <c r="E679" i="4"/>
  <c r="H674" i="4"/>
  <c r="F672" i="4"/>
  <c r="E671" i="4"/>
  <c r="I559" i="4"/>
  <c r="F559" i="4"/>
  <c r="G559" i="4"/>
  <c r="H559" i="4"/>
  <c r="J559" i="4"/>
  <c r="G682" i="4"/>
  <c r="G674" i="4"/>
  <c r="J666" i="4"/>
  <c r="D666" i="4"/>
  <c r="J662" i="4"/>
  <c r="D662" i="4"/>
  <c r="J658" i="4"/>
  <c r="D658" i="4"/>
  <c r="J654" i="4"/>
  <c r="D654" i="4"/>
  <c r="J650" i="4"/>
  <c r="D650" i="4"/>
  <c r="J646" i="4"/>
  <c r="D646" i="4"/>
  <c r="J642" i="4"/>
  <c r="D642" i="4"/>
  <c r="J638" i="4"/>
  <c r="D638" i="4"/>
  <c r="J634" i="4"/>
  <c r="D634" i="4"/>
  <c r="J630" i="4"/>
  <c r="D630" i="4"/>
  <c r="J626" i="4"/>
  <c r="D626" i="4"/>
  <c r="J622" i="4"/>
  <c r="D622" i="4"/>
  <c r="J618" i="4"/>
  <c r="D618" i="4"/>
  <c r="J614" i="4"/>
  <c r="D614" i="4"/>
  <c r="J610" i="4"/>
  <c r="D610" i="4"/>
  <c r="J511" i="4"/>
  <c r="D511" i="4"/>
  <c r="F511" i="4"/>
  <c r="E511" i="4"/>
  <c r="G511" i="4"/>
  <c r="H511" i="4"/>
  <c r="I511" i="4"/>
  <c r="F674" i="4"/>
  <c r="I558" i="4"/>
  <c r="E558" i="4"/>
  <c r="F558" i="4"/>
  <c r="G558" i="4"/>
  <c r="H558" i="4"/>
  <c r="J558" i="4"/>
  <c r="I551" i="4"/>
  <c r="F551" i="4"/>
  <c r="G551" i="4"/>
  <c r="H551" i="4"/>
  <c r="J551" i="4"/>
  <c r="J536" i="4"/>
  <c r="G536" i="4"/>
  <c r="J527" i="4"/>
  <c r="F527" i="4"/>
  <c r="J522" i="4"/>
  <c r="I522" i="4"/>
  <c r="J514" i="4"/>
  <c r="G514" i="4"/>
  <c r="I514" i="4"/>
  <c r="J507" i="4"/>
  <c r="H507" i="4"/>
  <c r="J501" i="4"/>
  <c r="D501" i="4"/>
  <c r="G302" i="4"/>
  <c r="H302" i="4"/>
  <c r="I302" i="4"/>
  <c r="D302" i="4"/>
  <c r="E302" i="4"/>
  <c r="F302" i="4"/>
  <c r="J302" i="4"/>
  <c r="J288" i="4"/>
  <c r="E288" i="4"/>
  <c r="F288" i="4"/>
  <c r="G288" i="4"/>
  <c r="H288" i="4"/>
  <c r="D288" i="4"/>
  <c r="I288" i="4"/>
  <c r="J496" i="4"/>
  <c r="H496" i="4"/>
  <c r="I496" i="4"/>
  <c r="E496" i="4"/>
  <c r="G496" i="4"/>
  <c r="J485" i="4"/>
  <c r="E485" i="4"/>
  <c r="F485" i="4"/>
  <c r="I485" i="4"/>
  <c r="D485" i="4"/>
  <c r="G556" i="4"/>
  <c r="G548" i="4"/>
  <c r="J542" i="4"/>
  <c r="G540" i="4"/>
  <c r="J537" i="4"/>
  <c r="H537" i="4"/>
  <c r="H535" i="4"/>
  <c r="J533" i="4"/>
  <c r="D533" i="4"/>
  <c r="I531" i="4"/>
  <c r="G530" i="4"/>
  <c r="J528" i="4"/>
  <c r="G528" i="4"/>
  <c r="H526" i="4"/>
  <c r="G521" i="4"/>
  <c r="J519" i="4"/>
  <c r="F519" i="4"/>
  <c r="H517" i="4"/>
  <c r="J512" i="4"/>
  <c r="E512" i="4"/>
  <c r="G512" i="4"/>
  <c r="J505" i="4"/>
  <c r="F505" i="4"/>
  <c r="H505" i="4"/>
  <c r="J461" i="4"/>
  <c r="E461" i="4"/>
  <c r="F461" i="4"/>
  <c r="G461" i="4"/>
  <c r="H461" i="4"/>
  <c r="I461" i="4"/>
  <c r="D461" i="4"/>
  <c r="D607" i="4"/>
  <c r="D606" i="4"/>
  <c r="D605" i="4"/>
  <c r="D604" i="4"/>
  <c r="D603" i="4"/>
  <c r="D602" i="4"/>
  <c r="D601" i="4"/>
  <c r="D600" i="4"/>
  <c r="D599" i="4"/>
  <c r="D598" i="4"/>
  <c r="D597" i="4"/>
  <c r="D596" i="4"/>
  <c r="D595" i="4"/>
  <c r="D594" i="4"/>
  <c r="D593" i="4"/>
  <c r="D592" i="4"/>
  <c r="D591" i="4"/>
  <c r="D590" i="4"/>
  <c r="D589" i="4"/>
  <c r="D588" i="4"/>
  <c r="D587" i="4"/>
  <c r="D586" i="4"/>
  <c r="D585" i="4"/>
  <c r="D584" i="4"/>
  <c r="D583" i="4"/>
  <c r="D582" i="4"/>
  <c r="D581" i="4"/>
  <c r="D580" i="4"/>
  <c r="D579" i="4"/>
  <c r="D578" i="4"/>
  <c r="D577" i="4"/>
  <c r="D576" i="4"/>
  <c r="D575" i="4"/>
  <c r="D574" i="4"/>
  <c r="D573" i="4"/>
  <c r="D572" i="4"/>
  <c r="D571" i="4"/>
  <c r="D570" i="4"/>
  <c r="D569" i="4"/>
  <c r="D568" i="4"/>
  <c r="D567" i="4"/>
  <c r="D566" i="4"/>
  <c r="D565" i="4"/>
  <c r="D564" i="4"/>
  <c r="D563" i="4"/>
  <c r="D562" i="4"/>
  <c r="F556" i="4"/>
  <c r="E555" i="4"/>
  <c r="D554" i="4"/>
  <c r="F548" i="4"/>
  <c r="E547" i="4"/>
  <c r="D546" i="4"/>
  <c r="H542" i="4"/>
  <c r="F540" i="4"/>
  <c r="E539" i="4"/>
  <c r="D538" i="4"/>
  <c r="I536" i="4"/>
  <c r="G535" i="4"/>
  <c r="H531" i="4"/>
  <c r="F530" i="4"/>
  <c r="I527" i="4"/>
  <c r="G526" i="4"/>
  <c r="H522" i="4"/>
  <c r="F521" i="4"/>
  <c r="G517" i="4"/>
  <c r="J515" i="4"/>
  <c r="H515" i="4"/>
  <c r="E513" i="4"/>
  <c r="J509" i="4"/>
  <c r="D509" i="4"/>
  <c r="I507" i="4"/>
  <c r="E506" i="4"/>
  <c r="I501" i="4"/>
  <c r="G497" i="4"/>
  <c r="I493" i="4"/>
  <c r="J489" i="4"/>
  <c r="I489" i="4"/>
  <c r="E489" i="4"/>
  <c r="F489" i="4"/>
  <c r="H489" i="4"/>
  <c r="G481" i="4"/>
  <c r="J477" i="4"/>
  <c r="E477" i="4"/>
  <c r="F477" i="4"/>
  <c r="I477" i="4"/>
  <c r="D477" i="4"/>
  <c r="J469" i="4"/>
  <c r="E469" i="4"/>
  <c r="F469" i="4"/>
  <c r="H469" i="4"/>
  <c r="I469" i="4"/>
  <c r="D469" i="4"/>
  <c r="J560" i="4"/>
  <c r="E556" i="4"/>
  <c r="J552" i="4"/>
  <c r="E548" i="4"/>
  <c r="J544" i="4"/>
  <c r="G542" i="4"/>
  <c r="E540" i="4"/>
  <c r="H536" i="4"/>
  <c r="E535" i="4"/>
  <c r="J534" i="4"/>
  <c r="E534" i="4"/>
  <c r="G531" i="4"/>
  <c r="E530" i="4"/>
  <c r="J529" i="4"/>
  <c r="H529" i="4"/>
  <c r="H527" i="4"/>
  <c r="F526" i="4"/>
  <c r="J525" i="4"/>
  <c r="D525" i="4"/>
  <c r="I523" i="4"/>
  <c r="G522" i="4"/>
  <c r="E521" i="4"/>
  <c r="J520" i="4"/>
  <c r="G520" i="4"/>
  <c r="F517" i="4"/>
  <c r="H514" i="4"/>
  <c r="G507" i="4"/>
  <c r="J503" i="4"/>
  <c r="D503" i="4"/>
  <c r="F503" i="4"/>
  <c r="H501" i="4"/>
  <c r="E497" i="4"/>
  <c r="J495" i="4"/>
  <c r="G495" i="4"/>
  <c r="H495" i="4"/>
  <c r="D495" i="4"/>
  <c r="F495" i="4"/>
  <c r="H493" i="4"/>
  <c r="H560" i="4"/>
  <c r="D556" i="4"/>
  <c r="H552" i="4"/>
  <c r="D548" i="4"/>
  <c r="H544" i="4"/>
  <c r="F542" i="4"/>
  <c r="D540" i="4"/>
  <c r="I537" i="4"/>
  <c r="F536" i="4"/>
  <c r="I533" i="4"/>
  <c r="F531" i="4"/>
  <c r="I528" i="4"/>
  <c r="G527" i="4"/>
  <c r="H523" i="4"/>
  <c r="F522" i="4"/>
  <c r="I519" i="4"/>
  <c r="F514" i="4"/>
  <c r="J513" i="4"/>
  <c r="F513" i="4"/>
  <c r="H513" i="4"/>
  <c r="F507" i="4"/>
  <c r="J506" i="4"/>
  <c r="G506" i="4"/>
  <c r="I506" i="4"/>
  <c r="G501" i="4"/>
  <c r="J488" i="4"/>
  <c r="H488" i="4"/>
  <c r="I488" i="4"/>
  <c r="D488" i="4"/>
  <c r="E488" i="4"/>
  <c r="G488" i="4"/>
  <c r="J481" i="4"/>
  <c r="I481" i="4"/>
  <c r="E481" i="4"/>
  <c r="F481" i="4"/>
  <c r="H481" i="4"/>
  <c r="E542" i="4"/>
  <c r="E536" i="4"/>
  <c r="J535" i="4"/>
  <c r="F535" i="4"/>
  <c r="E531" i="4"/>
  <c r="J530" i="4"/>
  <c r="I530" i="4"/>
  <c r="E527" i="4"/>
  <c r="J526" i="4"/>
  <c r="E526" i="4"/>
  <c r="E522" i="4"/>
  <c r="J521" i="4"/>
  <c r="H521" i="4"/>
  <c r="J517" i="4"/>
  <c r="D517" i="4"/>
  <c r="E514" i="4"/>
  <c r="E507" i="4"/>
  <c r="F501" i="4"/>
  <c r="J497" i="4"/>
  <c r="I497" i="4"/>
  <c r="F497" i="4"/>
  <c r="H497" i="4"/>
  <c r="J493" i="4"/>
  <c r="E493" i="4"/>
  <c r="F493" i="4"/>
  <c r="D493" i="4"/>
  <c r="J473" i="4"/>
  <c r="I473" i="4"/>
  <c r="D473" i="4"/>
  <c r="E473" i="4"/>
  <c r="F473" i="4"/>
  <c r="H473" i="4"/>
  <c r="J465" i="4"/>
  <c r="I465" i="4"/>
  <c r="D465" i="4"/>
  <c r="E465" i="4"/>
  <c r="F465" i="4"/>
  <c r="H465" i="4"/>
  <c r="E518" i="4"/>
  <c r="E510" i="4"/>
  <c r="E502" i="4"/>
  <c r="I498" i="4"/>
  <c r="E494" i="4"/>
  <c r="I490" i="4"/>
  <c r="F487" i="4"/>
  <c r="E486" i="4"/>
  <c r="I482" i="4"/>
  <c r="F479" i="4"/>
  <c r="E478" i="4"/>
  <c r="I474" i="4"/>
  <c r="G472" i="4"/>
  <c r="F471" i="4"/>
  <c r="E470" i="4"/>
  <c r="I466" i="4"/>
  <c r="G464" i="4"/>
  <c r="F463" i="4"/>
  <c r="E462" i="4"/>
  <c r="I458" i="4"/>
  <c r="H457" i="4"/>
  <c r="J397" i="4"/>
  <c r="E397" i="4"/>
  <c r="F397" i="4"/>
  <c r="G397" i="4"/>
  <c r="H397" i="4"/>
  <c r="I397" i="4"/>
  <c r="D397" i="4"/>
  <c r="H499" i="4"/>
  <c r="G498" i="4"/>
  <c r="H491" i="4"/>
  <c r="G490" i="4"/>
  <c r="D487" i="4"/>
  <c r="H483" i="4"/>
  <c r="G482" i="4"/>
  <c r="D479" i="4"/>
  <c r="H475" i="4"/>
  <c r="G474" i="4"/>
  <c r="E472" i="4"/>
  <c r="D471" i="4"/>
  <c r="H467" i="4"/>
  <c r="G466" i="4"/>
  <c r="E464" i="4"/>
  <c r="D463" i="4"/>
  <c r="H459" i="4"/>
  <c r="G458" i="4"/>
  <c r="F457" i="4"/>
  <c r="J389" i="4"/>
  <c r="E389" i="4"/>
  <c r="F389" i="4"/>
  <c r="G389" i="4"/>
  <c r="H389" i="4"/>
  <c r="I389" i="4"/>
  <c r="D389" i="4"/>
  <c r="G328" i="4"/>
  <c r="H328" i="4"/>
  <c r="I328" i="4"/>
  <c r="D328" i="4"/>
  <c r="E328" i="4"/>
  <c r="J328" i="4"/>
  <c r="F328" i="4"/>
  <c r="D472" i="4"/>
  <c r="D464" i="4"/>
  <c r="E457" i="4"/>
  <c r="D457" i="4"/>
  <c r="H487" i="4"/>
  <c r="D483" i="4"/>
  <c r="H479" i="4"/>
  <c r="D475" i="4"/>
  <c r="I472" i="4"/>
  <c r="H471" i="4"/>
  <c r="D467" i="4"/>
  <c r="I464" i="4"/>
  <c r="H463" i="4"/>
  <c r="D459" i="4"/>
  <c r="J370" i="4"/>
  <c r="D370" i="4"/>
  <c r="E370" i="4"/>
  <c r="G370" i="4"/>
  <c r="H370" i="4"/>
  <c r="I370" i="4"/>
  <c r="F370" i="4"/>
  <c r="G487" i="4"/>
  <c r="G479" i="4"/>
  <c r="H472" i="4"/>
  <c r="G471" i="4"/>
  <c r="H464" i="4"/>
  <c r="G463" i="4"/>
  <c r="I457" i="4"/>
  <c r="J398" i="4"/>
  <c r="F398" i="4"/>
  <c r="G398" i="4"/>
  <c r="H398" i="4"/>
  <c r="I398" i="4"/>
  <c r="E398" i="4"/>
  <c r="G400" i="4"/>
  <c r="F399" i="4"/>
  <c r="G392" i="4"/>
  <c r="F391" i="4"/>
  <c r="E390" i="4"/>
  <c r="G384" i="4"/>
  <c r="F383" i="4"/>
  <c r="E382" i="4"/>
  <c r="J381" i="4"/>
  <c r="D381" i="4"/>
  <c r="J377" i="4"/>
  <c r="D377" i="4"/>
  <c r="J373" i="4"/>
  <c r="D373" i="4"/>
  <c r="J367" i="4"/>
  <c r="D367" i="4"/>
  <c r="E367" i="4"/>
  <c r="G347" i="4"/>
  <c r="H347" i="4"/>
  <c r="J347" i="4"/>
  <c r="G310" i="4"/>
  <c r="H310" i="4"/>
  <c r="I310" i="4"/>
  <c r="D310" i="4"/>
  <c r="E310" i="4"/>
  <c r="F310" i="4"/>
  <c r="J310" i="4"/>
  <c r="J378" i="4"/>
  <c r="D378" i="4"/>
  <c r="J374" i="4"/>
  <c r="D374" i="4"/>
  <c r="G362" i="4"/>
  <c r="F362" i="4"/>
  <c r="I362" i="4"/>
  <c r="J362" i="4"/>
  <c r="G360" i="4"/>
  <c r="D360" i="4"/>
  <c r="F360" i="4"/>
  <c r="H360" i="4"/>
  <c r="G332" i="4"/>
  <c r="H332" i="4"/>
  <c r="I332" i="4"/>
  <c r="D332" i="4"/>
  <c r="E332" i="4"/>
  <c r="J368" i="4"/>
  <c r="D368" i="4"/>
  <c r="E368" i="4"/>
  <c r="I355" i="4"/>
  <c r="G354" i="4"/>
  <c r="F354" i="4"/>
  <c r="I354" i="4"/>
  <c r="J354" i="4"/>
  <c r="G352" i="4"/>
  <c r="D352" i="4"/>
  <c r="F352" i="4"/>
  <c r="H352" i="4"/>
  <c r="J350" i="4"/>
  <c r="G344" i="4"/>
  <c r="H344" i="4"/>
  <c r="D344" i="4"/>
  <c r="E344" i="4"/>
  <c r="G340" i="4"/>
  <c r="H340" i="4"/>
  <c r="D340" i="4"/>
  <c r="E340" i="4"/>
  <c r="G336" i="4"/>
  <c r="H336" i="4"/>
  <c r="D336" i="4"/>
  <c r="E336" i="4"/>
  <c r="F395" i="4"/>
  <c r="I390" i="4"/>
  <c r="F387" i="4"/>
  <c r="I382" i="4"/>
  <c r="J379" i="4"/>
  <c r="D379" i="4"/>
  <c r="J375" i="4"/>
  <c r="D375" i="4"/>
  <c r="J371" i="4"/>
  <c r="D371" i="4"/>
  <c r="I367" i="4"/>
  <c r="F355" i="4"/>
  <c r="J353" i="4"/>
  <c r="I350" i="4"/>
  <c r="I347" i="4"/>
  <c r="G346" i="4"/>
  <c r="F346" i="4"/>
  <c r="I346" i="4"/>
  <c r="J346" i="4"/>
  <c r="G342" i="4"/>
  <c r="H342" i="4"/>
  <c r="F342" i="4"/>
  <c r="J342" i="4"/>
  <c r="G338" i="4"/>
  <c r="H338" i="4"/>
  <c r="F338" i="4"/>
  <c r="J338" i="4"/>
  <c r="I399" i="4"/>
  <c r="F396" i="4"/>
  <c r="E395" i="4"/>
  <c r="I391" i="4"/>
  <c r="H390" i="4"/>
  <c r="F388" i="4"/>
  <c r="E387" i="4"/>
  <c r="I383" i="4"/>
  <c r="H382" i="4"/>
  <c r="G381" i="4"/>
  <c r="I378" i="4"/>
  <c r="G377" i="4"/>
  <c r="I374" i="4"/>
  <c r="G373" i="4"/>
  <c r="H367" i="4"/>
  <c r="J366" i="4"/>
  <c r="D366" i="4"/>
  <c r="E366" i="4"/>
  <c r="E355" i="4"/>
  <c r="F353" i="4"/>
  <c r="H350" i="4"/>
  <c r="F347" i="4"/>
  <c r="J345" i="4"/>
  <c r="J341" i="4"/>
  <c r="J337" i="4"/>
  <c r="J333" i="4"/>
  <c r="G320" i="4"/>
  <c r="H320" i="4"/>
  <c r="I320" i="4"/>
  <c r="J320" i="4"/>
  <c r="D320" i="4"/>
  <c r="E320" i="4"/>
  <c r="I400" i="4"/>
  <c r="H399" i="4"/>
  <c r="E396" i="4"/>
  <c r="D395" i="4"/>
  <c r="I392" i="4"/>
  <c r="H391" i="4"/>
  <c r="G390" i="4"/>
  <c r="E388" i="4"/>
  <c r="D387" i="4"/>
  <c r="I384" i="4"/>
  <c r="H383" i="4"/>
  <c r="G382" i="4"/>
  <c r="F381" i="4"/>
  <c r="J380" i="4"/>
  <c r="D380" i="4"/>
  <c r="H378" i="4"/>
  <c r="F377" i="4"/>
  <c r="J376" i="4"/>
  <c r="D376" i="4"/>
  <c r="H374" i="4"/>
  <c r="F373" i="4"/>
  <c r="J372" i="4"/>
  <c r="D372" i="4"/>
  <c r="J369" i="4"/>
  <c r="D369" i="4"/>
  <c r="E369" i="4"/>
  <c r="G367" i="4"/>
  <c r="G363" i="4"/>
  <c r="H363" i="4"/>
  <c r="J363" i="4"/>
  <c r="G361" i="4"/>
  <c r="E361" i="4"/>
  <c r="H361" i="4"/>
  <c r="I361" i="4"/>
  <c r="G358" i="4"/>
  <c r="D358" i="4"/>
  <c r="E358" i="4"/>
  <c r="E347" i="4"/>
  <c r="G329" i="4"/>
  <c r="H329" i="4"/>
  <c r="D329" i="4"/>
  <c r="F329" i="4"/>
  <c r="I329" i="4"/>
  <c r="G399" i="4"/>
  <c r="G391" i="4"/>
  <c r="F390" i="4"/>
  <c r="F382" i="4"/>
  <c r="G378" i="4"/>
  <c r="G374" i="4"/>
  <c r="H362" i="4"/>
  <c r="J360" i="4"/>
  <c r="G355" i="4"/>
  <c r="H355" i="4"/>
  <c r="J355" i="4"/>
  <c r="G353" i="4"/>
  <c r="E353" i="4"/>
  <c r="H353" i="4"/>
  <c r="I353" i="4"/>
  <c r="G350" i="4"/>
  <c r="D350" i="4"/>
  <c r="E350" i="4"/>
  <c r="G345" i="4"/>
  <c r="H345" i="4"/>
  <c r="D345" i="4"/>
  <c r="F345" i="4"/>
  <c r="I345" i="4"/>
  <c r="G341" i="4"/>
  <c r="H341" i="4"/>
  <c r="D341" i="4"/>
  <c r="F341" i="4"/>
  <c r="I341" i="4"/>
  <c r="G337" i="4"/>
  <c r="H337" i="4"/>
  <c r="D337" i="4"/>
  <c r="F337" i="4"/>
  <c r="I337" i="4"/>
  <c r="G333" i="4"/>
  <c r="H333" i="4"/>
  <c r="D333" i="4"/>
  <c r="F333" i="4"/>
  <c r="I333" i="4"/>
  <c r="G324" i="4"/>
  <c r="H324" i="4"/>
  <c r="I324" i="4"/>
  <c r="J324" i="4"/>
  <c r="D324" i="4"/>
  <c r="E324" i="4"/>
  <c r="G343" i="4"/>
  <c r="H343" i="4"/>
  <c r="G339" i="4"/>
  <c r="H339" i="4"/>
  <c r="G335" i="4"/>
  <c r="H335" i="4"/>
  <c r="G331" i="4"/>
  <c r="H331" i="4"/>
  <c r="G327" i="4"/>
  <c r="H327" i="4"/>
  <c r="I325" i="4"/>
  <c r="G323" i="4"/>
  <c r="H323" i="4"/>
  <c r="I321" i="4"/>
  <c r="G319" i="4"/>
  <c r="H319" i="4"/>
  <c r="I317" i="4"/>
  <c r="G313" i="4"/>
  <c r="H313" i="4"/>
  <c r="I313" i="4"/>
  <c r="E311" i="4"/>
  <c r="J309" i="4"/>
  <c r="G305" i="4"/>
  <c r="H305" i="4"/>
  <c r="I305" i="4"/>
  <c r="E303" i="4"/>
  <c r="J301" i="4"/>
  <c r="G297" i="4"/>
  <c r="H297" i="4"/>
  <c r="I297" i="4"/>
  <c r="E215" i="4"/>
  <c r="F215" i="4"/>
  <c r="H215" i="4"/>
  <c r="D215" i="4"/>
  <c r="G215" i="4"/>
  <c r="I215" i="4"/>
  <c r="J215" i="4"/>
  <c r="E175" i="4"/>
  <c r="F175" i="4"/>
  <c r="I175" i="4"/>
  <c r="D175" i="4"/>
  <c r="G175" i="4"/>
  <c r="H175" i="4"/>
  <c r="J175" i="4"/>
  <c r="J334" i="4"/>
  <c r="J330" i="4"/>
  <c r="J326" i="4"/>
  <c r="F325" i="4"/>
  <c r="J322" i="4"/>
  <c r="F321" i="4"/>
  <c r="J318" i="4"/>
  <c r="F317" i="4"/>
  <c r="G316" i="4"/>
  <c r="H316" i="4"/>
  <c r="I316" i="4"/>
  <c r="J312" i="4"/>
  <c r="F309" i="4"/>
  <c r="G308" i="4"/>
  <c r="H308" i="4"/>
  <c r="I308" i="4"/>
  <c r="J304" i="4"/>
  <c r="F301" i="4"/>
  <c r="G300" i="4"/>
  <c r="H300" i="4"/>
  <c r="I300" i="4"/>
  <c r="I296" i="4"/>
  <c r="G311" i="4"/>
  <c r="H311" i="4"/>
  <c r="I311" i="4"/>
  <c r="G303" i="4"/>
  <c r="H303" i="4"/>
  <c r="I303" i="4"/>
  <c r="J280" i="4"/>
  <c r="E280" i="4"/>
  <c r="F280" i="4"/>
  <c r="G280" i="4"/>
  <c r="H280" i="4"/>
  <c r="D280" i="4"/>
  <c r="J365" i="4"/>
  <c r="I364" i="4"/>
  <c r="J357" i="4"/>
  <c r="I356" i="4"/>
  <c r="J349" i="4"/>
  <c r="I348" i="4"/>
  <c r="J343" i="4"/>
  <c r="J339" i="4"/>
  <c r="J335" i="4"/>
  <c r="J331" i="4"/>
  <c r="J327" i="4"/>
  <c r="J323" i="4"/>
  <c r="J319" i="4"/>
  <c r="G314" i="4"/>
  <c r="H314" i="4"/>
  <c r="I314" i="4"/>
  <c r="E312" i="4"/>
  <c r="G306" i="4"/>
  <c r="H306" i="4"/>
  <c r="I306" i="4"/>
  <c r="E304" i="4"/>
  <c r="G298" i="4"/>
  <c r="H298" i="4"/>
  <c r="I298" i="4"/>
  <c r="J290" i="4"/>
  <c r="G290" i="4"/>
  <c r="H290" i="4"/>
  <c r="I290" i="4"/>
  <c r="F290" i="4"/>
  <c r="J272" i="4"/>
  <c r="E272" i="4"/>
  <c r="F272" i="4"/>
  <c r="G272" i="4"/>
  <c r="H272" i="4"/>
  <c r="I272" i="4"/>
  <c r="D272" i="4"/>
  <c r="F245" i="4"/>
  <c r="H245" i="4"/>
  <c r="I245" i="4"/>
  <c r="E245" i="4"/>
  <c r="G245" i="4"/>
  <c r="J245" i="4"/>
  <c r="D245" i="4"/>
  <c r="F229" i="4"/>
  <c r="H229" i="4"/>
  <c r="E229" i="4"/>
  <c r="G229" i="4"/>
  <c r="I229" i="4"/>
  <c r="J229" i="4"/>
  <c r="D229" i="4"/>
  <c r="G325" i="4"/>
  <c r="H325" i="4"/>
  <c r="G321" i="4"/>
  <c r="H321" i="4"/>
  <c r="G317" i="4"/>
  <c r="H317" i="4"/>
  <c r="G309" i="4"/>
  <c r="H309" i="4"/>
  <c r="I309" i="4"/>
  <c r="G301" i="4"/>
  <c r="H301" i="4"/>
  <c r="I301" i="4"/>
  <c r="J296" i="4"/>
  <c r="F296" i="4"/>
  <c r="G296" i="4"/>
  <c r="H296" i="4"/>
  <c r="J264" i="4"/>
  <c r="E264" i="4"/>
  <c r="F264" i="4"/>
  <c r="G264" i="4"/>
  <c r="H264" i="4"/>
  <c r="I264" i="4"/>
  <c r="D264" i="4"/>
  <c r="G312" i="4"/>
  <c r="H312" i="4"/>
  <c r="I312" i="4"/>
  <c r="G304" i="4"/>
  <c r="H304" i="4"/>
  <c r="I304" i="4"/>
  <c r="J289" i="4"/>
  <c r="F289" i="4"/>
  <c r="G289" i="4"/>
  <c r="H289" i="4"/>
  <c r="I289" i="4"/>
  <c r="E289" i="4"/>
  <c r="J256" i="4"/>
  <c r="E256" i="4"/>
  <c r="F256" i="4"/>
  <c r="G256" i="4"/>
  <c r="H256" i="4"/>
  <c r="I256" i="4"/>
  <c r="D256" i="4"/>
  <c r="G334" i="4"/>
  <c r="H334" i="4"/>
  <c r="G330" i="4"/>
  <c r="H330" i="4"/>
  <c r="G326" i="4"/>
  <c r="H326" i="4"/>
  <c r="G322" i="4"/>
  <c r="H322" i="4"/>
  <c r="G318" i="4"/>
  <c r="H318" i="4"/>
  <c r="G315" i="4"/>
  <c r="H315" i="4"/>
  <c r="I315" i="4"/>
  <c r="J311" i="4"/>
  <c r="G307" i="4"/>
  <c r="H307" i="4"/>
  <c r="I307" i="4"/>
  <c r="J303" i="4"/>
  <c r="G299" i="4"/>
  <c r="H299" i="4"/>
  <c r="I299" i="4"/>
  <c r="J282" i="4"/>
  <c r="G282" i="4"/>
  <c r="H282" i="4"/>
  <c r="I282" i="4"/>
  <c r="F282" i="4"/>
  <c r="E281" i="4"/>
  <c r="F274" i="4"/>
  <c r="E273" i="4"/>
  <c r="F266" i="4"/>
  <c r="E265" i="4"/>
  <c r="F258" i="4"/>
  <c r="E257" i="4"/>
  <c r="I243" i="4"/>
  <c r="F242" i="4"/>
  <c r="D242" i="4"/>
  <c r="E242" i="4"/>
  <c r="G239" i="4"/>
  <c r="J237" i="4"/>
  <c r="J235" i="4"/>
  <c r="D200" i="4"/>
  <c r="E200" i="4"/>
  <c r="F200" i="4"/>
  <c r="H200" i="4"/>
  <c r="G200" i="4"/>
  <c r="I200" i="4"/>
  <c r="J200" i="4"/>
  <c r="D274" i="4"/>
  <c r="D266" i="4"/>
  <c r="D258" i="4"/>
  <c r="E210" i="4"/>
  <c r="F210" i="4"/>
  <c r="H210" i="4"/>
  <c r="G210" i="4"/>
  <c r="I210" i="4"/>
  <c r="J210" i="4"/>
  <c r="D196" i="4"/>
  <c r="E196" i="4"/>
  <c r="F196" i="4"/>
  <c r="H196" i="4"/>
  <c r="G196" i="4"/>
  <c r="I196" i="4"/>
  <c r="J196" i="4"/>
  <c r="F243" i="4"/>
  <c r="E243" i="4"/>
  <c r="G243" i="4"/>
  <c r="F239" i="4"/>
  <c r="I239" i="4"/>
  <c r="J239" i="4"/>
  <c r="F237" i="4"/>
  <c r="G237" i="4"/>
  <c r="H237" i="4"/>
  <c r="I237" i="4"/>
  <c r="F235" i="4"/>
  <c r="D235" i="4"/>
  <c r="E235" i="4"/>
  <c r="G235" i="4"/>
  <c r="D202" i="4"/>
  <c r="E202" i="4"/>
  <c r="F202" i="4"/>
  <c r="H202" i="4"/>
  <c r="G202" i="4"/>
  <c r="I202" i="4"/>
  <c r="J202" i="4"/>
  <c r="G295" i="4"/>
  <c r="F294" i="4"/>
  <c r="G287" i="4"/>
  <c r="F286" i="4"/>
  <c r="I281" i="4"/>
  <c r="G279" i="4"/>
  <c r="F278" i="4"/>
  <c r="I273" i="4"/>
  <c r="G271" i="4"/>
  <c r="F270" i="4"/>
  <c r="I265" i="4"/>
  <c r="G263" i="4"/>
  <c r="F262" i="4"/>
  <c r="I257" i="4"/>
  <c r="G255" i="4"/>
  <c r="G247" i="4"/>
  <c r="F246" i="4"/>
  <c r="I246" i="4"/>
  <c r="J246" i="4"/>
  <c r="J242" i="4"/>
  <c r="G238" i="4"/>
  <c r="J236" i="4"/>
  <c r="G230" i="4"/>
  <c r="E226" i="4"/>
  <c r="F226" i="4"/>
  <c r="H226" i="4"/>
  <c r="G226" i="4"/>
  <c r="I226" i="4"/>
  <c r="J226" i="4"/>
  <c r="G221" i="4"/>
  <c r="E207" i="4"/>
  <c r="F207" i="4"/>
  <c r="H207" i="4"/>
  <c r="D207" i="4"/>
  <c r="G207" i="4"/>
  <c r="I207" i="4"/>
  <c r="J207" i="4"/>
  <c r="I189" i="4"/>
  <c r="H189" i="4"/>
  <c r="J189" i="4"/>
  <c r="D189" i="4"/>
  <c r="E189" i="4"/>
  <c r="F189" i="4"/>
  <c r="G189" i="4"/>
  <c r="F295" i="4"/>
  <c r="E294" i="4"/>
  <c r="F287" i="4"/>
  <c r="E286" i="4"/>
  <c r="H281" i="4"/>
  <c r="F279" i="4"/>
  <c r="E278" i="4"/>
  <c r="I274" i="4"/>
  <c r="H273" i="4"/>
  <c r="F271" i="4"/>
  <c r="E270" i="4"/>
  <c r="I266" i="4"/>
  <c r="H265" i="4"/>
  <c r="F263" i="4"/>
  <c r="E262" i="4"/>
  <c r="I258" i="4"/>
  <c r="H257" i="4"/>
  <c r="F255" i="4"/>
  <c r="E247" i="4"/>
  <c r="I242" i="4"/>
  <c r="E238" i="4"/>
  <c r="I236" i="4"/>
  <c r="E230" i="4"/>
  <c r="E224" i="4"/>
  <c r="F224" i="4"/>
  <c r="H224" i="4"/>
  <c r="J224" i="4"/>
  <c r="D198" i="4"/>
  <c r="E198" i="4"/>
  <c r="F198" i="4"/>
  <c r="H198" i="4"/>
  <c r="G198" i="4"/>
  <c r="I198" i="4"/>
  <c r="J198" i="4"/>
  <c r="E295" i="4"/>
  <c r="D294" i="4"/>
  <c r="I291" i="4"/>
  <c r="E287" i="4"/>
  <c r="D286" i="4"/>
  <c r="I283" i="4"/>
  <c r="G281" i="4"/>
  <c r="E279" i="4"/>
  <c r="D278" i="4"/>
  <c r="I275" i="4"/>
  <c r="H274" i="4"/>
  <c r="G273" i="4"/>
  <c r="E271" i="4"/>
  <c r="D270" i="4"/>
  <c r="I267" i="4"/>
  <c r="H266" i="4"/>
  <c r="G265" i="4"/>
  <c r="E263" i="4"/>
  <c r="D262" i="4"/>
  <c r="I259" i="4"/>
  <c r="H258" i="4"/>
  <c r="G257" i="4"/>
  <c r="E255" i="4"/>
  <c r="F244" i="4"/>
  <c r="G244" i="4"/>
  <c r="H244" i="4"/>
  <c r="H242" i="4"/>
  <c r="E223" i="4"/>
  <c r="F223" i="4"/>
  <c r="H223" i="4"/>
  <c r="D223" i="4"/>
  <c r="G223" i="4"/>
  <c r="I223" i="4"/>
  <c r="J223" i="4"/>
  <c r="E221" i="4"/>
  <c r="F221" i="4"/>
  <c r="H221" i="4"/>
  <c r="I221" i="4"/>
  <c r="J221" i="4"/>
  <c r="F281" i="4"/>
  <c r="G274" i="4"/>
  <c r="F273" i="4"/>
  <c r="G266" i="4"/>
  <c r="F265" i="4"/>
  <c r="G258" i="4"/>
  <c r="F257" i="4"/>
  <c r="F247" i="4"/>
  <c r="J247" i="4"/>
  <c r="J243" i="4"/>
  <c r="H239" i="4"/>
  <c r="F238" i="4"/>
  <c r="H238" i="4"/>
  <c r="I238" i="4"/>
  <c r="J238" i="4"/>
  <c r="F236" i="4"/>
  <c r="E236" i="4"/>
  <c r="G236" i="4"/>
  <c r="H236" i="4"/>
  <c r="F230" i="4"/>
  <c r="H230" i="4"/>
  <c r="I230" i="4"/>
  <c r="J230" i="4"/>
  <c r="E218" i="4"/>
  <c r="F218" i="4"/>
  <c r="H218" i="4"/>
  <c r="G218" i="4"/>
  <c r="I218" i="4"/>
  <c r="J218" i="4"/>
  <c r="D194" i="4"/>
  <c r="E194" i="4"/>
  <c r="F194" i="4"/>
  <c r="H194" i="4"/>
  <c r="G194" i="4"/>
  <c r="I194" i="4"/>
  <c r="J194" i="4"/>
  <c r="E213" i="4"/>
  <c r="F213" i="4"/>
  <c r="H213" i="4"/>
  <c r="E205" i="4"/>
  <c r="F205" i="4"/>
  <c r="H205" i="4"/>
  <c r="E216" i="4"/>
  <c r="F216" i="4"/>
  <c r="H216" i="4"/>
  <c r="E208" i="4"/>
  <c r="F208" i="4"/>
  <c r="H208" i="4"/>
  <c r="J204" i="4"/>
  <c r="E227" i="4"/>
  <c r="F227" i="4"/>
  <c r="H227" i="4"/>
  <c r="I220" i="4"/>
  <c r="E219" i="4"/>
  <c r="F219" i="4"/>
  <c r="H219" i="4"/>
  <c r="I212" i="4"/>
  <c r="E211" i="4"/>
  <c r="F211" i="4"/>
  <c r="H211" i="4"/>
  <c r="I204" i="4"/>
  <c r="E203" i="4"/>
  <c r="F203" i="4"/>
  <c r="H203" i="4"/>
  <c r="D201" i="4"/>
  <c r="E201" i="4"/>
  <c r="F201" i="4"/>
  <c r="H201" i="4"/>
  <c r="D199" i="4"/>
  <c r="E199" i="4"/>
  <c r="F199" i="4"/>
  <c r="H199" i="4"/>
  <c r="D197" i="4"/>
  <c r="E197" i="4"/>
  <c r="F197" i="4"/>
  <c r="H197" i="4"/>
  <c r="D195" i="4"/>
  <c r="E195" i="4"/>
  <c r="F195" i="4"/>
  <c r="H195" i="4"/>
  <c r="D193" i="4"/>
  <c r="E193" i="4"/>
  <c r="F193" i="4"/>
  <c r="H193" i="4"/>
  <c r="E186" i="4"/>
  <c r="I186" i="4"/>
  <c r="D186" i="4"/>
  <c r="F186" i="4"/>
  <c r="G186" i="4"/>
  <c r="J186" i="4"/>
  <c r="E179" i="4"/>
  <c r="F179" i="4"/>
  <c r="I179" i="4"/>
  <c r="G179" i="4"/>
  <c r="D179" i="4"/>
  <c r="E171" i="4"/>
  <c r="F171" i="4"/>
  <c r="I171" i="4"/>
  <c r="G171" i="4"/>
  <c r="J171" i="4"/>
  <c r="D171" i="4"/>
  <c r="E234" i="4"/>
  <c r="E228" i="4"/>
  <c r="E222" i="4"/>
  <c r="F222" i="4"/>
  <c r="H222" i="4"/>
  <c r="G220" i="4"/>
  <c r="E214" i="4"/>
  <c r="F214" i="4"/>
  <c r="H214" i="4"/>
  <c r="G212" i="4"/>
  <c r="E206" i="4"/>
  <c r="F206" i="4"/>
  <c r="H206" i="4"/>
  <c r="G204" i="4"/>
  <c r="D234" i="4"/>
  <c r="J231" i="4"/>
  <c r="E225" i="4"/>
  <c r="F225" i="4"/>
  <c r="H225" i="4"/>
  <c r="E217" i="4"/>
  <c r="F217" i="4"/>
  <c r="H217" i="4"/>
  <c r="J213" i="4"/>
  <c r="E209" i="4"/>
  <c r="F209" i="4"/>
  <c r="H209" i="4"/>
  <c r="J205" i="4"/>
  <c r="E178" i="4"/>
  <c r="F178" i="4"/>
  <c r="I178" i="4"/>
  <c r="G178" i="4"/>
  <c r="H178" i="4"/>
  <c r="J178" i="4"/>
  <c r="I231" i="4"/>
  <c r="F228" i="4"/>
  <c r="H228" i="4"/>
  <c r="E220" i="4"/>
  <c r="F220" i="4"/>
  <c r="H220" i="4"/>
  <c r="J216" i="4"/>
  <c r="I213" i="4"/>
  <c r="E212" i="4"/>
  <c r="F212" i="4"/>
  <c r="H212" i="4"/>
  <c r="J208" i="4"/>
  <c r="I205" i="4"/>
  <c r="E204" i="4"/>
  <c r="F204" i="4"/>
  <c r="H204" i="4"/>
  <c r="E183" i="4"/>
  <c r="F183" i="4"/>
  <c r="I183" i="4"/>
  <c r="D183" i="4"/>
  <c r="G183" i="4"/>
  <c r="H183" i="4"/>
  <c r="G192" i="4"/>
  <c r="F191" i="4"/>
  <c r="G185" i="4"/>
  <c r="E184" i="4"/>
  <c r="F184" i="4"/>
  <c r="I184" i="4"/>
  <c r="J180" i="4"/>
  <c r="H177" i="4"/>
  <c r="E176" i="4"/>
  <c r="F176" i="4"/>
  <c r="I176" i="4"/>
  <c r="J172" i="4"/>
  <c r="H169" i="4"/>
  <c r="J167" i="4"/>
  <c r="J165" i="4"/>
  <c r="J163" i="4"/>
  <c r="J161" i="4"/>
  <c r="J159" i="4"/>
  <c r="J157" i="4"/>
  <c r="J155" i="4"/>
  <c r="J153" i="4"/>
  <c r="J151" i="4"/>
  <c r="J149" i="4"/>
  <c r="J147" i="4"/>
  <c r="J145" i="4"/>
  <c r="J143" i="4"/>
  <c r="J141" i="4"/>
  <c r="J139" i="4"/>
  <c r="E192" i="4"/>
  <c r="D191" i="4"/>
  <c r="J188" i="4"/>
  <c r="H187" i="4"/>
  <c r="E182" i="4"/>
  <c r="F182" i="4"/>
  <c r="I182" i="4"/>
  <c r="G180" i="4"/>
  <c r="E174" i="4"/>
  <c r="F174" i="4"/>
  <c r="I174" i="4"/>
  <c r="G172" i="4"/>
  <c r="J170" i="4"/>
  <c r="D192" i="4"/>
  <c r="G187" i="4"/>
  <c r="E185" i="4"/>
  <c r="I185" i="4"/>
  <c r="J181" i="4"/>
  <c r="E177" i="4"/>
  <c r="F177" i="4"/>
  <c r="I177" i="4"/>
  <c r="J173" i="4"/>
  <c r="H170" i="4"/>
  <c r="E169" i="4"/>
  <c r="F169" i="4"/>
  <c r="I169" i="4"/>
  <c r="E167" i="4"/>
  <c r="F167" i="4"/>
  <c r="G167" i="4"/>
  <c r="I167" i="4"/>
  <c r="E165" i="4"/>
  <c r="F165" i="4"/>
  <c r="G165" i="4"/>
  <c r="I165" i="4"/>
  <c r="E163" i="4"/>
  <c r="F163" i="4"/>
  <c r="G163" i="4"/>
  <c r="I163" i="4"/>
  <c r="E161" i="4"/>
  <c r="F161" i="4"/>
  <c r="G161" i="4"/>
  <c r="I161" i="4"/>
  <c r="E159" i="4"/>
  <c r="F159" i="4"/>
  <c r="G159" i="4"/>
  <c r="I159" i="4"/>
  <c r="E157" i="4"/>
  <c r="F157" i="4"/>
  <c r="G157" i="4"/>
  <c r="I157" i="4"/>
  <c r="E155" i="4"/>
  <c r="F155" i="4"/>
  <c r="G155" i="4"/>
  <c r="I155" i="4"/>
  <c r="E153" i="4"/>
  <c r="F153" i="4"/>
  <c r="G153" i="4"/>
  <c r="I153" i="4"/>
  <c r="E151" i="4"/>
  <c r="F151" i="4"/>
  <c r="G151" i="4"/>
  <c r="I151" i="4"/>
  <c r="E149" i="4"/>
  <c r="F149" i="4"/>
  <c r="G149" i="4"/>
  <c r="I149" i="4"/>
  <c r="E147" i="4"/>
  <c r="F147" i="4"/>
  <c r="G147" i="4"/>
  <c r="I147" i="4"/>
  <c r="E145" i="4"/>
  <c r="F145" i="4"/>
  <c r="G145" i="4"/>
  <c r="I145" i="4"/>
  <c r="E143" i="4"/>
  <c r="F143" i="4"/>
  <c r="G143" i="4"/>
  <c r="I143" i="4"/>
  <c r="E141" i="4"/>
  <c r="F141" i="4"/>
  <c r="G141" i="4"/>
  <c r="I141" i="4"/>
  <c r="E139" i="4"/>
  <c r="F139" i="4"/>
  <c r="G139" i="4"/>
  <c r="I139" i="4"/>
  <c r="F187" i="4"/>
  <c r="E180" i="4"/>
  <c r="F180" i="4"/>
  <c r="I180" i="4"/>
  <c r="E172" i="4"/>
  <c r="F172" i="4"/>
  <c r="I172" i="4"/>
  <c r="G170" i="4"/>
  <c r="E170" i="4"/>
  <c r="F170" i="4"/>
  <c r="I170" i="4"/>
  <c r="E181" i="4"/>
  <c r="F181" i="4"/>
  <c r="I181" i="4"/>
  <c r="E173" i="4"/>
  <c r="F173" i="4"/>
  <c r="I173" i="4"/>
  <c r="E168" i="4"/>
  <c r="F168" i="4"/>
  <c r="G168" i="4"/>
  <c r="I168" i="4"/>
  <c r="E166" i="4"/>
  <c r="F166" i="4"/>
  <c r="G166" i="4"/>
  <c r="I166" i="4"/>
  <c r="E164" i="4"/>
  <c r="F164" i="4"/>
  <c r="G164" i="4"/>
  <c r="I164" i="4"/>
  <c r="E162" i="4"/>
  <c r="F162" i="4"/>
  <c r="G162" i="4"/>
  <c r="I162" i="4"/>
  <c r="E160" i="4"/>
  <c r="F160" i="4"/>
  <c r="G160" i="4"/>
  <c r="I160" i="4"/>
  <c r="E158" i="4"/>
  <c r="F158" i="4"/>
  <c r="G158" i="4"/>
  <c r="I158" i="4"/>
  <c r="E156" i="4"/>
  <c r="F156" i="4"/>
  <c r="G156" i="4"/>
  <c r="I156" i="4"/>
  <c r="E154" i="4"/>
  <c r="F154" i="4"/>
  <c r="G154" i="4"/>
  <c r="I154" i="4"/>
  <c r="E152" i="4"/>
  <c r="F152" i="4"/>
  <c r="G152" i="4"/>
  <c r="I152" i="4"/>
  <c r="E150" i="4"/>
  <c r="F150" i="4"/>
  <c r="G150" i="4"/>
  <c r="I150" i="4"/>
  <c r="E148" i="4"/>
  <c r="F148" i="4"/>
  <c r="G148" i="4"/>
  <c r="I148" i="4"/>
  <c r="E146" i="4"/>
  <c r="F146" i="4"/>
  <c r="G146" i="4"/>
  <c r="I146" i="4"/>
  <c r="E144" i="4"/>
  <c r="F144" i="4"/>
  <c r="G144" i="4"/>
  <c r="I144" i="4"/>
  <c r="E142" i="4"/>
  <c r="F142" i="4"/>
  <c r="G142" i="4"/>
  <c r="I142" i="4"/>
  <c r="E140" i="4"/>
  <c r="F140" i="4"/>
  <c r="G140" i="4"/>
  <c r="I140" i="4"/>
  <c r="I138" i="4"/>
  <c r="I137" i="4"/>
  <c r="I136" i="4"/>
  <c r="I135" i="4"/>
  <c r="I134" i="4"/>
  <c r="I133" i="4"/>
  <c r="I132" i="4"/>
  <c r="I131" i="4"/>
  <c r="I130" i="4"/>
  <c r="I129" i="4"/>
  <c r="I128" i="4"/>
  <c r="I127" i="4"/>
  <c r="I126" i="4"/>
  <c r="I125" i="4"/>
  <c r="I124" i="4"/>
  <c r="I123" i="4"/>
  <c r="I122" i="4"/>
  <c r="I121" i="4"/>
  <c r="I120" i="4"/>
  <c r="I119" i="4"/>
  <c r="I118" i="4"/>
  <c r="I117" i="4"/>
  <c r="I116" i="4"/>
  <c r="I115" i="4"/>
  <c r="I114" i="4"/>
  <c r="I113" i="4"/>
  <c r="I112" i="4"/>
  <c r="I111" i="4"/>
  <c r="I110" i="4"/>
  <c r="I109" i="4"/>
  <c r="I108" i="4"/>
  <c r="G138" i="4"/>
  <c r="G137" i="4"/>
  <c r="G136" i="4"/>
  <c r="G135" i="4"/>
  <c r="G134" i="4"/>
  <c r="G133" i="4"/>
  <c r="G132" i="4"/>
  <c r="G131" i="4"/>
  <c r="G130" i="4"/>
  <c r="G129" i="4"/>
  <c r="G128" i="4"/>
  <c r="G127" i="4"/>
  <c r="G126" i="4"/>
  <c r="G125" i="4"/>
  <c r="G124" i="4"/>
  <c r="G123" i="4"/>
  <c r="G122" i="4"/>
  <c r="G121" i="4"/>
  <c r="G120" i="4"/>
  <c r="G119" i="4"/>
  <c r="G118" i="4"/>
  <c r="G117" i="4"/>
  <c r="G116" i="4"/>
  <c r="G115" i="4"/>
  <c r="G114" i="4"/>
  <c r="G113" i="4"/>
  <c r="G112" i="4"/>
  <c r="G111" i="4"/>
  <c r="G110" i="4"/>
  <c r="G109" i="4"/>
  <c r="G108" i="4"/>
  <c r="F138" i="4"/>
  <c r="F137" i="4"/>
  <c r="F136" i="4"/>
  <c r="F135" i="4"/>
  <c r="F134" i="4"/>
  <c r="F133" i="4"/>
  <c r="F132" i="4"/>
  <c r="F131" i="4"/>
  <c r="F130" i="4"/>
  <c r="F129" i="4"/>
  <c r="F128" i="4"/>
  <c r="F127" i="4"/>
  <c r="F126" i="4"/>
  <c r="F125" i="4"/>
  <c r="F124" i="4"/>
  <c r="F123" i="4"/>
  <c r="F122" i="4"/>
  <c r="F121" i="4"/>
  <c r="F120" i="4"/>
  <c r="F119" i="4"/>
  <c r="F118" i="4"/>
  <c r="F117" i="4"/>
  <c r="F116" i="4"/>
  <c r="F115" i="4"/>
  <c r="F114" i="4"/>
  <c r="F113" i="4"/>
  <c r="F112" i="4"/>
  <c r="F111" i="4"/>
  <c r="F110" i="4"/>
  <c r="F109" i="4"/>
  <c r="F108" i="4"/>
  <c r="H92" i="4"/>
  <c r="G107" i="4"/>
  <c r="G77" i="4"/>
  <c r="E74" i="4"/>
  <c r="G92" i="4"/>
  <c r="D100" i="4"/>
  <c r="H100" i="4"/>
  <c r="H90" i="4"/>
  <c r="J75" i="4"/>
  <c r="J98" i="4"/>
  <c r="F92" i="4"/>
  <c r="J74" i="4"/>
  <c r="J91" i="4"/>
  <c r="E99" i="4"/>
  <c r="I98" i="4"/>
  <c r="E98" i="4"/>
  <c r="G84" i="4"/>
  <c r="H102" i="4"/>
  <c r="E92" i="4"/>
  <c r="E78" i="4"/>
  <c r="I100" i="4"/>
  <c r="G100" i="4"/>
  <c r="E90" i="4"/>
  <c r="H81" i="4"/>
  <c r="I92" i="4"/>
  <c r="F100" i="4"/>
  <c r="E106" i="4"/>
  <c r="J106" i="4"/>
  <c r="I90" i="4"/>
  <c r="F98" i="4"/>
  <c r="J90" i="4"/>
  <c r="H98" i="4"/>
  <c r="D98" i="4"/>
  <c r="I106" i="4"/>
  <c r="F90" i="4"/>
  <c r="H77" i="4"/>
  <c r="J76" i="4"/>
  <c r="G76" i="4"/>
  <c r="J102" i="4"/>
  <c r="I50" i="4"/>
  <c r="I71" i="4"/>
  <c r="I82" i="4"/>
  <c r="F86" i="4"/>
  <c r="H93" i="4"/>
  <c r="F101" i="4"/>
  <c r="E100" i="4"/>
  <c r="F82" i="4"/>
  <c r="I105" i="4"/>
  <c r="H105" i="4"/>
  <c r="D93" i="4"/>
  <c r="F83" i="4"/>
  <c r="D97" i="4"/>
  <c r="I101" i="4"/>
  <c r="F93" i="4"/>
  <c r="E93" i="4"/>
  <c r="H74" i="4"/>
  <c r="E75" i="4"/>
  <c r="J101" i="4"/>
  <c r="H101" i="4"/>
  <c r="G101" i="4"/>
  <c r="J93" i="4"/>
  <c r="I97" i="4"/>
  <c r="G93" i="4"/>
  <c r="D101" i="4"/>
  <c r="E66" i="4"/>
  <c r="I83" i="4"/>
  <c r="H97" i="4"/>
  <c r="J71" i="4"/>
  <c r="I79" i="4"/>
  <c r="H79" i="4"/>
  <c r="J94" i="4"/>
  <c r="I78" i="4"/>
  <c r="H78" i="4"/>
  <c r="F87" i="4"/>
  <c r="E79" i="4"/>
  <c r="G102" i="4"/>
  <c r="H87" i="4"/>
  <c r="J87" i="4"/>
  <c r="H86" i="4"/>
  <c r="H94" i="4"/>
  <c r="G95" i="4"/>
  <c r="F94" i="4"/>
  <c r="J58" i="4"/>
  <c r="J86" i="4"/>
  <c r="I86" i="4"/>
  <c r="H85" i="4"/>
  <c r="F78" i="4"/>
  <c r="E71" i="4"/>
  <c r="H106" i="4"/>
  <c r="G94" i="4"/>
  <c r="E95" i="4"/>
  <c r="I87" i="4"/>
  <c r="H71" i="4"/>
  <c r="D50" i="4"/>
  <c r="J79" i="4"/>
  <c r="H82" i="4"/>
  <c r="G78" i="4"/>
  <c r="F74" i="4"/>
  <c r="D77" i="4"/>
  <c r="J99" i="4"/>
  <c r="D90" i="4"/>
  <c r="J78" i="4"/>
  <c r="F71" i="4"/>
  <c r="E87" i="4"/>
  <c r="F102" i="4"/>
  <c r="H58" i="4"/>
  <c r="E50" i="4"/>
  <c r="G88" i="4"/>
  <c r="G96" i="4"/>
  <c r="E107" i="4"/>
  <c r="E96" i="4"/>
  <c r="I96" i="4"/>
  <c r="H104" i="4"/>
  <c r="H96" i="4"/>
  <c r="G104" i="4"/>
  <c r="E104" i="4"/>
  <c r="G81" i="4"/>
  <c r="G58" i="4"/>
  <c r="G80" i="4"/>
  <c r="I95" i="4"/>
  <c r="H103" i="4"/>
  <c r="H95" i="4"/>
  <c r="G103" i="4"/>
  <c r="F96" i="4"/>
  <c r="E103" i="4"/>
  <c r="D96" i="4"/>
  <c r="F50" i="4"/>
  <c r="J107" i="4"/>
  <c r="I104" i="4"/>
  <c r="E91" i="4"/>
  <c r="J88" i="4"/>
  <c r="F76" i="4"/>
  <c r="J95" i="4"/>
  <c r="I103" i="4"/>
  <c r="G91" i="4"/>
  <c r="J104" i="4"/>
  <c r="F104" i="4"/>
  <c r="E58" i="4"/>
  <c r="G89" i="4"/>
  <c r="G73" i="4"/>
  <c r="F72" i="4"/>
  <c r="J103" i="4"/>
  <c r="H107" i="4"/>
  <c r="H99" i="4"/>
  <c r="H91" i="4"/>
  <c r="G99" i="4"/>
  <c r="I66" i="4"/>
  <c r="F58" i="4"/>
  <c r="J83" i="4"/>
  <c r="J72" i="4"/>
  <c r="I75" i="4"/>
  <c r="G86" i="4"/>
  <c r="F80" i="4"/>
  <c r="E86" i="4"/>
  <c r="J92" i="4"/>
  <c r="I102" i="4"/>
  <c r="I94" i="4"/>
  <c r="G106" i="4"/>
  <c r="F97" i="4"/>
  <c r="E105" i="4"/>
  <c r="E97" i="4"/>
  <c r="D106" i="4"/>
  <c r="I62" i="4"/>
  <c r="J82" i="4"/>
  <c r="I74" i="4"/>
  <c r="G85" i="4"/>
  <c r="E83" i="4"/>
  <c r="D85" i="4"/>
  <c r="G105" i="4"/>
  <c r="G97" i="4"/>
  <c r="D105" i="4"/>
  <c r="D94" i="4"/>
  <c r="H54" i="4"/>
  <c r="I67" i="4"/>
  <c r="F70" i="4"/>
  <c r="D70" i="4"/>
  <c r="J80" i="4"/>
  <c r="D82" i="4"/>
  <c r="F105" i="4"/>
  <c r="H70" i="4"/>
  <c r="E82" i="4"/>
  <c r="J70" i="4"/>
  <c r="D62" i="4"/>
  <c r="H75" i="4"/>
  <c r="G72" i="4"/>
  <c r="F75" i="4"/>
  <c r="I107" i="4"/>
  <c r="I99" i="4"/>
  <c r="I91" i="4"/>
  <c r="E102" i="4"/>
  <c r="G70" i="4"/>
  <c r="I56" i="4"/>
  <c r="H52" i="4"/>
  <c r="I55" i="4"/>
  <c r="J68" i="4"/>
  <c r="J56" i="4"/>
  <c r="G56" i="4"/>
  <c r="D67" i="4"/>
  <c r="H62" i="4"/>
  <c r="I64" i="4"/>
  <c r="J67" i="4"/>
  <c r="J55" i="4"/>
  <c r="G55" i="4"/>
  <c r="F55" i="4"/>
  <c r="D66" i="4"/>
  <c r="D54" i="4"/>
  <c r="E47" i="4"/>
  <c r="H46" i="4"/>
  <c r="H60" i="4"/>
  <c r="H50" i="4"/>
  <c r="I63" i="4"/>
  <c r="I52" i="4"/>
  <c r="J66" i="4"/>
  <c r="J54" i="4"/>
  <c r="G66" i="4"/>
  <c r="G54" i="4"/>
  <c r="F66" i="4"/>
  <c r="F54" i="4"/>
  <c r="D64" i="4"/>
  <c r="D51" i="4"/>
  <c r="E62" i="4"/>
  <c r="J84" i="4"/>
  <c r="H83" i="4"/>
  <c r="H73" i="4"/>
  <c r="G83" i="4"/>
  <c r="G75" i="4"/>
  <c r="F84" i="4"/>
  <c r="D81" i="4"/>
  <c r="F107" i="4"/>
  <c r="F99" i="4"/>
  <c r="F91" i="4"/>
  <c r="D103" i="4"/>
  <c r="D95" i="4"/>
  <c r="H64" i="4"/>
  <c r="H59" i="4"/>
  <c r="H48" i="4"/>
  <c r="I51" i="4"/>
  <c r="J64" i="4"/>
  <c r="J52" i="4"/>
  <c r="G64" i="4"/>
  <c r="G52" i="4"/>
  <c r="F64" i="4"/>
  <c r="F51" i="4"/>
  <c r="D63" i="4"/>
  <c r="E59" i="4"/>
  <c r="H68" i="4"/>
  <c r="H47" i="4"/>
  <c r="J63" i="4"/>
  <c r="G51" i="4"/>
  <c r="I60" i="4"/>
  <c r="J51" i="4"/>
  <c r="F63" i="4"/>
  <c r="H67" i="4"/>
  <c r="I59" i="4"/>
  <c r="J62" i="4"/>
  <c r="G62" i="4"/>
  <c r="D47" i="4"/>
  <c r="G63" i="4"/>
  <c r="D48" i="4"/>
  <c r="H56" i="4"/>
  <c r="I70" i="4"/>
  <c r="I48" i="4"/>
  <c r="J50" i="4"/>
  <c r="F48" i="4"/>
  <c r="D59" i="4"/>
  <c r="E55" i="4"/>
  <c r="H55" i="4"/>
  <c r="I68" i="4"/>
  <c r="I58" i="4"/>
  <c r="I47" i="4"/>
  <c r="J59" i="4"/>
  <c r="J48" i="4"/>
  <c r="G59" i="4"/>
  <c r="G48" i="4"/>
  <c r="F47" i="4"/>
  <c r="E54" i="4"/>
  <c r="H89" i="4"/>
  <c r="G87" i="4"/>
  <c r="G79" i="4"/>
  <c r="G71" i="4"/>
  <c r="F79" i="4"/>
  <c r="D89" i="4"/>
  <c r="D73" i="4"/>
  <c r="J47" i="4"/>
  <c r="D56" i="4"/>
  <c r="E67" i="4"/>
  <c r="E51" i="4"/>
  <c r="F88" i="4"/>
  <c r="H63" i="4"/>
  <c r="F56" i="4"/>
  <c r="I46" i="4"/>
  <c r="G67" i="4"/>
  <c r="G60" i="4"/>
  <c r="J46" i="4"/>
  <c r="H65" i="4"/>
  <c r="H57" i="4"/>
  <c r="H49" i="4"/>
  <c r="I65" i="4"/>
  <c r="I57" i="4"/>
  <c r="I49" i="4"/>
  <c r="J65" i="4"/>
  <c r="J57" i="4"/>
  <c r="J49" i="4"/>
  <c r="G65" i="4"/>
  <c r="G57" i="4"/>
  <c r="G49" i="4"/>
  <c r="F65" i="4"/>
  <c r="F57" i="4"/>
  <c r="F49" i="4"/>
  <c r="D65" i="4"/>
  <c r="D57" i="4"/>
  <c r="D49" i="4"/>
  <c r="J89" i="4"/>
  <c r="J81" i="4"/>
  <c r="J73" i="4"/>
  <c r="I84" i="4"/>
  <c r="I76" i="4"/>
  <c r="F85" i="4"/>
  <c r="F77" i="4"/>
  <c r="E88" i="4"/>
  <c r="E80" i="4"/>
  <c r="E72" i="4"/>
  <c r="I89" i="4"/>
  <c r="I81" i="4"/>
  <c r="I73" i="4"/>
  <c r="H84" i="4"/>
  <c r="H76" i="4"/>
  <c r="E85" i="4"/>
  <c r="E77" i="4"/>
  <c r="D88" i="4"/>
  <c r="D80" i="4"/>
  <c r="D72" i="4"/>
  <c r="H69" i="4"/>
  <c r="H61" i="4"/>
  <c r="H53" i="4"/>
  <c r="I69" i="4"/>
  <c r="I61" i="4"/>
  <c r="I53" i="4"/>
  <c r="J69" i="4"/>
  <c r="J61" i="4"/>
  <c r="J53" i="4"/>
  <c r="G69" i="4"/>
  <c r="G61" i="4"/>
  <c r="G53" i="4"/>
  <c r="F69" i="4"/>
  <c r="F61" i="4"/>
  <c r="F53" i="4"/>
  <c r="D69" i="4"/>
  <c r="D61" i="4"/>
  <c r="D53" i="4"/>
  <c r="J85" i="4"/>
  <c r="J77" i="4"/>
  <c r="I88" i="4"/>
  <c r="I80" i="4"/>
  <c r="I72" i="4"/>
  <c r="F89" i="4"/>
  <c r="F81" i="4"/>
  <c r="F73" i="4"/>
  <c r="E84" i="4"/>
  <c r="E76" i="4"/>
  <c r="J60" i="4"/>
  <c r="G68" i="4"/>
  <c r="F68" i="4"/>
  <c r="F60" i="4"/>
  <c r="F52" i="4"/>
  <c r="D68" i="4"/>
  <c r="D60" i="4"/>
  <c r="D52" i="4"/>
  <c r="F46" i="4"/>
  <c r="G46" i="4"/>
  <c r="D46" i="4"/>
  <c r="D33" i="4" l="1"/>
  <c r="E33" i="4"/>
  <c r="F35" i="4"/>
  <c r="D35" i="4"/>
  <c r="G35" i="4"/>
  <c r="E35" i="4"/>
  <c r="H35" i="4"/>
  <c r="I35" i="4"/>
  <c r="F36" i="4"/>
  <c r="D36" i="4"/>
  <c r="G36" i="4"/>
  <c r="E36" i="4"/>
  <c r="H36" i="4"/>
  <c r="I36" i="4"/>
  <c r="F38" i="4"/>
  <c r="D38" i="4"/>
  <c r="G38" i="4"/>
  <c r="E38" i="4"/>
  <c r="I38" i="4"/>
  <c r="F39" i="4"/>
  <c r="D39" i="4"/>
  <c r="G39" i="4"/>
  <c r="E39" i="4"/>
  <c r="H39" i="4"/>
  <c r="I39" i="4"/>
  <c r="J38" i="4"/>
  <c r="J35" i="4"/>
  <c r="J36" i="4"/>
  <c r="E41" i="4"/>
  <c r="J39" i="4"/>
  <c r="I41" i="4"/>
  <c r="J41" i="4"/>
  <c r="H41" i="4"/>
  <c r="G41" i="4"/>
  <c r="F41" i="4"/>
  <c r="D41" i="4"/>
  <c r="G42" i="4"/>
  <c r="D17" i="4" s="1"/>
  <c r="H42" i="4"/>
  <c r="D20" i="4" s="1"/>
  <c r="I42" i="4"/>
  <c r="D21" i="4" s="1"/>
  <c r="J42" i="4"/>
  <c r="D22" i="4" s="1"/>
  <c r="F42" i="4"/>
  <c r="D25" i="4" s="1"/>
  <c r="H34" i="4" l="1"/>
  <c r="H40" i="4"/>
  <c r="I40" i="4"/>
  <c r="J40" i="4"/>
  <c r="J34" i="4"/>
  <c r="I34" i="4"/>
  <c r="J37" i="4"/>
  <c r="I37" i="4"/>
  <c r="H37" i="4"/>
  <c r="D40" i="4"/>
  <c r="G40" i="4"/>
  <c r="E40" i="4"/>
  <c r="F40" i="4"/>
  <c r="D34" i="4"/>
  <c r="F37" i="4"/>
  <c r="G34" i="4"/>
  <c r="E34" i="4"/>
  <c r="F34" i="4"/>
  <c r="E37" i="4"/>
  <c r="D37" i="4"/>
  <c r="G37" i="4"/>
</calcChain>
</file>

<file path=xl/sharedStrings.xml><?xml version="1.0" encoding="utf-8"?>
<sst xmlns="http://schemas.openxmlformats.org/spreadsheetml/2006/main" count="143" uniqueCount="57">
  <si>
    <t>runTime</t>
  </si>
  <si>
    <t>Successful</t>
  </si>
  <si>
    <t>totalTransactions</t>
  </si>
  <si>
    <t>runDate</t>
  </si>
  <si>
    <t>runID</t>
  </si>
  <si>
    <t>botRuns</t>
  </si>
  <si>
    <t>totalBotRunTime</t>
  </si>
  <si>
    <t>avgBotRunTime</t>
  </si>
  <si>
    <t>avgTransactionTime</t>
  </si>
  <si>
    <t>numberSuccessful</t>
  </si>
  <si>
    <t>numberBRE</t>
  </si>
  <si>
    <t>numberSystemErrors</t>
  </si>
  <si>
    <t>Environment:</t>
  </si>
  <si>
    <t>Dev</t>
  </si>
  <si>
    <t>Process Name</t>
  </si>
  <si>
    <t>Run Time Metrics</t>
  </si>
  <si>
    <t>Data</t>
  </si>
  <si>
    <t>Avg. Runs Per Day</t>
  </si>
  <si>
    <t>Avg. Run Time</t>
  </si>
  <si>
    <t>Transaction Metrics</t>
  </si>
  <si>
    <t>Avg. Transactions Per Day</t>
  </si>
  <si>
    <t>Total Runs</t>
  </si>
  <si>
    <t>Avg. Transaction Time</t>
  </si>
  <si>
    <t>Total Run Time</t>
  </si>
  <si>
    <t>Total Transactions</t>
  </si>
  <si>
    <t>Measure</t>
  </si>
  <si>
    <t>Today</t>
  </si>
  <si>
    <t>Last Week</t>
  </si>
  <si>
    <t>Last Month</t>
  </si>
  <si>
    <t>Last Year</t>
  </si>
  <si>
    <t>Lifetime</t>
  </si>
  <si>
    <t>Table: Bot Over Time</t>
  </si>
  <si>
    <t>Successful Transactions</t>
  </si>
  <si>
    <t>BusinessRulesExceptions</t>
  </si>
  <si>
    <t>Failures</t>
  </si>
  <si>
    <t>rowLookup</t>
  </si>
  <si>
    <t>*do not change</t>
  </si>
  <si>
    <t>percentSuccessful</t>
  </si>
  <si>
    <t>percentBRE</t>
  </si>
  <si>
    <t>percentSystemErrors</t>
  </si>
  <si>
    <t>Latest Run</t>
  </si>
  <si>
    <t>Week to Date</t>
  </si>
  <si>
    <t>Month to Date</t>
  </si>
  <si>
    <t>Average Bot Run Time</t>
  </si>
  <si>
    <t>Percent Change</t>
  </si>
  <si>
    <t>Today's Metrics</t>
  </si>
  <si>
    <t>Average Transaction Time</t>
  </si>
  <si>
    <t>Total Bot Runs</t>
  </si>
  <si>
    <t>Business Rule Exception</t>
  </si>
  <si>
    <t>RunID | Run's Today</t>
  </si>
  <si>
    <t>Bot Status:</t>
  </si>
  <si>
    <t>Last Run:</t>
  </si>
  <si>
    <t>Table: Summary by Day</t>
  </si>
  <si>
    <t>TransactionLog Details</t>
  </si>
  <si>
    <t>x</t>
  </si>
  <si>
    <r>
      <rPr>
        <b/>
        <sz val="11"/>
        <color theme="1"/>
        <rFont val="Calibri"/>
        <family val="2"/>
        <scheme val="minor"/>
      </rPr>
      <t>Purpose:</t>
    </r>
    <r>
      <rPr>
        <sz val="11"/>
        <color theme="1"/>
        <rFont val="Calibri"/>
        <family val="2"/>
        <scheme val="minor"/>
      </rPr>
      <t xml:space="preserve">
The purpose of this transaction log is to capture bot metrics on a transactional and run by run basis when executing automated processes. Providing the user with key metrics and performance related insight, ensures early recognition of process failures and enables better bot maintenance.  This document is autopopulated during the end state of the bot's process and contains time values up until being written.
</t>
    </r>
    <r>
      <rPr>
        <b/>
        <sz val="11"/>
        <color theme="1"/>
        <rFont val="Calibri"/>
        <family val="2"/>
        <scheme val="minor"/>
      </rPr>
      <t xml:space="preserve">Creating the Log:
</t>
    </r>
    <r>
      <rPr>
        <sz val="11"/>
        <color theme="1"/>
        <rFont val="Calibri"/>
        <family val="2"/>
        <scheme val="minor"/>
      </rPr>
      <t xml:space="preserve">Using the Bot's config file, the value for "environment" can be modified to determine which tab the log is written to - e.g. Dev, Test, Production Tabs. The "environment" also determines what data set the different Summary views are created from. This in turn updates the dashboard.
</t>
    </r>
    <r>
      <rPr>
        <b/>
        <sz val="11"/>
        <color theme="1"/>
        <rFont val="Calibri"/>
        <family val="2"/>
        <scheme val="minor"/>
      </rPr>
      <t>The Dashboard:</t>
    </r>
    <r>
      <rPr>
        <sz val="11"/>
        <color theme="1"/>
        <rFont val="Calibri"/>
        <family val="2"/>
        <scheme val="minor"/>
      </rPr>
      <t xml:space="preserve">
The dashboard summarizes values that have been written to the log with a focus on # transactions, avg. transaction time/run time, and transaction status. The purpose of this data is to provide the user with insight regarding the bot's performance.
</t>
    </r>
    <r>
      <rPr>
        <b/>
        <sz val="11"/>
        <color theme="1"/>
        <rFont val="Calibri"/>
        <family val="2"/>
        <scheme val="minor"/>
      </rPr>
      <t>Updating the Dashboard:</t>
    </r>
    <r>
      <rPr>
        <sz val="11"/>
        <color theme="1"/>
        <rFont val="Calibri"/>
        <family val="2"/>
        <scheme val="minor"/>
      </rPr>
      <t xml:space="preserve">
When making updates/changes to the source data (switching from dev to test, etc.). You will need to update the Array formula in cell D6 on the dashboard. This can be done by modifying the table titled, "Dev_translog" to whichever environment has been indicated within the bot's config file (e.g. "Test") resulting in the updated translog table (e.g. Test_translog). Once you've made those updates, </t>
    </r>
    <r>
      <rPr>
        <b/>
        <sz val="11"/>
        <color theme="1"/>
        <rFont val="Calibri"/>
        <family val="2"/>
        <scheme val="minor"/>
      </rPr>
      <t>press Ctrl + Shift + Enter to create the Array formula</t>
    </r>
    <r>
      <rPr>
        <sz val="11"/>
        <color theme="1"/>
        <rFont val="Calibri"/>
        <family val="2"/>
        <scheme val="minor"/>
      </rPr>
      <t>.
Cell D6 - Formula:
{=INDEX(</t>
    </r>
    <r>
      <rPr>
        <sz val="11"/>
        <color rgb="FFFF0000"/>
        <rFont val="Calibri"/>
        <family val="2"/>
        <scheme val="minor"/>
      </rPr>
      <t>Dev_transLog</t>
    </r>
    <r>
      <rPr>
        <sz val="11"/>
        <color theme="1"/>
        <rFont val="Calibri"/>
        <family val="2"/>
        <scheme val="minor"/>
      </rPr>
      <t>[runStatus], MATCH(1, (MAX(tbl_dailyHistory[runID])=</t>
    </r>
    <r>
      <rPr>
        <sz val="11"/>
        <color rgb="FFFF0000"/>
        <rFont val="Calibri"/>
        <family val="2"/>
        <scheme val="minor"/>
      </rPr>
      <t>Dev_transLog</t>
    </r>
    <r>
      <rPr>
        <sz val="11"/>
        <color theme="1"/>
        <rFont val="Calibri"/>
        <family val="2"/>
        <scheme val="minor"/>
      </rPr>
      <t>[runID])*(D11=</t>
    </r>
    <r>
      <rPr>
        <sz val="11"/>
        <color rgb="FFFF0000"/>
        <rFont val="Calibri"/>
        <family val="2"/>
        <scheme val="minor"/>
      </rPr>
      <t>Dev_transLog</t>
    </r>
    <r>
      <rPr>
        <sz val="11"/>
        <color theme="1"/>
        <rFont val="Calibri"/>
        <family val="2"/>
        <scheme val="minor"/>
      </rPr>
      <t xml:space="preserve">[transactionNumber]), 0))}
</t>
    </r>
    <r>
      <rPr>
        <b/>
        <sz val="11"/>
        <color theme="1"/>
        <rFont val="Calibri"/>
        <family val="2"/>
        <scheme val="minor"/>
      </rPr>
      <t>Notes</t>
    </r>
    <r>
      <rPr>
        <sz val="11"/>
        <color theme="1"/>
        <rFont val="Calibri"/>
        <family val="2"/>
        <scheme val="minor"/>
      </rPr>
      <t>:
-%Change from Yesterday to Today is the Percent Change by average number of transactions per run. If you are running a high transaction process that varies day-to-day (e.g. 10 transactions 1 day, 100 the next), consider updating the formulas to the below.
Today vs Yesterday - varying transactions (high volume)
= (((Successful Transactions/# of Today's Runs)/(Total Transactions/# of Today's Runs)) - ((Yesterday's Successful Transactions/# of Yesterday's runs)/(Yesterday's Total Transactions/# of Yesterday's Runs)))/(Average.P Number of Transactions Per Run)</t>
    </r>
  </si>
  <si>
    <t>Last Business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</si>
</sst>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h:mm:ss.0"/>
  </numFmts>
  <fonts count="11" x14ac:knownFonts="1">
    <font>
      <sz val="11"/>
      <color theme="1"/>
      <name val="Calibri"/>
      <family val="2"/>
      <scheme val="minor"/>
    </font>
    <font>
      <b/>
      <sz val="11"/>
      <color theme="1"/>
      <name val="Calibri"/>
      <family val="2"/>
      <scheme val="minor"/>
    </font>
    <font>
      <b/>
      <sz val="11"/>
      <color theme="0"/>
      <name val="Calibri"/>
      <family val="2"/>
      <scheme val="minor"/>
    </font>
    <font>
      <b/>
      <sz val="18"/>
      <color theme="1"/>
      <name val="Calibri"/>
      <family val="2"/>
      <scheme val="minor"/>
    </font>
    <font>
      <sz val="11"/>
      <color theme="1"/>
      <name val="Calibri"/>
      <family val="2"/>
      <scheme val="minor"/>
    </font>
    <font>
      <sz val="11"/>
      <color theme="0"/>
      <name val="Calibri"/>
      <family val="2"/>
      <scheme val="minor"/>
    </font>
    <font>
      <i/>
      <sz val="11"/>
      <color theme="1"/>
      <name val="Calibri"/>
      <family val="2"/>
      <scheme val="minor"/>
    </font>
    <font>
      <b/>
      <sz val="11"/>
      <name val="Calibri"/>
      <family val="2"/>
      <scheme val="minor"/>
    </font>
    <font>
      <sz val="11"/>
      <color theme="0" tint="-4.9989318521683403E-2"/>
      <name val="Calibri"/>
      <family val="2"/>
      <scheme val="minor"/>
    </font>
    <font>
      <b/>
      <sz val="16"/>
      <color theme="1"/>
      <name val="Calibri"/>
      <family val="2"/>
      <scheme val="minor"/>
    </font>
    <font>
      <sz val="11"/>
      <color rgb="FFFF0000"/>
      <name val="Calibri"/>
      <family val="2"/>
      <scheme val="minor"/>
    </font>
  </fonts>
  <fills count="15">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C00000"/>
        <bgColor indexed="64"/>
      </patternFill>
    </fill>
    <fill>
      <patternFill patternType="solid">
        <fgColor theme="3"/>
        <bgColor indexed="64"/>
      </patternFill>
    </fill>
    <fill>
      <patternFill patternType="solid">
        <fgColor theme="4"/>
        <bgColor theme="4"/>
      </patternFill>
    </fill>
    <fill>
      <patternFill patternType="solid">
        <fgColor theme="0"/>
        <bgColor indexed="64"/>
      </patternFill>
    </fill>
    <fill>
      <patternFill patternType="solid">
        <fgColor theme="2"/>
        <bgColor indexed="64"/>
      </patternFill>
    </fill>
    <fill>
      <patternFill patternType="solid">
        <fgColor theme="4"/>
        <bgColor indexed="64"/>
      </patternFill>
    </fill>
    <fill>
      <patternFill patternType="solid">
        <fgColor theme="3"/>
        <bgColor theme="4"/>
      </patternFill>
    </fill>
    <fill>
      <patternFill patternType="solid">
        <fgColor theme="3" tint="0.79998168889431442"/>
        <bgColor indexed="64"/>
      </patternFill>
    </fill>
    <fill>
      <patternFill patternType="solid">
        <fgColor theme="8"/>
        <bgColor indexed="64"/>
      </patternFill>
    </fill>
    <fill>
      <patternFill patternType="solid">
        <fgColor theme="0" tint="-4.9989318521683403E-2"/>
        <bgColor indexed="64"/>
      </patternFill>
    </fill>
    <fill>
      <patternFill patternType="solid">
        <fgColor theme="0" tint="-0.14999847407452621"/>
        <bgColor indexed="64"/>
      </patternFill>
    </fill>
  </fills>
  <borders count="1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9" fontId="4" fillId="0" borderId="0" applyFont="0" applyFill="0" applyBorder="0" applyAlignment="0" applyProtection="0"/>
  </cellStyleXfs>
  <cellXfs count="110">
    <xf numFmtId="0" fontId="0" fillId="0" borderId="0" xfId="0"/>
    <xf numFmtId="0" fontId="0" fillId="0" borderId="0" xfId="0" applyNumberFormat="1" applyFill="1" applyAlignment="1" applyProtection="1"/>
    <xf numFmtId="21" fontId="0" fillId="0" borderId="0" xfId="0" applyNumberFormat="1" applyFill="1" applyAlignment="1" applyProtection="1"/>
    <xf numFmtId="14" fontId="0" fillId="0" borderId="0" xfId="0" applyNumberFormat="1" applyFill="1" applyAlignment="1" applyProtection="1"/>
    <xf numFmtId="47" fontId="0" fillId="0" borderId="0" xfId="0" applyNumberFormat="1" applyFill="1" applyAlignment="1" applyProtection="1"/>
    <xf numFmtId="0" fontId="0" fillId="0" borderId="2" xfId="0" applyNumberFormat="1" applyFill="1" applyBorder="1" applyAlignment="1" applyProtection="1">
      <alignment horizontal="center"/>
    </xf>
    <xf numFmtId="1" fontId="0" fillId="0" borderId="2" xfId="0" applyNumberFormat="1" applyFill="1" applyBorder="1" applyAlignment="1" applyProtection="1">
      <alignment horizontal="center"/>
    </xf>
    <xf numFmtId="0" fontId="0" fillId="0" borderId="6" xfId="0" applyNumberFormat="1" applyFill="1" applyBorder="1" applyAlignment="1" applyProtection="1"/>
    <xf numFmtId="0" fontId="0" fillId="0" borderId="9" xfId="0" applyNumberFormat="1" applyFill="1" applyBorder="1" applyAlignment="1" applyProtection="1">
      <alignment vertical="center"/>
    </xf>
    <xf numFmtId="0" fontId="0" fillId="0" borderId="2" xfId="0" applyNumberFormat="1" applyFill="1" applyBorder="1" applyAlignment="1" applyProtection="1">
      <alignment horizontal="right" vertical="center"/>
    </xf>
    <xf numFmtId="164" fontId="0" fillId="0" borderId="2" xfId="0" applyNumberFormat="1" applyFill="1" applyBorder="1" applyAlignment="1" applyProtection="1">
      <alignment horizontal="right" vertical="center"/>
    </xf>
    <xf numFmtId="0" fontId="0" fillId="0" borderId="10" xfId="0" applyNumberFormat="1" applyFill="1" applyBorder="1" applyAlignment="1" applyProtection="1">
      <alignment horizontal="right" vertical="center"/>
    </xf>
    <xf numFmtId="0" fontId="0" fillId="0" borderId="2" xfId="0" quotePrefix="1" applyNumberFormat="1" applyFill="1" applyBorder="1" applyAlignment="1" applyProtection="1">
      <alignment horizontal="right" vertical="center"/>
    </xf>
    <xf numFmtId="0" fontId="0" fillId="0" borderId="10" xfId="0" quotePrefix="1" applyNumberFormat="1" applyFill="1" applyBorder="1" applyAlignment="1" applyProtection="1">
      <alignment horizontal="right" vertical="center"/>
    </xf>
    <xf numFmtId="0" fontId="1" fillId="0" borderId="11" xfId="0" applyNumberFormat="1" applyFont="1" applyFill="1" applyBorder="1" applyAlignment="1" applyProtection="1">
      <alignment vertical="center"/>
    </xf>
    <xf numFmtId="0" fontId="1" fillId="0" borderId="12" xfId="0" applyNumberFormat="1" applyFont="1" applyFill="1" applyBorder="1" applyAlignment="1" applyProtection="1">
      <alignment horizontal="right" vertical="center"/>
    </xf>
    <xf numFmtId="0" fontId="1" fillId="0" borderId="13" xfId="0" applyNumberFormat="1" applyFont="1" applyFill="1" applyBorder="1" applyAlignment="1" applyProtection="1">
      <alignment horizontal="right" vertical="center"/>
    </xf>
    <xf numFmtId="0" fontId="0" fillId="5" borderId="0" xfId="0" applyFill="1"/>
    <xf numFmtId="0" fontId="0" fillId="5" borderId="0" xfId="0" applyNumberFormat="1" applyFill="1" applyAlignment="1" applyProtection="1"/>
    <xf numFmtId="0" fontId="0" fillId="0" borderId="0" xfId="0" applyFill="1"/>
    <xf numFmtId="0" fontId="2" fillId="6" borderId="3" xfId="0" applyNumberFormat="1" applyFont="1" applyFill="1" applyBorder="1" applyAlignment="1"/>
    <xf numFmtId="0" fontId="2" fillId="6" borderId="4" xfId="0" applyNumberFormat="1" applyFont="1" applyFill="1" applyBorder="1" applyAlignment="1"/>
    <xf numFmtId="0" fontId="2" fillId="6" borderId="5" xfId="0" applyNumberFormat="1" applyFont="1" applyFill="1" applyBorder="1" applyAlignment="1"/>
    <xf numFmtId="14" fontId="0" fillId="0" borderId="0" xfId="0" applyNumberFormat="1"/>
    <xf numFmtId="21" fontId="0" fillId="0" borderId="0" xfId="0" applyNumberFormat="1"/>
    <xf numFmtId="9" fontId="0" fillId="0" borderId="0" xfId="1" applyFont="1" applyFill="1" applyAlignment="1" applyProtection="1"/>
    <xf numFmtId="0" fontId="2" fillId="6" borderId="0" xfId="0" applyNumberFormat="1" applyFont="1" applyFill="1" applyAlignment="1"/>
    <xf numFmtId="9" fontId="0" fillId="0" borderId="0" xfId="1" applyFont="1"/>
    <xf numFmtId="9" fontId="2" fillId="6" borderId="0" xfId="1" applyFont="1" applyFill="1" applyAlignment="1"/>
    <xf numFmtId="0" fontId="0" fillId="2" borderId="7" xfId="0" applyNumberFormat="1" applyFill="1" applyBorder="1" applyAlignment="1" applyProtection="1">
      <alignment horizontal="center"/>
    </xf>
    <xf numFmtId="0" fontId="0" fillId="3" borderId="7" xfId="0" applyNumberFormat="1" applyFill="1" applyBorder="1" applyAlignment="1" applyProtection="1">
      <alignment horizontal="center"/>
    </xf>
    <xf numFmtId="0" fontId="0" fillId="4" borderId="8" xfId="0" applyNumberFormat="1" applyFill="1" applyBorder="1" applyAlignment="1" applyProtection="1">
      <alignment horizontal="center"/>
    </xf>
    <xf numFmtId="0" fontId="0" fillId="0" borderId="2" xfId="0" applyNumberFormat="1" applyFill="1" applyBorder="1" applyAlignment="1" applyProtection="1">
      <alignment horizontal="center" vertical="center"/>
    </xf>
    <xf numFmtId="164" fontId="0" fillId="0" borderId="2" xfId="0" applyNumberFormat="1" applyFill="1" applyBorder="1" applyAlignment="1" applyProtection="1">
      <alignment horizontal="center" vertical="center"/>
    </xf>
    <xf numFmtId="0" fontId="0" fillId="0" borderId="2" xfId="0" quotePrefix="1" applyNumberFormat="1" applyFill="1" applyBorder="1" applyAlignment="1" applyProtection="1">
      <alignment horizontal="center" vertical="center"/>
    </xf>
    <xf numFmtId="164" fontId="0" fillId="0" borderId="2" xfId="0" quotePrefix="1" applyNumberFormat="1" applyFill="1" applyBorder="1" applyAlignment="1" applyProtection="1">
      <alignment horizontal="center" vertical="center"/>
    </xf>
    <xf numFmtId="0" fontId="1" fillId="0" borderId="12" xfId="0" applyNumberFormat="1" applyFont="1" applyFill="1" applyBorder="1" applyAlignment="1" applyProtection="1">
      <alignment horizontal="center" vertical="center"/>
    </xf>
    <xf numFmtId="164" fontId="1" fillId="0" borderId="12" xfId="0" applyNumberFormat="1" applyFont="1" applyFill="1" applyBorder="1" applyAlignment="1" applyProtection="1">
      <alignment horizontal="center" vertical="center"/>
    </xf>
    <xf numFmtId="0" fontId="5" fillId="9" borderId="7" xfId="0" applyNumberFormat="1" applyFont="1" applyFill="1" applyBorder="1" applyAlignment="1" applyProtection="1">
      <alignment horizontal="center"/>
    </xf>
    <xf numFmtId="0" fontId="2" fillId="5" borderId="2" xfId="0" applyNumberFormat="1" applyFont="1" applyFill="1" applyBorder="1" applyAlignment="1" applyProtection="1">
      <alignment horizontal="center"/>
    </xf>
    <xf numFmtId="0" fontId="2" fillId="10" borderId="2" xfId="0" applyNumberFormat="1" applyFont="1" applyFill="1" applyBorder="1" applyAlignment="1">
      <alignment horizontal="center"/>
    </xf>
    <xf numFmtId="0" fontId="2" fillId="2" borderId="2" xfId="0" applyNumberFormat="1" applyFont="1" applyFill="1" applyBorder="1" applyAlignment="1" applyProtection="1">
      <alignment horizontal="center"/>
    </xf>
    <xf numFmtId="0" fontId="2" fillId="3" borderId="2" xfId="0" applyNumberFormat="1" applyFont="1" applyFill="1" applyBorder="1" applyAlignment="1" applyProtection="1">
      <alignment horizontal="center"/>
    </xf>
    <xf numFmtId="0" fontId="2" fillId="4" borderId="2" xfId="0" applyNumberFormat="1" applyFont="1" applyFill="1" applyBorder="1" applyAlignment="1" applyProtection="1">
      <alignment horizontal="center"/>
    </xf>
    <xf numFmtId="0" fontId="2" fillId="5" borderId="2" xfId="0" applyNumberFormat="1" applyFont="1" applyFill="1" applyBorder="1" applyAlignment="1" applyProtection="1"/>
    <xf numFmtId="14" fontId="0" fillId="0" borderId="2" xfId="0" applyNumberFormat="1" applyFill="1" applyBorder="1" applyAlignment="1" applyProtection="1">
      <alignment horizontal="center"/>
    </xf>
    <xf numFmtId="9" fontId="0" fillId="0" borderId="2" xfId="1" applyFont="1" applyFill="1" applyBorder="1" applyAlignment="1" applyProtection="1">
      <alignment horizontal="center"/>
    </xf>
    <xf numFmtId="9" fontId="0" fillId="0" borderId="10" xfId="1" applyFont="1" applyFill="1" applyBorder="1" applyAlignment="1" applyProtection="1">
      <alignment horizontal="center"/>
    </xf>
    <xf numFmtId="164" fontId="0" fillId="0" borderId="2" xfId="0" applyNumberFormat="1" applyFill="1" applyBorder="1" applyAlignment="1" applyProtection="1">
      <alignment horizontal="center"/>
    </xf>
    <xf numFmtId="0" fontId="0" fillId="0" borderId="6" xfId="0" applyNumberFormat="1" applyFill="1" applyBorder="1" applyAlignment="1" applyProtection="1">
      <alignment vertical="center"/>
    </xf>
    <xf numFmtId="164" fontId="0" fillId="0" borderId="7" xfId="0" quotePrefix="1" applyNumberFormat="1" applyFill="1" applyBorder="1" applyAlignment="1" applyProtection="1">
      <alignment horizontal="center" vertical="center"/>
    </xf>
    <xf numFmtId="0" fontId="0" fillId="0" borderId="7" xfId="0" quotePrefix="1" applyNumberFormat="1" applyFill="1" applyBorder="1" applyAlignment="1" applyProtection="1">
      <alignment horizontal="center" vertical="center"/>
    </xf>
    <xf numFmtId="0" fontId="0" fillId="0" borderId="7" xfId="0" quotePrefix="1" applyNumberFormat="1" applyFill="1" applyBorder="1" applyAlignment="1" applyProtection="1">
      <alignment horizontal="right" vertical="center"/>
    </xf>
    <xf numFmtId="0" fontId="0" fillId="0" borderId="8" xfId="0" quotePrefix="1" applyNumberFormat="1" applyFill="1" applyBorder="1" applyAlignment="1" applyProtection="1">
      <alignment horizontal="right" vertical="center"/>
    </xf>
    <xf numFmtId="0" fontId="5" fillId="8" borderId="0" xfId="0" applyNumberFormat="1" applyFont="1" applyFill="1" applyAlignment="1" applyProtection="1"/>
    <xf numFmtId="14" fontId="0" fillId="0" borderId="12" xfId="0" applyNumberFormat="1" applyFill="1" applyBorder="1" applyAlignment="1" applyProtection="1">
      <alignment horizontal="center"/>
    </xf>
    <xf numFmtId="164" fontId="0" fillId="0" borderId="12" xfId="0" applyNumberFormat="1" applyFill="1" applyBorder="1" applyAlignment="1" applyProtection="1">
      <alignment horizontal="center"/>
    </xf>
    <xf numFmtId="1" fontId="0" fillId="0" borderId="12" xfId="0" applyNumberFormat="1" applyFill="1" applyBorder="1" applyAlignment="1" applyProtection="1">
      <alignment horizontal="center"/>
    </xf>
    <xf numFmtId="9" fontId="0" fillId="0" borderId="12" xfId="1" applyFont="1" applyFill="1" applyBorder="1" applyAlignment="1" applyProtection="1">
      <alignment horizontal="center"/>
    </xf>
    <xf numFmtId="14" fontId="0" fillId="5" borderId="2" xfId="0" applyNumberFormat="1" applyFill="1" applyBorder="1" applyAlignment="1" applyProtection="1">
      <alignment horizontal="center"/>
    </xf>
    <xf numFmtId="0" fontId="0" fillId="7" borderId="2" xfId="0" applyNumberFormat="1" applyFill="1" applyBorder="1" applyAlignment="1" applyProtection="1"/>
    <xf numFmtId="0" fontId="1" fillId="7" borderId="2" xfId="0" applyNumberFormat="1" applyFont="1" applyFill="1" applyBorder="1" applyAlignment="1" applyProtection="1"/>
    <xf numFmtId="0" fontId="7" fillId="7" borderId="2" xfId="0" applyNumberFormat="1" applyFont="1" applyFill="1" applyBorder="1" applyAlignment="1" applyProtection="1"/>
    <xf numFmtId="0" fontId="0" fillId="13" borderId="0" xfId="0" applyNumberFormat="1" applyFill="1" applyAlignment="1" applyProtection="1"/>
    <xf numFmtId="0" fontId="0" fillId="13" borderId="0" xfId="0" applyNumberFormat="1" applyFill="1" applyBorder="1" applyAlignment="1" applyProtection="1">
      <alignment horizontal="center" vertical="center"/>
    </xf>
    <xf numFmtId="0" fontId="0" fillId="5" borderId="0" xfId="0" applyNumberFormat="1" applyFill="1" applyBorder="1" applyAlignment="1" applyProtection="1"/>
    <xf numFmtId="0" fontId="0" fillId="11" borderId="1" xfId="0" applyNumberFormat="1" applyFill="1" applyBorder="1" applyAlignment="1" applyProtection="1">
      <alignment horizontal="right"/>
    </xf>
    <xf numFmtId="0" fontId="6" fillId="13" borderId="0" xfId="0" applyNumberFormat="1" applyFont="1" applyFill="1" applyAlignment="1" applyProtection="1"/>
    <xf numFmtId="0" fontId="0" fillId="13" borderId="0" xfId="0" applyFill="1"/>
    <xf numFmtId="0" fontId="5" fillId="13" borderId="0" xfId="0" applyNumberFormat="1" applyFont="1" applyFill="1" applyAlignment="1" applyProtection="1">
      <alignment horizontal="left"/>
    </xf>
    <xf numFmtId="0" fontId="5" fillId="13" borderId="0" xfId="0" applyNumberFormat="1" applyFont="1" applyFill="1" applyBorder="1" applyAlignment="1" applyProtection="1">
      <alignment horizontal="left"/>
    </xf>
    <xf numFmtId="0" fontId="0" fillId="0" borderId="2" xfId="0" applyNumberFormat="1" applyFill="1" applyBorder="1" applyAlignment="1" applyProtection="1">
      <alignment vertical="center"/>
    </xf>
    <xf numFmtId="9" fontId="2" fillId="6" borderId="2" xfId="1" applyFont="1" applyFill="1" applyBorder="1" applyAlignment="1">
      <alignment horizontal="center" vertical="center"/>
    </xf>
    <xf numFmtId="0" fontId="3" fillId="12" borderId="13" xfId="0" applyNumberFormat="1" applyFont="1" applyFill="1" applyBorder="1" applyAlignment="1" applyProtection="1"/>
    <xf numFmtId="14" fontId="1" fillId="11" borderId="14" xfId="0" applyNumberFormat="1" applyFont="1" applyFill="1" applyBorder="1" applyAlignment="1" applyProtection="1">
      <alignment horizontal="right"/>
    </xf>
    <xf numFmtId="14" fontId="1" fillId="11" borderId="14" xfId="0" applyNumberFormat="1" applyFont="1" applyFill="1" applyBorder="1" applyAlignment="1" applyProtection="1"/>
    <xf numFmtId="0" fontId="0" fillId="11" borderId="14" xfId="0" applyNumberFormat="1" applyFill="1" applyBorder="1" applyAlignment="1" applyProtection="1">
      <alignment horizontal="right"/>
    </xf>
    <xf numFmtId="0" fontId="0" fillId="12" borderId="11" xfId="0" applyNumberFormat="1" applyFill="1" applyBorder="1" applyAlignment="1" applyProtection="1"/>
    <xf numFmtId="0" fontId="0" fillId="12" borderId="8" xfId="0" applyNumberFormat="1" applyFill="1" applyBorder="1" applyAlignment="1" applyProtection="1"/>
    <xf numFmtId="0" fontId="0" fillId="11" borderId="1" xfId="0" applyNumberFormat="1" applyFill="1" applyBorder="1" applyAlignment="1" applyProtection="1"/>
    <xf numFmtId="0" fontId="0" fillId="12" borderId="6" xfId="0" applyNumberFormat="1" applyFill="1" applyBorder="1" applyAlignment="1" applyProtection="1"/>
    <xf numFmtId="14" fontId="0" fillId="11" borderId="1" xfId="0" applyNumberFormat="1" applyFill="1" applyBorder="1" applyAlignment="1" applyProtection="1">
      <alignment horizontal="left"/>
    </xf>
    <xf numFmtId="0" fontId="2" fillId="5" borderId="2" xfId="0" applyFont="1" applyFill="1" applyBorder="1" applyAlignment="1">
      <alignment vertical="center"/>
    </xf>
    <xf numFmtId="0" fontId="2" fillId="5" borderId="2" xfId="0" applyFont="1" applyFill="1" applyBorder="1" applyAlignment="1">
      <alignment horizontal="center" vertical="center"/>
    </xf>
    <xf numFmtId="2" fontId="0" fillId="0" borderId="2" xfId="0" applyNumberFormat="1" applyFill="1" applyBorder="1" applyAlignment="1" applyProtection="1">
      <alignment horizontal="right" vertical="center"/>
    </xf>
    <xf numFmtId="2" fontId="0" fillId="0" borderId="2" xfId="0" applyNumberFormat="1" applyFill="1" applyBorder="1" applyAlignment="1" applyProtection="1">
      <alignment vertical="center"/>
    </xf>
    <xf numFmtId="164" fontId="0" fillId="0" borderId="2" xfId="0" applyNumberFormat="1" applyFill="1" applyBorder="1" applyAlignment="1" applyProtection="1">
      <alignment vertical="center"/>
    </xf>
    <xf numFmtId="0" fontId="0" fillId="13" borderId="0" xfId="0" applyNumberFormat="1" applyFill="1" applyBorder="1" applyAlignment="1" applyProtection="1">
      <alignment vertical="center"/>
    </xf>
    <xf numFmtId="0" fontId="2" fillId="9" borderId="2" xfId="0" applyNumberFormat="1" applyFont="1" applyFill="1" applyBorder="1" applyAlignment="1" applyProtection="1">
      <alignment vertical="center"/>
    </xf>
    <xf numFmtId="0" fontId="2" fillId="9" borderId="2" xfId="0" applyNumberFormat="1" applyFont="1" applyFill="1" applyBorder="1" applyAlignment="1" applyProtection="1">
      <alignment horizontal="center" vertical="center"/>
    </xf>
    <xf numFmtId="0" fontId="7" fillId="14" borderId="15" xfId="0" applyNumberFormat="1" applyFont="1" applyFill="1" applyBorder="1" applyAlignment="1" applyProtection="1">
      <alignment vertical="center"/>
    </xf>
    <xf numFmtId="9" fontId="7" fillId="14" borderId="16" xfId="1" applyFont="1" applyFill="1" applyBorder="1" applyAlignment="1" applyProtection="1">
      <alignment horizontal="center" vertical="center"/>
    </xf>
    <xf numFmtId="9" fontId="7" fillId="14" borderId="16" xfId="1" applyFont="1" applyFill="1" applyBorder="1" applyAlignment="1" applyProtection="1">
      <alignment horizontal="right" vertical="center"/>
    </xf>
    <xf numFmtId="9" fontId="7" fillId="14" borderId="16" xfId="1" quotePrefix="1" applyFont="1" applyFill="1" applyBorder="1" applyAlignment="1" applyProtection="1">
      <alignment horizontal="center" vertical="center"/>
    </xf>
    <xf numFmtId="9" fontId="0" fillId="13" borderId="0" xfId="1" applyFont="1" applyFill="1" applyAlignment="1" applyProtection="1"/>
    <xf numFmtId="0" fontId="8" fillId="13" borderId="0" xfId="1" applyNumberFormat="1" applyFont="1" applyFill="1" applyAlignment="1" applyProtection="1">
      <alignment horizontal="left"/>
    </xf>
    <xf numFmtId="0" fontId="6" fillId="11" borderId="1" xfId="0" applyNumberFormat="1" applyFont="1" applyFill="1" applyBorder="1" applyAlignment="1" applyProtection="1">
      <alignment horizontal="left"/>
    </xf>
    <xf numFmtId="0" fontId="9" fillId="0" borderId="0" xfId="0" applyFont="1"/>
    <xf numFmtId="9" fontId="0" fillId="0" borderId="13" xfId="1" applyFont="1" applyFill="1" applyBorder="1" applyAlignment="1" applyProtection="1">
      <alignment horizontal="center"/>
    </xf>
    <xf numFmtId="0" fontId="0" fillId="0" borderId="12" xfId="0" applyNumberFormat="1" applyFill="1" applyBorder="1" applyAlignment="1" applyProtection="1">
      <alignment horizontal="center"/>
    </xf>
    <xf numFmtId="0" fontId="0" fillId="5" borderId="2" xfId="0" applyNumberFormat="1" applyFill="1" applyBorder="1" applyAlignment="1" applyProtection="1">
      <alignment horizontal="center"/>
    </xf>
    <xf numFmtId="9" fontId="0" fillId="5" borderId="2" xfId="1" applyFont="1" applyFill="1" applyBorder="1" applyAlignment="1" applyProtection="1">
      <alignment horizontal="center"/>
    </xf>
    <xf numFmtId="14" fontId="0" fillId="5" borderId="12" xfId="0" applyNumberFormat="1" applyFill="1" applyBorder="1" applyAlignment="1" applyProtection="1">
      <alignment horizontal="center"/>
    </xf>
    <xf numFmtId="0" fontId="0" fillId="5" borderId="12" xfId="0" applyNumberFormat="1" applyFill="1" applyBorder="1" applyAlignment="1" applyProtection="1">
      <alignment horizontal="center"/>
    </xf>
    <xf numFmtId="9" fontId="0" fillId="5" borderId="12" xfId="1" applyFont="1" applyFill="1" applyBorder="1" applyAlignment="1" applyProtection="1">
      <alignment horizontal="center"/>
    </xf>
    <xf numFmtId="0" fontId="5" fillId="5" borderId="0" xfId="0" applyNumberFormat="1" applyFont="1" applyFill="1" applyBorder="1" applyAlignment="1" applyProtection="1">
      <alignment horizontal="left"/>
    </xf>
    <xf numFmtId="9" fontId="7" fillId="14" borderId="16" xfId="1" quotePrefix="1" applyFont="1" applyFill="1" applyBorder="1" applyAlignment="1" applyProtection="1">
      <alignment horizontal="right" vertical="center"/>
    </xf>
    <xf numFmtId="14" fontId="0" fillId="13" borderId="0" xfId="0" applyNumberFormat="1" applyFill="1" applyAlignment="1" applyProtection="1"/>
    <xf numFmtId="0" fontId="3" fillId="11" borderId="14" xfId="0" applyNumberFormat="1" applyFont="1" applyFill="1" applyBorder="1" applyAlignment="1" applyProtection="1">
      <alignment horizontal="left"/>
    </xf>
    <xf numFmtId="0" fontId="0" fillId="0" borderId="0" xfId="0" applyAlignment="1">
      <alignment horizontal="left" vertical="top" wrapText="1"/>
    </xf>
  </cellXfs>
  <cellStyles count="2">
    <cellStyle name="Normal" xfId="0" builtinId="0"/>
    <cellStyle name="Percent" xfId="1" builtinId="5"/>
  </cellStyles>
  <dxfs count="65">
    <dxf>
      <fill>
        <patternFill>
          <bgColor theme="0" tint="-0.14996795556505021"/>
        </patternFill>
      </fill>
    </dxf>
    <dxf>
      <fill>
        <patternFill>
          <bgColor theme="9"/>
        </patternFill>
      </fill>
    </dxf>
    <dxf>
      <fill>
        <patternFill>
          <bgColor theme="0"/>
        </patternFill>
      </fill>
    </dxf>
    <dxf>
      <font>
        <color rgb="FF9C0006"/>
      </font>
      <fill>
        <patternFill>
          <bgColor rgb="FFFFC7CE"/>
        </patternFill>
      </fill>
    </dxf>
    <dxf>
      <font>
        <color auto="1"/>
      </font>
      <fill>
        <patternFill>
          <bgColor theme="0"/>
        </patternFill>
      </fill>
    </dxf>
    <dxf>
      <font>
        <color auto="1"/>
      </font>
      <fill>
        <patternFill>
          <bgColor theme="4" tint="0.79998168889431442"/>
        </patternFill>
      </fill>
    </dxf>
    <dxf>
      <font>
        <b/>
        <i val="0"/>
        <strike val="0"/>
        <color theme="0"/>
      </font>
      <fill>
        <patternFill>
          <bgColor rgb="FFFF0000"/>
        </patternFill>
      </fill>
    </dxf>
    <dxf>
      <fill>
        <patternFill>
          <bgColor theme="0" tint="-0.14996795556505021"/>
        </patternFill>
      </fill>
    </dxf>
    <dxf>
      <fill>
        <patternFill>
          <bgColor theme="4" tint="0.3999450666829432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0" tint="-0.14996795556505021"/>
        </patternFill>
      </fill>
    </dxf>
    <dxf>
      <fill>
        <patternFill>
          <bgColor theme="9"/>
        </patternFill>
      </fill>
    </dxf>
    <dxf>
      <fill>
        <patternFill>
          <bgColor theme="0"/>
        </patternFill>
      </fill>
    </dxf>
    <dxf>
      <font>
        <color rgb="FF9C0006"/>
      </font>
      <fill>
        <patternFill>
          <bgColor rgb="FFFFC7CE"/>
        </patternFill>
      </fill>
    </dxf>
    <dxf>
      <font>
        <color auto="1"/>
      </font>
      <fill>
        <patternFill>
          <bgColor theme="0"/>
        </patternFill>
      </fill>
    </dxf>
    <dxf>
      <font>
        <color auto="1"/>
      </font>
      <fill>
        <patternFill>
          <bgColor theme="4" tint="0.79998168889431442"/>
        </patternFill>
      </fill>
    </dxf>
    <dxf>
      <font>
        <b/>
        <i val="0"/>
        <strike val="0"/>
        <color theme="0"/>
      </font>
      <fill>
        <patternFill>
          <bgColor rgb="FFFF0000"/>
        </patternFill>
      </fill>
    </dxf>
    <dxf>
      <fill>
        <patternFill>
          <bgColor theme="0" tint="-0.1499679555650502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9"/>
        </patternFill>
      </fill>
    </dxf>
    <dxf>
      <fill>
        <patternFill>
          <bgColor theme="0"/>
        </patternFill>
      </fill>
    </dxf>
    <dxf>
      <font>
        <color rgb="FF9C0006"/>
      </font>
      <fill>
        <patternFill>
          <bgColor rgb="FFFFC7CE"/>
        </patternFill>
      </fill>
    </dxf>
    <dxf>
      <font>
        <color auto="1"/>
      </font>
      <fill>
        <patternFill>
          <bgColor theme="0"/>
        </patternFill>
      </fill>
    </dxf>
    <dxf>
      <font>
        <color auto="1"/>
      </font>
      <fill>
        <patternFill>
          <bgColor theme="4" tint="0.79998168889431442"/>
        </patternFill>
      </fill>
    </dxf>
    <dxf>
      <font>
        <b/>
        <i val="0"/>
        <strike val="0"/>
        <color theme="0"/>
      </font>
      <fill>
        <patternFill>
          <bgColor rgb="FFFF0000"/>
        </patternFill>
      </fill>
    </dxf>
    <dxf>
      <fill>
        <patternFill>
          <bgColor theme="4" tint="0.39994506668294322"/>
        </patternFill>
      </fill>
    </dxf>
    <dxf>
      <fill>
        <patternFill>
          <bgColor theme="4" tint="0.3999450666829432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strike val="0"/>
        <outline val="0"/>
        <shadow val="0"/>
        <u val="none"/>
        <vertAlign val="baseline"/>
        <sz val="11"/>
        <color theme="0"/>
        <name val="Calibri"/>
        <family val="2"/>
        <scheme val="minor"/>
      </font>
      <numFmt numFmtId="0" formatCode="General"/>
      <fill>
        <patternFill patternType="solid">
          <fgColor indexed="64"/>
          <bgColor theme="0" tint="-4.9989318521683403E-2"/>
        </patternFill>
      </fill>
      <alignment horizontal="left" vertical="bottom" textRotation="0" wrapText="0" indent="0" justifyLastLine="0" shrinkToFit="0" readingOrder="0"/>
      <protection locked="1" hidden="0"/>
    </dxf>
    <dxf>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protection locked="1" hidden="0"/>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numFmt numFmtId="0" formatCode="General"/>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hh:mm:ss.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numFmt numFmtId="164" formatCode="hh:mm:ss.0"/>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numFmt numFmtId="19" formatCode="m/d/yyyy"/>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indexed="65"/>
        </patternFill>
      </fill>
      <alignment horizontal="right" vertical="center" textRotation="0" wrapText="0" indent="0" justifyLastLine="0" shrinkToFit="0" readingOrder="0"/>
      <border diagonalUp="0" diagonalDown="0">
        <left style="thin">
          <color indexed="64"/>
        </left>
        <right/>
        <top style="thin">
          <color indexed="64"/>
        </top>
        <bottom style="thin">
          <color indexed="64"/>
        </bottom>
        <vertical/>
        <horizontal/>
      </border>
      <protection locked="1" hidden="0"/>
    </dxf>
    <dxf>
      <numFmt numFmtId="0" formatCode="General"/>
      <fill>
        <patternFill patternType="none">
          <fgColor indexed="64"/>
          <bgColor indexed="65"/>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numFmt numFmtId="0" formatCode="General"/>
      <fill>
        <patternFill patternType="none">
          <fgColor indexed="64"/>
          <bgColor indexed="65"/>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hh:mm:ss.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numFmt numFmtId="164" formatCode="hh:mm:ss.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b/>
        <i val="0"/>
        <strike val="0"/>
        <condense val="0"/>
        <extend val="0"/>
        <outline val="0"/>
        <shadow val="0"/>
        <u val="none"/>
        <vertAlign val="baseline"/>
        <sz val="11"/>
        <color theme="0"/>
        <name val="Calibri"/>
        <family val="2"/>
        <scheme val="minor"/>
      </font>
      <numFmt numFmtId="0" formatCode="General"/>
      <fill>
        <patternFill patternType="solid">
          <fgColor theme="4"/>
          <bgColor theme="4"/>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protection locked="1" hidden="0"/>
    </dxf>
    <dxf>
      <fill>
        <patternFill patternType="none">
          <fgColor indexed="64"/>
          <bgColor indexed="65"/>
        </patternFill>
      </fill>
      <alignment horizontal="general" vertical="bottom" textRotation="0" wrapText="0" indent="0" justifyLastLine="0" shrinkToFit="0" readingOrder="0"/>
      <protection locked="1" hidden="0"/>
    </dxf>
    <dxf>
      <fill>
        <patternFill patternType="none">
          <fgColor indexed="64"/>
          <bgColor indexed="65"/>
        </patternFill>
      </fill>
      <alignment horizontal="general"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2"/>
          <c:order val="1"/>
          <c:tx>
            <c:strRef>
              <c:f>SummaryByDate!$F$1</c:f>
              <c:strCache>
                <c:ptCount val="1"/>
                <c:pt idx="0">
                  <c:v>avgTransactionTime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SummaryByDate!$A$2:$A$2</c:f>
              <c:strCache>
                <c:ptCount val="1"/>
                <c:pt idx="0">
                  <c:v>x</c:v>
                </c:pt>
              </c:strCache>
            </c:strRef>
          </c:cat>
          <c:val>
            <c:numRef>
              <c:f>SummaryByDate!$F$2:$F$2</c:f>
              <c:numCache>
                <c:formatCode>h:mm:ss</c:formatCode>
                <c:ptCount val="1"/>
                <c:pt idx="0">
                  <c:v>0</c:v>
                </c:pt>
              </c:numCache>
            </c:numRef>
          </c:val>
          <c:smooth val="0"/>
          <c:extLst>
            <c:ext xmlns:c16="http://schemas.microsoft.com/office/drawing/2014/chart" uri="{C3380CC4-5D6E-409C-BE32-E72D297353CC}">
              <c16:uniqueId val="{00000000-DE5B-461E-8FA5-9111E1103311}"/>
            </c:ext>
          </c:extLst>
        </c:ser>
        <c:dLbls>
          <c:showLegendKey val="0"/>
          <c:showVal val="0"/>
          <c:showCatName val="0"/>
          <c:showSerName val="0"/>
          <c:showPercent val="0"/>
          <c:showBubbleSize val="0"/>
        </c:dLbls>
        <c:marker val="1"/>
        <c:smooth val="0"/>
        <c:axId val="613018696"/>
        <c:axId val="613019024"/>
        <c:extLst>
          <c:ext xmlns:c15="http://schemas.microsoft.com/office/drawing/2012/chart" uri="{02D57815-91ED-43cb-92C2-25804820EDAC}">
            <c15:filteredLineSeries>
              <c15:ser>
                <c:idx val="1"/>
                <c:order val="0"/>
                <c:tx>
                  <c:v>avgBotRunTime</c:v>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uri="{02D57815-91ED-43cb-92C2-25804820EDAC}">
                        <c15:formulaRef>
                          <c15:sqref>SummaryByDate!$A$2:$A$2</c15:sqref>
                        </c15:formulaRef>
                      </c:ext>
                    </c:extLst>
                    <c:strCache>
                      <c:ptCount val="1"/>
                      <c:pt idx="0">
                        <c:v>x</c:v>
                      </c:pt>
                    </c:strCache>
                  </c:strRef>
                </c:cat>
                <c:val>
                  <c:numRef>
                    <c:extLst>
                      <c:ext uri="{02D57815-91ED-43cb-92C2-25804820EDAC}">
                        <c15:formulaRef>
                          <c15:sqref>SummaryByDate!$D$2:$D$2</c15:sqref>
                        </c15:formulaRef>
                      </c:ext>
                    </c:extLst>
                    <c:numCache>
                      <c:formatCode>h:mm:ss</c:formatCode>
                      <c:ptCount val="1"/>
                      <c:pt idx="0">
                        <c:v>0</c:v>
                      </c:pt>
                    </c:numCache>
                  </c:numRef>
                </c:val>
                <c:smooth val="0"/>
                <c:extLst>
                  <c:ext xmlns:c16="http://schemas.microsoft.com/office/drawing/2014/chart" uri="{C3380CC4-5D6E-409C-BE32-E72D297353CC}">
                    <c16:uniqueId val="{00000002-DE5B-461E-8FA5-9111E1103311}"/>
                  </c:ext>
                </c:extLst>
              </c15:ser>
            </c15:filteredLineSeries>
          </c:ext>
        </c:extLst>
      </c:lineChart>
      <c:lineChart>
        <c:grouping val="standard"/>
        <c:varyColors val="0"/>
        <c:ser>
          <c:idx val="0"/>
          <c:order val="2"/>
          <c:tx>
            <c:strRef>
              <c:f>SummaryByDate!$E$1</c:f>
              <c:strCache>
                <c:ptCount val="1"/>
                <c:pt idx="0">
                  <c:v>totalTransactions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SummaryByDate!$A$2:$A$2</c:f>
              <c:strCache>
                <c:ptCount val="1"/>
                <c:pt idx="0">
                  <c:v>x</c:v>
                </c:pt>
              </c:strCache>
            </c:strRef>
          </c:cat>
          <c:val>
            <c:numRef>
              <c:f>SummaryByDate!$E$2:$E$2</c:f>
              <c:numCache>
                <c:formatCode>General</c:formatCode>
                <c:ptCount val="1"/>
                <c:pt idx="0">
                  <c:v>0</c:v>
                </c:pt>
              </c:numCache>
            </c:numRef>
          </c:val>
          <c:smooth val="0"/>
          <c:extLst>
            <c:ext xmlns:c16="http://schemas.microsoft.com/office/drawing/2014/chart" uri="{C3380CC4-5D6E-409C-BE32-E72D297353CC}">
              <c16:uniqueId val="{00000001-DE5B-461E-8FA5-9111E1103311}"/>
            </c:ext>
          </c:extLst>
        </c:ser>
        <c:dLbls>
          <c:showLegendKey val="0"/>
          <c:showVal val="0"/>
          <c:showCatName val="0"/>
          <c:showSerName val="0"/>
          <c:showPercent val="0"/>
          <c:showBubbleSize val="0"/>
        </c:dLbls>
        <c:marker val="1"/>
        <c:smooth val="0"/>
        <c:axId val="602573816"/>
        <c:axId val="602577096"/>
      </c:lineChart>
      <c:dateAx>
        <c:axId val="613018696"/>
        <c:scaling>
          <c:orientation val="minMax"/>
        </c:scaling>
        <c:delete val="0"/>
        <c:axPos val="b"/>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613019024"/>
        <c:crosses val="autoZero"/>
        <c:auto val="1"/>
        <c:lblOffset val="100"/>
        <c:baseTimeUnit val="days"/>
        <c:majorUnit val="1"/>
        <c:majorTimeUnit val="days"/>
        <c:minorUnit val="1"/>
        <c:minorTimeUnit val="days"/>
      </c:dateAx>
      <c:valAx>
        <c:axId val="613019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avgTransactionTime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h:mm:ss"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613018696"/>
        <c:crosses val="autoZero"/>
        <c:crossBetween val="midCat"/>
      </c:valAx>
      <c:valAx>
        <c:axId val="602577096"/>
        <c:scaling>
          <c:orientation val="minMax"/>
        </c:scaling>
        <c:delete val="0"/>
        <c:axPos val="r"/>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totalTransactions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602573816"/>
        <c:crosses val="max"/>
        <c:crossBetween val="between"/>
        <c:majorUnit val="20"/>
      </c:valAx>
      <c:catAx>
        <c:axId val="602573816"/>
        <c:scaling>
          <c:orientation val="minMax"/>
        </c:scaling>
        <c:delete val="1"/>
        <c:axPos val="b"/>
        <c:numFmt formatCode="General" sourceLinked="1"/>
        <c:majorTickMark val="out"/>
        <c:minorTickMark val="none"/>
        <c:tickLblPos val="nextTo"/>
        <c:crossAx val="602577096"/>
        <c:crosses val="autoZero"/>
        <c:auto val="1"/>
        <c:lblAlgn val="ctr"/>
        <c:lblOffset val="100"/>
        <c:noMultiLvlLbl val="1"/>
      </c:catAx>
      <c:spPr>
        <a:noFill/>
        <a:ln>
          <a:noFill/>
        </a:ln>
        <a:effectLst/>
      </c:spPr>
    </c:plotArea>
    <c:legend>
      <c:legendPos val="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00" b="0" i="0" u="none" strike="noStrike" kern="1200" spc="0" baseline="0">
                <a:solidFill>
                  <a:schemeClr val="tx1">
                    <a:lumMod val="65000"/>
                    <a:lumOff val="35000"/>
                  </a:schemeClr>
                </a:solidFill>
                <a:latin typeface="+mn-lt"/>
                <a:ea typeface="+mn-ea"/>
                <a:cs typeface="+mn-cs"/>
              </a:defRPr>
            </a:pPr>
            <a:r>
              <a:rPr lang="en-US" sz="900"/>
              <a:t>Transaction Status</a:t>
            </a:r>
            <a:r>
              <a:rPr lang="en-US" sz="900" baseline="0"/>
              <a:t> as a % of Total Transactions by Run</a:t>
            </a:r>
            <a:endParaRPr lang="en-US" sz="900"/>
          </a:p>
        </c:rich>
      </c:tx>
      <c:layout>
        <c:manualLayout>
          <c:xMode val="edge"/>
          <c:yMode val="edge"/>
          <c:x val="0.22545607991435282"/>
          <c:y val="5.19031287762583E-2"/>
        </c:manualLayout>
      </c:layout>
      <c:overlay val="0"/>
      <c:spPr>
        <a:noFill/>
        <a:ln>
          <a:noFill/>
        </a:ln>
        <a:effectLst/>
      </c:spPr>
      <c:txPr>
        <a:bodyPr rot="0" spcFirstLastPara="1" vertOverflow="ellipsis" vert="horz" wrap="square" anchor="ctr" anchorCtr="1"/>
        <a:lstStyle/>
        <a:p>
          <a:pPr>
            <a:defRPr sz="9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v>Successful</c:v>
          </c:tx>
          <c:spPr>
            <a:solidFill>
              <a:schemeClr val="accent6"/>
            </a:solidFill>
            <a:ln cmpd="sng">
              <a:solidFill>
                <a:schemeClr val="tx1"/>
              </a:solidFill>
            </a:ln>
            <a:effectLst/>
          </c:spPr>
          <c:invertIfNegative val="0"/>
          <c:val>
            <c:numRef>
              <c:f>SummaryByRunID!$F$2:$F$2</c:f>
              <c:numCache>
                <c:formatCode>General</c:formatCode>
                <c:ptCount val="1"/>
                <c:pt idx="0">
                  <c:v>0</c:v>
                </c:pt>
              </c:numCache>
            </c:numRef>
          </c:val>
          <c:extLst>
            <c:ext xmlns:c16="http://schemas.microsoft.com/office/drawing/2014/chart" uri="{C3380CC4-5D6E-409C-BE32-E72D297353CC}">
              <c16:uniqueId val="{00000000-049D-44BD-9528-5EE025FAEF65}"/>
            </c:ext>
          </c:extLst>
        </c:ser>
        <c:ser>
          <c:idx val="1"/>
          <c:order val="1"/>
          <c:tx>
            <c:v>Business Rules Exception</c:v>
          </c:tx>
          <c:spPr>
            <a:solidFill>
              <a:schemeClr val="accent3"/>
            </a:solidFill>
            <a:ln>
              <a:solidFill>
                <a:schemeClr val="tx1"/>
              </a:solidFill>
            </a:ln>
            <a:effectLst/>
          </c:spPr>
          <c:invertIfNegative val="0"/>
          <c:val>
            <c:numRef>
              <c:f>SummaryByRunID!$G$2:$G$2</c:f>
              <c:numCache>
                <c:formatCode>General</c:formatCode>
                <c:ptCount val="1"/>
                <c:pt idx="0">
                  <c:v>0</c:v>
                </c:pt>
              </c:numCache>
            </c:numRef>
          </c:val>
          <c:extLst>
            <c:ext xmlns:c16="http://schemas.microsoft.com/office/drawing/2014/chart" uri="{C3380CC4-5D6E-409C-BE32-E72D297353CC}">
              <c16:uniqueId val="{00000001-049D-44BD-9528-5EE025FAEF65}"/>
            </c:ext>
          </c:extLst>
        </c:ser>
        <c:ser>
          <c:idx val="2"/>
          <c:order val="2"/>
          <c:tx>
            <c:v>Failures</c:v>
          </c:tx>
          <c:spPr>
            <a:solidFill>
              <a:srgbClr val="C00000"/>
            </a:solidFill>
            <a:ln>
              <a:noFill/>
            </a:ln>
            <a:effectLst/>
          </c:spPr>
          <c:invertIfNegative val="0"/>
          <c:val>
            <c:numRef>
              <c:f>SummaryByRunID!$H$2:$H$2</c:f>
              <c:numCache>
                <c:formatCode>General</c:formatCode>
                <c:ptCount val="1"/>
                <c:pt idx="0">
                  <c:v>0</c:v>
                </c:pt>
              </c:numCache>
            </c:numRef>
          </c:val>
          <c:extLst>
            <c:ext xmlns:c16="http://schemas.microsoft.com/office/drawing/2014/chart" uri="{C3380CC4-5D6E-409C-BE32-E72D297353CC}">
              <c16:uniqueId val="{00000002-049D-44BD-9528-5EE025FAEF65}"/>
            </c:ext>
          </c:extLst>
        </c:ser>
        <c:dLbls>
          <c:showLegendKey val="0"/>
          <c:showVal val="0"/>
          <c:showCatName val="0"/>
          <c:showSerName val="0"/>
          <c:showPercent val="0"/>
          <c:showBubbleSize val="0"/>
        </c:dLbls>
        <c:gapWidth val="150"/>
        <c:overlap val="100"/>
        <c:serLines>
          <c:spPr>
            <a:ln w="9525" cap="flat" cmpd="sng" algn="ctr">
              <a:solidFill>
                <a:schemeClr val="tx1">
                  <a:lumMod val="35000"/>
                  <a:lumOff val="65000"/>
                </a:schemeClr>
              </a:solidFill>
              <a:round/>
            </a:ln>
            <a:effectLst/>
          </c:spPr>
        </c:serLines>
        <c:axId val="618872248"/>
        <c:axId val="618871264"/>
      </c:barChart>
      <c:catAx>
        <c:axId val="6188722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RunID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871264"/>
        <c:crosses val="autoZero"/>
        <c:auto val="1"/>
        <c:lblAlgn val="ctr"/>
        <c:lblOffset val="100"/>
        <c:noMultiLvlLbl val="0"/>
      </c:catAx>
      <c:valAx>
        <c:axId val="61887126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87224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301942</xdr:colOff>
      <xdr:row>14</xdr:row>
      <xdr:rowOff>169121</xdr:rowOff>
    </xdr:from>
    <xdr:to>
      <xdr:col>6</xdr:col>
      <xdr:colOff>1201632</xdr:colOff>
      <xdr:row>28</xdr:row>
      <xdr:rowOff>11430</xdr:rowOff>
    </xdr:to>
    <xdr:graphicFrame macro="">
      <xdr:nvGraphicFramePr>
        <xdr:cNvPr id="2" name="Chart 2">
          <a:extLst>
            <a:ext uri="{FF2B5EF4-FFF2-40B4-BE49-F238E27FC236}">
              <a16:creationId xmlns:a16="http://schemas.microsoft.com/office/drawing/2014/main" id="{DA224870-538B-452C-A1BC-EA3C5B17D6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1384935</xdr:colOff>
      <xdr:row>14</xdr:row>
      <xdr:rowOff>177164</xdr:rowOff>
    </xdr:from>
    <xdr:to>
      <xdr:col>9</xdr:col>
      <xdr:colOff>1495425</xdr:colOff>
      <xdr:row>28</xdr:row>
      <xdr:rowOff>9525</xdr:rowOff>
    </xdr:to>
    <xdr:graphicFrame macro="">
      <xdr:nvGraphicFramePr>
        <xdr:cNvPr id="4" name="Chart 2">
          <a:extLst>
            <a:ext uri="{FF2B5EF4-FFF2-40B4-BE49-F238E27FC236}">
              <a16:creationId xmlns:a16="http://schemas.microsoft.com/office/drawing/2014/main" id="{FFBD5626-1CA3-493F-B48A-A9BCE9032B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bl_dateHistory" displayName="tbl_dateHistory" ref="A1:L2" totalsRowShown="0">
  <autoFilter ref="A1:L2" xr:uid="{00000000-0009-0000-0100-000003000000}"/>
  <tableColumns count="12">
    <tableColumn id="1" xr3:uid="{00000000-0010-0000-0200-000001000000}" name="runDate"/>
    <tableColumn id="2" xr3:uid="{00000000-0010-0000-0200-000002000000}" name="botRuns"/>
    <tableColumn id="3" xr3:uid="{00000000-0010-0000-0200-000003000000}" name="totalBotRunTime"/>
    <tableColumn id="4" xr3:uid="{00000000-0010-0000-0200-000004000000}" name="avgBotRunTime"/>
    <tableColumn id="5" xr3:uid="{00000000-0010-0000-0200-000005000000}" name="totalTransactions"/>
    <tableColumn id="6" xr3:uid="{00000000-0010-0000-0200-000006000000}" name="avgTransactionTime"/>
    <tableColumn id="7" xr3:uid="{00000000-0010-0000-0200-000007000000}" name="numberSuccessful"/>
    <tableColumn id="8" xr3:uid="{00000000-0010-0000-0200-000008000000}" name="numberBRE"/>
    <tableColumn id="9" xr3:uid="{00000000-0010-0000-0200-000009000000}" name="numberSystemErrors"/>
    <tableColumn id="10" xr3:uid="{9BD14B0A-0923-45A9-A75A-7B32FFE5265D}" name="percentSuccessful" dataDxfId="64" dataCellStyle="Percent"/>
    <tableColumn id="11" xr3:uid="{ECE9C0B1-D888-4189-800A-BE4671343D72}" name="percentBRE" dataDxfId="63" dataCellStyle="Percent"/>
    <tableColumn id="12" xr3:uid="{F6DC5C9D-251D-42E7-B77A-2CA0B113E879}" name="percentSystemErrors" dataDxfId="62" dataCellStyle="Perc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610A89-C4FB-467A-AE66-92289C94C74B}" name="tbl_runID" displayName="tbl_runID" ref="A1:K2" totalsRowShown="0" headerRowDxfId="61">
  <autoFilter ref="A1:K2" xr:uid="{FA1BFB30-00B4-43A0-AFF5-4D30A626B689}"/>
  <tableColumns count="11">
    <tableColumn id="1" xr3:uid="{43CC50F6-E85F-4FBC-9F93-5316546F454F}" name="runDate"/>
    <tableColumn id="2" xr3:uid="{503D3AC5-C050-4E08-8CC7-7822947CF2AE}" name="runID"/>
    <tableColumn id="3" xr3:uid="{6A39EA76-33DA-400E-A167-FAF06FA89971}" name="runTime"/>
    <tableColumn id="4" xr3:uid="{6B7AC53F-4AFC-4A67-9451-100948E48237}" name="totalTransactions"/>
    <tableColumn id="5" xr3:uid="{3BFAEAD9-704A-4C3A-B0A0-3801C2FA9208}" name="avgTransactionTime"/>
    <tableColumn id="6" xr3:uid="{ACF4D3DD-69CE-4D76-A33B-F33CC42511BC}" name="numberSuccessful"/>
    <tableColumn id="7" xr3:uid="{F1E96279-360F-4835-9D50-FC472BF1DE38}" name="numberBRE"/>
    <tableColumn id="8" xr3:uid="{3C71CAD7-00B4-4246-BEAF-EB55930B4B2B}" name="numberSystemErrors"/>
    <tableColumn id="9" xr3:uid="{46435D81-7A6A-4E5D-88FB-F0415FDF51AF}" name="percentSuccessful" dataCellStyle="Percent"/>
    <tableColumn id="10" xr3:uid="{B105C3D8-BD38-4EB6-B0C0-B670B9519173}" name="percentBRE" dataCellStyle="Percent"/>
    <tableColumn id="11" xr3:uid="{7B87468C-1CA3-4263-B575-4BCB7057D1E8}" name="percentSystemErrors"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bl_dailyHistory" displayName="tbl_dailyHistory" ref="A1:J2" totalsRowShown="0">
  <autoFilter ref="A1:J2" xr:uid="{00000000-0009-0000-0100-000004000000}"/>
  <tableColumns count="10">
    <tableColumn id="1" xr3:uid="{00000000-0010-0000-0300-000001000000}" name="runID"/>
    <tableColumn id="2" xr3:uid="{00000000-0010-0000-0300-000002000000}" name="runTime"/>
    <tableColumn id="3" xr3:uid="{00000000-0010-0000-0300-000003000000}" name="totalTransactions"/>
    <tableColumn id="4" xr3:uid="{00000000-0010-0000-0300-000004000000}" name="avgTransactionTime"/>
    <tableColumn id="5" xr3:uid="{00000000-0010-0000-0300-000005000000}" name="numberSuccessful"/>
    <tableColumn id="6" xr3:uid="{00000000-0010-0000-0300-000006000000}" name="numberBRE"/>
    <tableColumn id="7" xr3:uid="{00000000-0010-0000-0300-000007000000}" name="numberSystemErrors"/>
    <tableColumn id="8" xr3:uid="{0A612288-9CE3-43E4-9F9A-D2E87CCC208A}" name="percentSuccessful" dataCellStyle="Percent"/>
    <tableColumn id="9" xr3:uid="{58F5B354-515C-49C7-9EB5-909B851A1901}" name="percentBRE" dataCellStyle="Percent"/>
    <tableColumn id="10" xr3:uid="{ED670CA9-825C-418B-9D69-CD9BC2417CA6}" name="percentSystemErrors" dataCellStyle="Percen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bl_compHistory" displayName="tbl_compHistory" ref="C31:J42" totalsRowShown="0" headerRowDxfId="60" headerRowBorderDxfId="59" tableBorderDxfId="58" totalsRowBorderDxfId="57">
  <autoFilter ref="C31:J42" xr:uid="{00000000-0009-0000-0100-000005000000}"/>
  <tableColumns count="8">
    <tableColumn id="1" xr3:uid="{00000000-0010-0000-0400-000001000000}" name="Measure" dataDxfId="56"/>
    <tableColumn id="4" xr3:uid="{00000000-0010-0000-0400-000004000000}" name="avgBotRunTime" dataDxfId="55"/>
    <tableColumn id="6" xr3:uid="{00000000-0010-0000-0400-000006000000}" name="avgTransactionTime" dataDxfId="54"/>
    <tableColumn id="2" xr3:uid="{00000000-0010-0000-0400-000002000000}" name="botRuns" dataDxfId="53"/>
    <tableColumn id="5" xr3:uid="{00000000-0010-0000-0400-000005000000}" name="totalTransactions" dataDxfId="52"/>
    <tableColumn id="7" xr3:uid="{00000000-0010-0000-0400-000007000000}" name="numberSuccessful" dataDxfId="51"/>
    <tableColumn id="8" xr3:uid="{00000000-0010-0000-0400-000008000000}" name="numberBRE" dataDxfId="50"/>
    <tableColumn id="9" xr3:uid="{00000000-0010-0000-0400-000009000000}" name="numberSystemErrors" dataDxfId="4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ED69D75-E6C5-4A55-B48B-3CFCC5CBC367}" name="tbl_dailyDashboard" displayName="tbl_dailyDashboard" ref="C45:K1944" totalsRowShown="0">
  <autoFilter ref="C45:K1944" xr:uid="{DA43FBEE-F471-44F5-853B-2824D5A29D9E}"/>
  <tableColumns count="9">
    <tableColumn id="1" xr3:uid="{F599219B-3AF0-494A-B555-A84793B337BC}" name="runDate" dataDxfId="48">
      <calculatedColumnFormula>IFERROR((INDEX(tbl_dateHistory[], tbl_dailyDashboard[[#This Row],[rowLookup]], 1)), "-")</calculatedColumnFormula>
    </tableColumn>
    <tableColumn id="4" xr3:uid="{9C68FEFA-C764-4486-89F6-9EAE72382A2D}" name="avgBotRunTime" dataDxfId="47">
      <calculatedColumnFormula>IFERROR(INDEX(tbl_dateHistory[], MATCH(tbl_dailyDashboard[[#This Row],[runDate]:[runDate]], tbl_dateHistory[[runDate]:[runDate]], 0), MATCH(tbl_dailyDashboard[[#Headers],[avgBotRunTime]], tbl_dateHistory[#Headers], 0)), "-")</calculatedColumnFormula>
    </tableColumn>
    <tableColumn id="6" xr3:uid="{6260567F-035B-4B74-B636-99B5923BE38C}" name="avgTransactionTime" dataDxfId="46">
      <calculatedColumnFormula>IFERROR(INDEX(tbl_dateHistory[], MATCH(tbl_dailyDashboard[[#This Row],[runDate]:[runDate]], tbl_dateHistory[[runDate]:[runDate]], 0), MATCH(tbl_dailyDashboard[[#Headers],[avgTransactionTime]], tbl_dateHistory[#Headers], 0)), "-")</calculatedColumnFormula>
    </tableColumn>
    <tableColumn id="2" xr3:uid="{61D68969-3F4C-4100-8C7A-4D49D72C4B0D}" name="botRuns" dataDxfId="45">
      <calculatedColumnFormula>IFERROR(INDEX(tbl_dateHistory[], MATCH(tbl_dailyDashboard[[#This Row],[runDate]:[runDate]], tbl_dateHistory[[runDate]:[runDate]], 0), MATCH(tbl_dailyDashboard[[#Headers],[botRuns]], tbl_dateHistory[#Headers], 0)), "-")</calculatedColumnFormula>
    </tableColumn>
    <tableColumn id="5" xr3:uid="{834C636D-FAA9-487D-84B5-ACE8DE4BABC6}" name="totalTransactions" dataDxfId="44">
      <calculatedColumnFormula>IFERROR(INDEX(tbl_dateHistory[], MATCH(tbl_dailyDashboard[[#This Row],[runDate]:[runDate]], tbl_dateHistory[[runDate]:[runDate]], 0), MATCH(tbl_dailyDashboard[[#Headers],[totalTransactions]], tbl_dateHistory[#Headers], 0)), "-")</calculatedColumnFormula>
    </tableColumn>
    <tableColumn id="3" xr3:uid="{882176CE-F544-41D8-895E-637FC72B1BB6}" name="percentSuccessful" dataDxfId="43" dataCellStyle="Percent">
      <calculatedColumnFormula>IFERROR(INDEX(tbl_dateHistory[], MATCH(tbl_dailyDashboard[[#This Row],[runDate]:[runDate]], tbl_dateHistory[[runDate]:[runDate]], 0), MATCH(tbl_dailyDashboard[[#Headers],[percentSuccessful]], tbl_dateHistory[#Headers], 0)), "-")</calculatedColumnFormula>
    </tableColumn>
    <tableColumn id="7" xr3:uid="{A9555517-2554-4751-8486-C6AC0FBD1B1E}" name="percentBRE" dataDxfId="42" dataCellStyle="Percent">
      <calculatedColumnFormula>IFERROR(INDEX(tbl_dateHistory[], MATCH(tbl_dailyDashboard[[#This Row],[runDate]:[runDate]], tbl_dateHistory[[runDate]:[runDate]], 0), MATCH(tbl_dailyDashboard[[#Headers],[percentBRE]], tbl_dateHistory[#Headers], 0)), "-")</calculatedColumnFormula>
    </tableColumn>
    <tableColumn id="9" xr3:uid="{B713BA2C-59A6-4190-AB1C-274A394EFA32}" name="percentSystemErrors" dataDxfId="41" dataCellStyle="Percent">
      <calculatedColumnFormula>IFERROR(INDEX(tbl_dateHistory[], MATCH(tbl_dailyDashboard[[#This Row],[runDate]:[runDate]], tbl_dateHistory[[runDate]:[runDate]], 0), MATCH(tbl_dailyDashboard[[#Headers],[percentSystemErrors]], tbl_dateHistory[#Headers], 0)), "-")</calculatedColumnFormula>
    </tableColumn>
    <tableColumn id="8" xr3:uid="{73B6376A-0078-4EDA-B88A-649204953968}" name="rowLookup" dataDxfId="4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481BD-591E-48F6-9A7D-226218F7B128}">
  <dimension ref="A1:E1"/>
  <sheetViews>
    <sheetView workbookViewId="0"/>
  </sheetViews>
  <sheetFormatPr defaultRowHeight="14.4" x14ac:dyDescent="0.3"/>
  <cols>
    <col min="1" max="1" width="16.88671875" style="1" customWidth="1"/>
    <col min="2" max="2" width="17.33203125" style="1" customWidth="1"/>
    <col min="3" max="3" width="17.6640625" style="1" customWidth="1"/>
    <col min="4" max="4" width="20.33203125" style="1" customWidth="1"/>
    <col min="5" max="5" width="21.5546875" style="1"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6BD87-20FC-472E-A2C0-8ECD53F6DD61}">
  <dimension ref="A1:X1"/>
  <sheetViews>
    <sheetView zoomScale="80" zoomScaleNormal="80" workbookViewId="0"/>
  </sheetViews>
  <sheetFormatPr defaultRowHeight="14.4" x14ac:dyDescent="0.3"/>
  <cols>
    <col min="1" max="1" width="19.44140625" style="1" customWidth="1"/>
    <col min="2" max="2" width="17.88671875" style="1" customWidth="1"/>
    <col min="3" max="3" width="19.88671875" style="1" customWidth="1"/>
    <col min="4" max="4" width="21.6640625" style="1" customWidth="1"/>
    <col min="5" max="6" width="17.88671875" style="1" customWidth="1"/>
    <col min="7" max="7" width="16.6640625" style="1" customWidth="1"/>
    <col min="8" max="8" width="21.5546875" style="1" bestFit="1" customWidth="1"/>
    <col min="9" max="10" width="27.33203125" style="1" customWidth="1"/>
    <col min="11" max="11" width="19.88671875" style="1" customWidth="1"/>
    <col min="12" max="12" width="26.5546875" style="1" customWidth="1"/>
    <col min="13" max="13" width="19.33203125" style="1" customWidth="1"/>
    <col min="14" max="14" width="26.109375" style="1" customWidth="1"/>
    <col min="15" max="15" width="23.6640625" style="1" customWidth="1"/>
    <col min="16" max="16" width="16.44140625" style="1" customWidth="1"/>
    <col min="17" max="17" width="20.33203125" style="1" customWidth="1"/>
    <col min="18" max="18" width="15.6640625" style="1" customWidth="1"/>
    <col min="19" max="19" width="21.6640625" style="1" customWidth="1"/>
    <col min="20" max="20" width="16.5546875" style="1" customWidth="1"/>
    <col min="21" max="21" width="23.6640625" style="1" customWidth="1"/>
    <col min="22" max="22" width="18.109375" style="1" customWidth="1"/>
    <col min="23" max="23" width="16.6640625" style="1" customWidth="1"/>
    <col min="24" max="24" width="10.109375" style="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D8712-6AB4-4EE1-A8B2-B1E26A14E70E}">
  <dimension ref="A1:Y1"/>
  <sheetViews>
    <sheetView zoomScaleNormal="100" workbookViewId="0"/>
  </sheetViews>
  <sheetFormatPr defaultRowHeight="14.4" x14ac:dyDescent="0.3"/>
  <cols>
    <col min="1" max="1" width="19.5546875" style="1" customWidth="1"/>
    <col min="2" max="2" width="17.6640625" style="1" customWidth="1"/>
    <col min="3" max="3" width="19.6640625" style="1" customWidth="1"/>
    <col min="4" max="4" width="21.44140625" style="1" customWidth="1"/>
    <col min="5" max="5" width="11.109375" style="1" customWidth="1"/>
    <col min="6" max="6" width="17.88671875" style="1" customWidth="1"/>
    <col min="7" max="7" width="9.88671875" style="1" customWidth="1"/>
    <col min="8" max="8" width="16.6640625" style="1" customWidth="1"/>
    <col min="9" max="9" width="12" style="1" customWidth="1"/>
    <col min="10" max="10" width="18.6640625" style="1" customWidth="1"/>
    <col min="11" max="11" width="19.44140625" style="1" customWidth="1"/>
    <col min="12" max="12" width="26.33203125" style="1" customWidth="1"/>
    <col min="13" max="13" width="19.33203125" style="1" customWidth="1"/>
    <col min="14" max="14" width="26.109375" style="1" customWidth="1"/>
    <col min="15" max="15" width="23.88671875" style="1" customWidth="1"/>
    <col min="16" max="16" width="11.6640625" style="1" customWidth="1"/>
    <col min="17" max="17" width="20.44140625" style="1" customWidth="1"/>
    <col min="18" max="18" width="14.6640625" style="1" bestFit="1" customWidth="1"/>
    <col min="19" max="19" width="21.5546875" style="1" customWidth="1"/>
    <col min="20" max="20" width="14.6640625" style="1" bestFit="1" customWidth="1"/>
    <col min="21" max="21" width="23.6640625" style="1" customWidth="1"/>
    <col min="22" max="22" width="14.6640625" style="1" bestFit="1" customWidth="1"/>
    <col min="23" max="23" width="16.6640625" style="1" customWidth="1"/>
    <col min="24" max="24" width="12.33203125" style="1" customWidth="1"/>
    <col min="25" max="25" width="9.88671875" style="1" customWidth="1"/>
  </cols>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F2099-0398-40FE-BEDE-7D48EB6319DB}">
  <dimension ref="A1:Z2"/>
  <sheetViews>
    <sheetView zoomScale="80" zoomScaleNormal="80" workbookViewId="0">
      <selection activeCell="L2" sqref="L2"/>
    </sheetView>
  </sheetViews>
  <sheetFormatPr defaultRowHeight="14.4" x14ac:dyDescent="0.3"/>
  <cols>
    <col min="1" max="1" width="18.33203125" style="1" bestFit="1" customWidth="1"/>
    <col min="2" max="2" width="20.6640625" style="1" bestFit="1" customWidth="1"/>
    <col min="3" max="3" width="20.33203125" style="1" bestFit="1" customWidth="1"/>
    <col min="4" max="4" width="16.44140625" style="1" bestFit="1" customWidth="1"/>
    <col min="5" max="5" width="17.33203125" style="1" customWidth="1"/>
    <col min="6" max="6" width="21.109375" style="1" bestFit="1" customWidth="1"/>
    <col min="7" max="7" width="18.6640625" style="1" bestFit="1" customWidth="1"/>
    <col min="8" max="8" width="15.6640625" style="1" bestFit="1" customWidth="1"/>
    <col min="9" max="9" width="21.109375" style="1" bestFit="1" customWidth="1"/>
    <col min="10" max="10" width="9.88671875" style="1" customWidth="1"/>
    <col min="11" max="11" width="16.6640625" style="1" bestFit="1" customWidth="1"/>
    <col min="12" max="12" width="17.6640625" style="1" bestFit="1" customWidth="1"/>
    <col min="13" max="13" width="20.33203125" style="1" bestFit="1" customWidth="1"/>
    <col min="14" max="14" width="18.6640625" style="1" bestFit="1" customWidth="1"/>
    <col min="15" max="15" width="13.109375" style="1" bestFit="1" customWidth="1"/>
    <col min="16" max="16" width="21.109375" style="1" bestFit="1" customWidth="1"/>
    <col min="17" max="17" width="9.109375" style="1" customWidth="1"/>
    <col min="18" max="18" width="24" style="1" customWidth="1"/>
    <col min="19" max="19" width="20.109375" style="1" customWidth="1"/>
    <col min="20" max="20" width="19.6640625" style="1" customWidth="1"/>
    <col min="21" max="21" width="21" style="1" customWidth="1"/>
    <col min="22" max="22" width="22.109375" style="1" bestFit="1" customWidth="1"/>
    <col min="23" max="23" width="20.5546875" style="1" customWidth="1"/>
    <col min="24" max="24" width="23.6640625" style="1" customWidth="1"/>
    <col min="25" max="25" width="22.109375" style="1" bestFit="1" customWidth="1"/>
    <col min="26" max="26" width="20.5546875" style="1" customWidth="1"/>
  </cols>
  <sheetData>
    <row r="1" spans="1:12" x14ac:dyDescent="0.3">
      <c r="A1" s="1" t="s">
        <v>3</v>
      </c>
      <c r="B1" s="1" t="s">
        <v>5</v>
      </c>
      <c r="C1" s="1" t="s">
        <v>6</v>
      </c>
      <c r="D1" s="1" t="s">
        <v>7</v>
      </c>
      <c r="E1" s="1" t="s">
        <v>2</v>
      </c>
      <c r="F1" s="1" t="s">
        <v>8</v>
      </c>
      <c r="G1" s="1" t="s">
        <v>9</v>
      </c>
      <c r="H1" s="1" t="s">
        <v>10</v>
      </c>
      <c r="I1" s="1" t="s">
        <v>11</v>
      </c>
      <c r="J1" s="26" t="s">
        <v>37</v>
      </c>
      <c r="K1" s="26" t="s">
        <v>38</v>
      </c>
      <c r="L1" s="26" t="s">
        <v>39</v>
      </c>
    </row>
    <row r="2" spans="1:12" x14ac:dyDescent="0.3">
      <c r="A2" s="3" t="s">
        <v>54</v>
      </c>
      <c r="B2" s="1" t="s">
        <v>54</v>
      </c>
      <c r="C2" s="2" t="s">
        <v>54</v>
      </c>
      <c r="D2" s="2" t="s">
        <v>54</v>
      </c>
      <c r="E2" s="1" t="s">
        <v>54</v>
      </c>
      <c r="F2" s="2" t="s">
        <v>54</v>
      </c>
      <c r="G2" s="1" t="s">
        <v>54</v>
      </c>
      <c r="H2" s="1" t="s">
        <v>54</v>
      </c>
      <c r="I2" s="1" t="s">
        <v>54</v>
      </c>
      <c r="J2" s="25" t="s">
        <v>54</v>
      </c>
      <c r="K2" s="25" t="s">
        <v>54</v>
      </c>
      <c r="L2" s="25" t="s">
        <v>54</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FC0FB-2A90-4739-9F02-F8C90D6FB916}">
  <dimension ref="A1:K2"/>
  <sheetViews>
    <sheetView workbookViewId="0">
      <selection activeCell="K2" sqref="K2"/>
    </sheetView>
  </sheetViews>
  <sheetFormatPr defaultRowHeight="14.4" x14ac:dyDescent="0.3"/>
  <cols>
    <col min="1" max="1" width="9.6640625" customWidth="1"/>
    <col min="2" max="2" width="12" customWidth="1"/>
    <col min="3" max="4" width="17.33203125" customWidth="1"/>
    <col min="5" max="5" width="20.33203125" bestFit="1" customWidth="1"/>
    <col min="6" max="6" width="18.6640625" bestFit="1" customWidth="1"/>
    <col min="7" max="7" width="13.109375" bestFit="1" customWidth="1"/>
    <col min="8" max="8" width="21.109375" bestFit="1" customWidth="1"/>
    <col min="9" max="9" width="18.44140625" style="27" bestFit="1" customWidth="1"/>
    <col min="10" max="10" width="12.88671875" style="27" bestFit="1" customWidth="1"/>
    <col min="11" max="11" width="20.88671875" style="27" bestFit="1" customWidth="1"/>
  </cols>
  <sheetData>
    <row r="1" spans="1:11" x14ac:dyDescent="0.3">
      <c r="A1" t="s">
        <v>3</v>
      </c>
      <c r="B1" s="20" t="s">
        <v>4</v>
      </c>
      <c r="C1" s="21" t="s">
        <v>0</v>
      </c>
      <c r="D1" s="21" t="s">
        <v>2</v>
      </c>
      <c r="E1" s="21" t="s">
        <v>8</v>
      </c>
      <c r="F1" s="21" t="s">
        <v>9</v>
      </c>
      <c r="G1" s="21" t="s">
        <v>10</v>
      </c>
      <c r="H1" s="22" t="s">
        <v>11</v>
      </c>
      <c r="I1" s="28" t="s">
        <v>37</v>
      </c>
      <c r="J1" s="28" t="s">
        <v>38</v>
      </c>
      <c r="K1" s="28" t="s">
        <v>39</v>
      </c>
    </row>
    <row r="2" spans="1:11" x14ac:dyDescent="0.3">
      <c r="A2" s="23" t="s">
        <v>54</v>
      </c>
      <c r="B2" t="s">
        <v>54</v>
      </c>
      <c r="C2" s="24" t="s">
        <v>54</v>
      </c>
      <c r="D2" t="s">
        <v>54</v>
      </c>
      <c r="E2" s="24" t="s">
        <v>54</v>
      </c>
      <c r="F2" t="s">
        <v>54</v>
      </c>
      <c r="G2" t="s">
        <v>54</v>
      </c>
      <c r="H2" t="s">
        <v>54</v>
      </c>
      <c r="I2" s="27" t="s">
        <v>54</v>
      </c>
      <c r="J2" s="27" t="s">
        <v>54</v>
      </c>
      <c r="K2" s="27" t="s">
        <v>54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AE6B1-C926-4F54-8136-96CC6457E466}">
  <dimension ref="A1:J2"/>
  <sheetViews>
    <sheetView zoomScale="80" zoomScaleNormal="80" workbookViewId="0">
      <selection activeCell="J2" sqref="J2"/>
    </sheetView>
  </sheetViews>
  <sheetFormatPr defaultRowHeight="14.4" x14ac:dyDescent="0.3"/>
  <cols>
    <col min="1" max="1" width="12" style="1" customWidth="1"/>
    <col min="2" max="3" width="17.33203125" style="1" customWidth="1"/>
    <col min="4" max="4" width="20.33203125" style="1" bestFit="1" customWidth="1"/>
    <col min="5" max="5" width="18.6640625" style="1" bestFit="1" customWidth="1"/>
    <col min="6" max="6" width="13.109375" style="1" bestFit="1" customWidth="1"/>
    <col min="7" max="7" width="21.109375" style="1" bestFit="1" customWidth="1"/>
  </cols>
  <sheetData>
    <row r="1" spans="1:10" x14ac:dyDescent="0.3">
      <c r="A1" s="1" t="s">
        <v>4</v>
      </c>
      <c r="B1" s="1" t="s">
        <v>0</v>
      </c>
      <c r="C1" s="1" t="s">
        <v>2</v>
      </c>
      <c r="D1" s="1" t="s">
        <v>8</v>
      </c>
      <c r="E1" s="1" t="s">
        <v>9</v>
      </c>
      <c r="F1" s="1" t="s">
        <v>10</v>
      </c>
      <c r="G1" s="1" t="s">
        <v>11</v>
      </c>
      <c r="H1" s="26" t="s">
        <v>37</v>
      </c>
      <c r="I1" s="26" t="s">
        <v>38</v>
      </c>
      <c r="J1" s="26" t="s">
        <v>39</v>
      </c>
    </row>
    <row r="2" spans="1:10" x14ac:dyDescent="0.3">
      <c r="A2" s="1" t="s">
        <v>54</v>
      </c>
      <c r="B2" s="2" t="s">
        <v>54</v>
      </c>
      <c r="C2" s="1" t="s">
        <v>54</v>
      </c>
      <c r="D2" s="4" t="s">
        <v>54</v>
      </c>
      <c r="E2" s="1" t="s">
        <v>54</v>
      </c>
      <c r="F2" s="1" t="s">
        <v>54</v>
      </c>
      <c r="G2" s="1" t="s">
        <v>54</v>
      </c>
      <c r="H2" s="27" t="s">
        <v>54</v>
      </c>
      <c r="I2" s="27" t="s">
        <v>54</v>
      </c>
      <c r="J2" s="27" t="s">
        <v>54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B3F33-DA94-4BD9-8E73-721B92406BC9}">
  <dimension ref="A1:V1944"/>
  <sheetViews>
    <sheetView tabSelected="1" zoomScaleNormal="100" workbookViewId="0">
      <selection activeCell="D6" sqref="D6"/>
    </sheetView>
  </sheetViews>
  <sheetFormatPr defaultColWidth="0" defaultRowHeight="14.4" x14ac:dyDescent="0.3"/>
  <cols>
    <col min="1" max="1" width="2.6640625" style="18" customWidth="1"/>
    <col min="2" max="2" width="1.6640625" style="18" customWidth="1"/>
    <col min="3" max="3" width="23.77734375" style="18" customWidth="1"/>
    <col min="4" max="4" width="20.109375" style="18" bestFit="1" customWidth="1"/>
    <col min="5" max="5" width="23.44140625" style="18" bestFit="1" customWidth="1"/>
    <col min="6" max="6" width="21.6640625" style="18" customWidth="1"/>
    <col min="7" max="7" width="24.109375" style="18" customWidth="1"/>
    <col min="8" max="8" width="20.33203125" style="18" bestFit="1" customWidth="1"/>
    <col min="9" max="9" width="21.5546875" style="18" bestFit="1" customWidth="1"/>
    <col min="10" max="10" width="22.109375" style="18" customWidth="1"/>
    <col min="11" max="11" width="2.21875" style="18" customWidth="1"/>
    <col min="12" max="12" width="8.77734375" style="18" customWidth="1"/>
    <col min="13" max="17" width="8.88671875" style="19" hidden="1" customWidth="1"/>
    <col min="18" max="22" width="0" style="19" hidden="1" customWidth="1"/>
    <col min="23" max="16384" width="8.88671875" style="19" hidden="1"/>
  </cols>
  <sheetData>
    <row r="1" spans="1:12" s="17" customFormat="1" ht="11.4" customHeight="1" x14ac:dyDescent="0.3">
      <c r="A1" s="18"/>
      <c r="B1" s="18"/>
      <c r="C1" s="18"/>
      <c r="D1" s="18"/>
      <c r="E1" s="18"/>
      <c r="F1" s="18"/>
      <c r="G1" s="18"/>
      <c r="H1" s="18"/>
      <c r="I1" s="18"/>
      <c r="J1" s="18"/>
      <c r="K1" s="18"/>
      <c r="L1" s="18"/>
    </row>
    <row r="2" spans="1:12" customFormat="1" ht="23.4" x14ac:dyDescent="0.45">
      <c r="A2" s="18"/>
      <c r="B2" s="73"/>
      <c r="C2" s="108" t="s">
        <v>14</v>
      </c>
      <c r="D2" s="108"/>
      <c r="E2" s="108"/>
      <c r="F2" s="74"/>
      <c r="G2" s="75"/>
      <c r="H2" s="74"/>
      <c r="I2" s="76"/>
      <c r="J2" s="76"/>
      <c r="K2" s="77"/>
      <c r="L2" s="65"/>
    </row>
    <row r="3" spans="1:12" customFormat="1" x14ac:dyDescent="0.3">
      <c r="A3" s="18"/>
      <c r="B3" s="78"/>
      <c r="C3" s="81">
        <f ca="1">TODAY()</f>
        <v>43529</v>
      </c>
      <c r="D3" s="79"/>
      <c r="E3" s="79"/>
      <c r="F3" s="79"/>
      <c r="G3" s="79"/>
      <c r="H3" s="79"/>
      <c r="I3" s="66" t="s">
        <v>12</v>
      </c>
      <c r="J3" s="96" t="s">
        <v>13</v>
      </c>
      <c r="K3" s="80"/>
      <c r="L3" s="18"/>
    </row>
    <row r="4" spans="1:12" customFormat="1" x14ac:dyDescent="0.3">
      <c r="A4" s="18"/>
      <c r="B4" s="63"/>
      <c r="C4" s="63"/>
      <c r="D4" s="63"/>
      <c r="E4" s="63"/>
      <c r="F4" s="63"/>
      <c r="G4" s="63"/>
      <c r="H4" s="63"/>
      <c r="I4" s="63"/>
      <c r="J4" s="63"/>
      <c r="K4" s="63"/>
      <c r="L4" s="18"/>
    </row>
    <row r="5" spans="1:12" customFormat="1" x14ac:dyDescent="0.3">
      <c r="A5" s="18"/>
      <c r="B5" s="63"/>
      <c r="C5" s="44" t="s">
        <v>50</v>
      </c>
      <c r="D5" s="60" t="str">
        <f>IFERROR(IF(D6="Complete","Good",IF(D6="Complete - SystemException","System Failure",IF(D6="-", "-", "Exceptions Exist"))), "-")</f>
        <v>-</v>
      </c>
      <c r="E5" s="63"/>
      <c r="F5" s="63"/>
      <c r="G5" s="63"/>
      <c r="H5" s="63"/>
      <c r="I5" s="63"/>
      <c r="J5" s="63"/>
      <c r="K5" s="63"/>
      <c r="L5" s="18"/>
    </row>
    <row r="6" spans="1:12" customFormat="1" x14ac:dyDescent="0.3">
      <c r="A6" s="18"/>
      <c r="B6" s="63"/>
      <c r="C6" s="44" t="s">
        <v>51</v>
      </c>
      <c r="D6" s="60" t="str">
        <f t="array" ref="D6">IFERROR(INDEX(#REF!, MATCH(1, (MAX(tbl_dailyHistory[runID])=#REF!)*(D11=#REF!), 0)), "-")</f>
        <v>-</v>
      </c>
      <c r="E6" s="63"/>
      <c r="F6" s="63"/>
      <c r="G6" s="63"/>
      <c r="H6" s="63"/>
      <c r="I6" s="63"/>
      <c r="J6" s="63"/>
      <c r="K6" s="63"/>
      <c r="L6" s="18"/>
    </row>
    <row r="7" spans="1:12" customFormat="1" x14ac:dyDescent="0.3">
      <c r="A7" s="18"/>
      <c r="B7" s="63"/>
      <c r="C7" s="63"/>
      <c r="D7" s="63"/>
      <c r="E7" s="63"/>
      <c r="F7" s="63"/>
      <c r="G7" s="63"/>
      <c r="H7" s="63"/>
      <c r="I7" s="107"/>
      <c r="J7" s="63"/>
      <c r="K7" s="63"/>
      <c r="L7" s="18"/>
    </row>
    <row r="8" spans="1:12" customFormat="1" x14ac:dyDescent="0.3">
      <c r="A8" s="18"/>
      <c r="B8" s="63"/>
      <c r="C8" s="88" t="s">
        <v>45</v>
      </c>
      <c r="D8" s="89" t="s">
        <v>40</v>
      </c>
      <c r="E8" s="89" t="s">
        <v>26</v>
      </c>
      <c r="F8" s="94"/>
      <c r="G8" s="63"/>
      <c r="H8" s="63"/>
      <c r="I8" s="107"/>
      <c r="J8" s="63"/>
      <c r="K8" s="63"/>
      <c r="L8" s="18"/>
    </row>
    <row r="9" spans="1:12" customFormat="1" x14ac:dyDescent="0.3">
      <c r="A9" s="18"/>
      <c r="B9" s="63"/>
      <c r="C9" s="71" t="s">
        <v>49</v>
      </c>
      <c r="D9" s="32" t="str">
        <f>IFERROR("RunID: "&amp;INDEX(tbl_dailyHistory[], MATCH(MAX(tbl_dailyHistory[runID]), tbl_dailyHistory[runID], 0), MATCH("runID", tbl_dailyHistory[#Headers], 0)), "-")</f>
        <v>-</v>
      </c>
      <c r="E9" s="32" t="str">
        <f>"# of Runs: "&amp;COUNT(tbl_dailyHistory[runID])</f>
        <v># of Runs: 0</v>
      </c>
      <c r="F9" s="94"/>
      <c r="G9" s="63"/>
      <c r="H9" s="63"/>
      <c r="I9" s="63"/>
      <c r="J9" s="63"/>
      <c r="K9" s="63"/>
      <c r="L9" s="18"/>
    </row>
    <row r="10" spans="1:12" customFormat="1" x14ac:dyDescent="0.3">
      <c r="A10" s="18"/>
      <c r="B10" s="63"/>
      <c r="C10" s="71" t="s">
        <v>22</v>
      </c>
      <c r="D10" s="33">
        <f>IFERROR(INDEX(tbl_dailyHistory[], MATCH(MAX(tbl_dailyHistory[runID]), tbl_dailyHistory[runID], 0), MATCH("avgTransactionTime", tbl_dailyHistory[#Headers], 0)), 0)</f>
        <v>0</v>
      </c>
      <c r="E10" s="33">
        <f>IFERROR(AVERAGE(tbl_dailyHistory[avgTransactionTime]), 0)</f>
        <v>0</v>
      </c>
      <c r="F10" s="94"/>
      <c r="G10" s="63"/>
      <c r="H10" s="63"/>
      <c r="I10" s="63"/>
      <c r="J10" s="63"/>
      <c r="K10" s="63"/>
      <c r="L10" s="18"/>
    </row>
    <row r="11" spans="1:12" customFormat="1" x14ac:dyDescent="0.3">
      <c r="A11" s="18"/>
      <c r="B11" s="63"/>
      <c r="C11" s="71" t="s">
        <v>24</v>
      </c>
      <c r="D11" s="32">
        <f>IFERROR(INDEX(tbl_dailyHistory[], MATCH(MAX(tbl_dailyHistory[runID]), tbl_dailyHistory[runID], 0), MATCH("totalTransactions", tbl_dailyHistory[#Headers], 0)), 0)</f>
        <v>0</v>
      </c>
      <c r="E11" s="32">
        <f>SUM(tbl_dailyHistory[totalTransactions])</f>
        <v>0</v>
      </c>
      <c r="F11" s="95">
        <f>E11-D11</f>
        <v>0</v>
      </c>
      <c r="G11" s="63"/>
      <c r="H11" s="63"/>
      <c r="I11" s="63"/>
      <c r="J11" s="63"/>
      <c r="K11" s="63"/>
      <c r="L11" s="18"/>
    </row>
    <row r="12" spans="1:12" customFormat="1" x14ac:dyDescent="0.3">
      <c r="A12" s="18"/>
      <c r="B12" s="63"/>
      <c r="C12" s="71" t="s">
        <v>32</v>
      </c>
      <c r="D12" s="32">
        <f>IFERROR(INDEX(tbl_dailyHistory[], MATCH(MAX(tbl_dailyHistory[runID]), tbl_dailyHistory[runID], 0), MATCH("numberSuccessFul", tbl_dailyHistory[#Headers], 0)), 0)</f>
        <v>0</v>
      </c>
      <c r="E12" s="32">
        <f>SUM(tbl_dailyHistory[numberSuccessful])</f>
        <v>0</v>
      </c>
      <c r="F12" s="95">
        <f t="shared" ref="F12:F14" si="0">E12-D12</f>
        <v>0</v>
      </c>
      <c r="G12" s="63"/>
      <c r="H12" s="63"/>
      <c r="I12" s="63"/>
      <c r="J12" s="63"/>
      <c r="K12" s="63"/>
      <c r="L12" s="18"/>
    </row>
    <row r="13" spans="1:12" customFormat="1" x14ac:dyDescent="0.3">
      <c r="A13" s="18"/>
      <c r="B13" s="63"/>
      <c r="C13" s="71" t="s">
        <v>33</v>
      </c>
      <c r="D13" s="32">
        <f>IFERROR(INDEX(tbl_dailyHistory[], MATCH(MAX(tbl_dailyHistory[runID]), tbl_dailyHistory[runID], 0), MATCH("numberBRE", tbl_dailyHistory[#Headers], 0)), 0)</f>
        <v>0</v>
      </c>
      <c r="E13" s="32">
        <f>SUM(tbl_dailyHistory[numberBRE])</f>
        <v>0</v>
      </c>
      <c r="F13" s="95">
        <f t="shared" si="0"/>
        <v>0</v>
      </c>
      <c r="G13" s="63"/>
      <c r="H13" s="64"/>
      <c r="I13" s="63"/>
      <c r="J13" s="63"/>
      <c r="K13" s="63"/>
      <c r="L13" s="18"/>
    </row>
    <row r="14" spans="1:12" customFormat="1" x14ac:dyDescent="0.3">
      <c r="A14" s="18"/>
      <c r="B14" s="63"/>
      <c r="C14" s="71" t="s">
        <v>34</v>
      </c>
      <c r="D14" s="32">
        <f>IFERROR(INDEX(tbl_dailyHistory[], MATCH(MAX(tbl_dailyHistory[runID]), tbl_dailyHistory[runID], 0), MATCH("numberSystemErrors", tbl_dailyHistory[#Headers], 0)), 0)</f>
        <v>0</v>
      </c>
      <c r="E14" s="32">
        <f>SUM(tbl_dailyHistory[numberSystemErrors])</f>
        <v>0</v>
      </c>
      <c r="F14" s="95">
        <f t="shared" si="0"/>
        <v>0</v>
      </c>
      <c r="G14" s="63"/>
      <c r="H14" s="63"/>
      <c r="I14" s="63"/>
      <c r="J14" s="63"/>
      <c r="K14" s="63"/>
      <c r="L14" s="18"/>
    </row>
    <row r="15" spans="1:12" customFormat="1" x14ac:dyDescent="0.3">
      <c r="A15" s="18"/>
      <c r="B15" s="63"/>
      <c r="C15" s="63"/>
      <c r="D15" s="63"/>
      <c r="E15" s="63"/>
      <c r="F15" s="63"/>
      <c r="G15" s="63"/>
      <c r="H15" s="63"/>
      <c r="I15" s="63"/>
      <c r="J15" s="63"/>
      <c r="K15" s="63"/>
      <c r="L15" s="18"/>
    </row>
    <row r="16" spans="1:12" customFormat="1" x14ac:dyDescent="0.3">
      <c r="A16" s="18"/>
      <c r="B16" s="63"/>
      <c r="C16" s="82" t="s">
        <v>19</v>
      </c>
      <c r="D16" s="83" t="s">
        <v>16</v>
      </c>
      <c r="E16" s="63"/>
      <c r="F16" s="63"/>
      <c r="G16" s="63"/>
      <c r="H16" s="63"/>
      <c r="I16" s="63"/>
      <c r="J16" s="63"/>
      <c r="K16" s="63"/>
      <c r="L16" s="18"/>
    </row>
    <row r="17" spans="1:12" customFormat="1" x14ac:dyDescent="0.3">
      <c r="A17" s="18"/>
      <c r="B17" s="63"/>
      <c r="C17" s="71" t="s">
        <v>24</v>
      </c>
      <c r="D17" s="71">
        <f>INDEX(tbl_compHistory[], MATCH("Lifetime", tbl_compHistory[Measure], 0), MATCH("totalTransactions", tbl_compHistory[#Headers],0))</f>
        <v>0</v>
      </c>
      <c r="E17" s="63"/>
      <c r="F17" s="63"/>
      <c r="G17" s="63"/>
      <c r="H17" s="63"/>
      <c r="I17" s="63"/>
      <c r="J17" s="63"/>
      <c r="K17" s="63"/>
      <c r="L17" s="18"/>
    </row>
    <row r="18" spans="1:12" customFormat="1" x14ac:dyDescent="0.3">
      <c r="A18" s="18"/>
      <c r="B18" s="63"/>
      <c r="C18" s="71" t="s">
        <v>20</v>
      </c>
      <c r="D18" s="85">
        <f>IFERROR(AVERAGE(tbl_dateHistory[totalTransactions]), 0)</f>
        <v>0</v>
      </c>
      <c r="E18" s="63"/>
      <c r="F18" s="63"/>
      <c r="G18" s="63"/>
      <c r="H18" s="63"/>
      <c r="I18" s="63"/>
      <c r="J18" s="63"/>
      <c r="K18" s="63"/>
      <c r="L18" s="18"/>
    </row>
    <row r="19" spans="1:12" customFormat="1" x14ac:dyDescent="0.3">
      <c r="A19" s="18"/>
      <c r="B19" s="63"/>
      <c r="C19" s="71" t="s">
        <v>22</v>
      </c>
      <c r="D19" s="86">
        <f>IFERROR(AVERAGE(tbl_dateHistory[avgTransactionTime]), 0)</f>
        <v>0</v>
      </c>
      <c r="E19" s="63"/>
      <c r="F19" s="63"/>
      <c r="G19" s="63"/>
      <c r="H19" s="63"/>
      <c r="I19" s="63"/>
      <c r="J19" s="63"/>
      <c r="K19" s="63"/>
      <c r="L19" s="18"/>
    </row>
    <row r="20" spans="1:12" customFormat="1" x14ac:dyDescent="0.3">
      <c r="A20" s="18"/>
      <c r="B20" s="63"/>
      <c r="C20" s="71" t="s">
        <v>32</v>
      </c>
      <c r="D20" s="71">
        <f>INDEX(tbl_compHistory[], MATCH("Lifetime", tbl_compHistory[Measure], 0), MATCH("numberSuccessful", tbl_compHistory[#Headers],0))</f>
        <v>0</v>
      </c>
      <c r="E20" s="63"/>
      <c r="F20" s="63"/>
      <c r="G20" s="63"/>
      <c r="H20" s="63"/>
      <c r="I20" s="63"/>
      <c r="J20" s="63"/>
      <c r="K20" s="63"/>
      <c r="L20" s="18"/>
    </row>
    <row r="21" spans="1:12" customFormat="1" x14ac:dyDescent="0.3">
      <c r="A21" s="18"/>
      <c r="B21" s="63"/>
      <c r="C21" s="71" t="s">
        <v>33</v>
      </c>
      <c r="D21" s="71">
        <f>INDEX(tbl_compHistory[], MATCH("Lifetime", tbl_compHistory[Measure], 0), MATCH("numberBRE", tbl_compHistory[#Headers],0))</f>
        <v>0</v>
      </c>
      <c r="E21" s="63"/>
      <c r="F21" s="87"/>
      <c r="G21" s="64"/>
      <c r="H21" s="64"/>
      <c r="I21" s="63"/>
      <c r="J21" s="63"/>
      <c r="K21" s="63"/>
      <c r="L21" s="18"/>
    </row>
    <row r="22" spans="1:12" customFormat="1" x14ac:dyDescent="0.3">
      <c r="A22" s="18"/>
      <c r="B22" s="63"/>
      <c r="C22" s="71" t="s">
        <v>34</v>
      </c>
      <c r="D22" s="71">
        <f>INDEX(tbl_compHistory[], MATCH("Lifetime", tbl_compHistory[Measure], 0), MATCH("numberSystemErrors", tbl_compHistory[#Headers],0))</f>
        <v>0</v>
      </c>
      <c r="E22" s="63"/>
      <c r="F22" s="87"/>
      <c r="G22" s="64"/>
      <c r="H22" s="64"/>
      <c r="I22" s="63"/>
      <c r="J22" s="63"/>
      <c r="K22" s="63"/>
      <c r="L22" s="18"/>
    </row>
    <row r="23" spans="1:12" customFormat="1" x14ac:dyDescent="0.3">
      <c r="A23" s="18"/>
      <c r="B23" s="63"/>
      <c r="C23" s="63"/>
      <c r="D23" s="63"/>
      <c r="E23" s="63"/>
      <c r="F23" s="87"/>
      <c r="G23" s="64"/>
      <c r="H23" s="64"/>
      <c r="I23" s="63"/>
      <c r="J23" s="63"/>
      <c r="K23" s="63"/>
      <c r="L23" s="18"/>
    </row>
    <row r="24" spans="1:12" customFormat="1" x14ac:dyDescent="0.3">
      <c r="A24" s="18"/>
      <c r="B24" s="63"/>
      <c r="C24" s="82" t="s">
        <v>15</v>
      </c>
      <c r="D24" s="83" t="s">
        <v>16</v>
      </c>
      <c r="E24" s="63"/>
      <c r="F24" s="87"/>
      <c r="G24" s="64"/>
      <c r="H24" s="64"/>
      <c r="I24" s="63"/>
      <c r="J24" s="63"/>
      <c r="K24" s="63"/>
      <c r="L24" s="18"/>
    </row>
    <row r="25" spans="1:12" customFormat="1" x14ac:dyDescent="0.3">
      <c r="A25" s="18"/>
      <c r="B25" s="63"/>
      <c r="C25" s="71" t="s">
        <v>21</v>
      </c>
      <c r="D25" s="9">
        <f>INDEX(tbl_compHistory[], MATCH("Lifetime", tbl_compHistory[Measure], 0), MATCH("botRuns", tbl_compHistory[#Headers],0))</f>
        <v>0</v>
      </c>
      <c r="E25" s="63"/>
      <c r="F25" s="87"/>
      <c r="G25" s="64"/>
      <c r="H25" s="64"/>
      <c r="I25" s="63"/>
      <c r="J25" s="63"/>
      <c r="K25" s="63"/>
      <c r="L25" s="18"/>
    </row>
    <row r="26" spans="1:12" customFormat="1" x14ac:dyDescent="0.3">
      <c r="A26" s="18"/>
      <c r="B26" s="63"/>
      <c r="C26" s="71" t="s">
        <v>17</v>
      </c>
      <c r="D26" s="84">
        <f>IFERROR(AVERAGE(tbl_dateHistory[botRuns]), 0)</f>
        <v>0</v>
      </c>
      <c r="E26" s="63"/>
      <c r="F26" s="87"/>
      <c r="G26" s="64"/>
      <c r="H26" s="64"/>
      <c r="I26" s="63"/>
      <c r="J26" s="63"/>
      <c r="K26" s="63"/>
      <c r="L26" s="18"/>
    </row>
    <row r="27" spans="1:12" customFormat="1" x14ac:dyDescent="0.3">
      <c r="A27" s="18"/>
      <c r="B27" s="63"/>
      <c r="C27" s="71" t="s">
        <v>18</v>
      </c>
      <c r="D27" s="10">
        <f>IFERROR(AVERAGE(tbl_dateHistory[avgBotRunTime]), 0)</f>
        <v>0</v>
      </c>
      <c r="E27" s="63"/>
      <c r="F27" s="87"/>
      <c r="G27" s="64"/>
      <c r="H27" s="64"/>
      <c r="I27" s="63"/>
      <c r="J27" s="63"/>
      <c r="K27" s="63"/>
      <c r="L27" s="18"/>
    </row>
    <row r="28" spans="1:12" customFormat="1" x14ac:dyDescent="0.3">
      <c r="A28" s="18"/>
      <c r="B28" s="63"/>
      <c r="C28" s="71" t="s">
        <v>23</v>
      </c>
      <c r="D28" s="10">
        <f>SUM(tbl_dateHistory[totalBotRunTime])</f>
        <v>0</v>
      </c>
      <c r="E28" s="63"/>
      <c r="F28" s="87"/>
      <c r="G28" s="64"/>
      <c r="H28" s="64"/>
      <c r="I28" s="63"/>
      <c r="J28" s="63"/>
      <c r="K28" s="63"/>
      <c r="L28" s="18"/>
    </row>
    <row r="29" spans="1:12" customFormat="1" x14ac:dyDescent="0.3">
      <c r="A29" s="18"/>
      <c r="B29" s="63"/>
      <c r="C29" s="63"/>
      <c r="D29" s="63"/>
      <c r="E29" s="63"/>
      <c r="F29" s="63"/>
      <c r="G29" s="63"/>
      <c r="H29" s="63"/>
      <c r="I29" s="63"/>
      <c r="J29" s="63"/>
      <c r="K29" s="63"/>
      <c r="L29" s="18"/>
    </row>
    <row r="30" spans="1:12" customFormat="1" x14ac:dyDescent="0.3">
      <c r="A30" s="18"/>
      <c r="B30" s="63"/>
      <c r="C30" s="62" t="s">
        <v>31</v>
      </c>
      <c r="D30" s="40" t="s">
        <v>43</v>
      </c>
      <c r="E30" s="40" t="s">
        <v>46</v>
      </c>
      <c r="F30" s="39" t="s">
        <v>47</v>
      </c>
      <c r="G30" s="39" t="s">
        <v>24</v>
      </c>
      <c r="H30" s="41" t="s">
        <v>1</v>
      </c>
      <c r="I30" s="42" t="s">
        <v>48</v>
      </c>
      <c r="J30" s="43" t="s">
        <v>34</v>
      </c>
      <c r="K30" s="63"/>
      <c r="L30" s="18"/>
    </row>
    <row r="31" spans="1:12" customFormat="1" x14ac:dyDescent="0.3">
      <c r="A31" s="18"/>
      <c r="B31" s="63"/>
      <c r="C31" s="7" t="s">
        <v>25</v>
      </c>
      <c r="D31" s="38" t="s">
        <v>7</v>
      </c>
      <c r="E31" s="38" t="s">
        <v>8</v>
      </c>
      <c r="F31" s="38" t="s">
        <v>5</v>
      </c>
      <c r="G31" s="38" t="s">
        <v>2</v>
      </c>
      <c r="H31" s="29" t="s">
        <v>9</v>
      </c>
      <c r="I31" s="30" t="s">
        <v>10</v>
      </c>
      <c r="J31" s="31" t="s">
        <v>11</v>
      </c>
      <c r="K31" s="68"/>
      <c r="L31" s="18"/>
    </row>
    <row r="32" spans="1:12" customFormat="1" x14ac:dyDescent="0.3">
      <c r="A32" s="18"/>
      <c r="B32" s="63"/>
      <c r="C32" s="8" t="s">
        <v>26</v>
      </c>
      <c r="D32" s="33" t="str">
        <f ca="1">IFERROR(INDEX(tbl_dateHistory[], MATCH(TODAY(),tbl_dateHistory[[runDate]:[runDate]], 0), MATCH(tbl_compHistory[[#Headers],[avgBotRunTime]],tbl_dateHistory[#Headers], 0)), "-")</f>
        <v>-</v>
      </c>
      <c r="E32" s="33" t="str">
        <f ca="1">IFERROR(INDEX(tbl_dateHistory[], MATCH(TODAY(),tbl_dateHistory[[runDate]:[runDate]], 0), MATCH(tbl_compHistory[[#Headers],[avgTransactionTime]],tbl_dateHistory[#Headers], 0)), "-")</f>
        <v>-</v>
      </c>
      <c r="F32" s="32" t="str">
        <f ca="1">IFERROR(INDEX(tbl_dateHistory[], MATCH(TODAY(),tbl_dateHistory[[runDate]:[runDate]], 0), MATCH(tbl_compHistory[[#Headers],[botRuns]],tbl_dateHistory[#Headers], 0)), "-")</f>
        <v>-</v>
      </c>
      <c r="G32" s="32" t="str">
        <f ca="1">IFERROR(INDEX(tbl_dateHistory[], MATCH(TODAY(),tbl_dateHistory[[runDate]:[runDate]], 0), MATCH(tbl_compHistory[[#Headers],[totalTransactions]],tbl_dateHistory[#Headers], 0)), "-")</f>
        <v>-</v>
      </c>
      <c r="H32" s="9" t="str">
        <f ca="1">IFERROR(IF(INDEX(tbl_dateHistory[], MATCH(TODAY(),tbl_dateHistory[[runDate]:[runDate]], 0), MATCH(tbl_compHistory[[#Headers],[numberSuccessful]],tbl_dateHistory[#Headers], 0))=0, "-", INDEX(tbl_dateHistory[], MATCH(TODAY(),tbl_dateHistory[[runDate]:[runDate]], 0), MATCH(tbl_compHistory[[#Headers],[numberSuccessful]],tbl_dateHistory[#Headers], 0))), "-")</f>
        <v>-</v>
      </c>
      <c r="I32" s="9" t="str">
        <f ca="1">IFERROR(IF(INDEX(tbl_dateHistory[], MATCH(TODAY(),tbl_dateHistory[[runDate]:[runDate]], 0), MATCH(tbl_compHistory[[#Headers],[numberBRE]],tbl_dateHistory[#Headers], 0))=0, "-", INDEX(tbl_dateHistory[], MATCH(TODAY(),tbl_dateHistory[[runDate]:[runDate]], 0), MATCH(tbl_compHistory[[#Headers],[numberBRE]],tbl_dateHistory[#Headers], 0))), "-")</f>
        <v>-</v>
      </c>
      <c r="J32" s="11" t="str">
        <f ca="1">IFERROR(IF(INDEX(tbl_dateHistory[], MATCH(TODAY(),tbl_dateHistory[[runDate]:[runDate]], 0), MATCH(tbl_compHistory[[#Headers],[numberSystemErrors]],tbl_dateHistory[#Headers], 0))=0, "-", INDEX(tbl_dateHistory[], MATCH(TODAY(),tbl_dateHistory[[runDate]:[runDate]], 0), MATCH(tbl_compHistory[[#Headers],[numberSystemErrors]],tbl_dateHistory[#Headers], 0))), "-")</f>
        <v>-</v>
      </c>
      <c r="K32" s="68"/>
      <c r="L32" s="18"/>
    </row>
    <row r="33" spans="1:12" customFormat="1" x14ac:dyDescent="0.3">
      <c r="A33" s="18"/>
      <c r="B33" s="63"/>
      <c r="C33" s="8" t="s">
        <v>56</v>
      </c>
      <c r="D33" s="33" t="str">
        <f ca="1">IFERROR(IF(INDEX(tbl_dateHistory[], MATCH(WORKDAY(TODAY(), -1),tbl_dateHistory[[runDate]:[runDate]], 0), MATCH(tbl_compHistory[[#Headers],[avgBotRunTime]],tbl_dateHistory[#Headers], 0))=0, "-", INDEX(tbl_dateHistory[], MATCH(WORKDAY(TODAY(), -1),tbl_dateHistory[[runDate]:[runDate]], 0), MATCH(tbl_compHistory[[#Headers],[avgBotRunTime]],tbl_dateHistory[#Headers], 0))), "-")</f>
        <v>-</v>
      </c>
      <c r="E33" s="33" t="str">
        <f ca="1">IFERROR(IF(INDEX(tbl_dateHistory[], MATCH(WORKDAY(TODAY(), -1),tbl_dateHistory[[runDate]:[runDate]], 0), MATCH(tbl_compHistory[[#Headers],[avgTransactionTime]],tbl_dateHistory[#Headers], 0))=0, "-", INDEX(tbl_dateHistory[], MATCH(WORKDAY(TODAY(), -1),tbl_dateHistory[[runDate]:[runDate]], 0), MATCH(tbl_compHistory[[#Headers],[avgTransactionTime]],tbl_dateHistory[#Headers], 0))), "-")</f>
        <v>-</v>
      </c>
      <c r="F33" s="32" t="str">
        <f ca="1">IFERROR(IF(INDEX(tbl_dateHistory[], MATCH(WORKDAY(TODAY(), -1),tbl_dateHistory[[runDate]:[runDate]], 0), MATCH(tbl_compHistory[[#Headers],[botRuns]],tbl_dateHistory[#Headers], 0))=0, "-", INDEX(tbl_dateHistory[], MATCH(WORKDAY(TODAY(), -1),tbl_dateHistory[[runDate]:[runDate]], 0), MATCH(tbl_compHistory[[#Headers],[botRuns]],tbl_dateHistory[#Headers], 0))), "-")</f>
        <v>-</v>
      </c>
      <c r="G33" s="32" t="str">
        <f ca="1">IFERROR(IF(INDEX(tbl_dateHistory[], MATCH(WORKDAY(TODAY(), -1),tbl_dateHistory[[runDate]:[runDate]], 0), MATCH(tbl_compHistory[[#Headers],[totalTransactions]],tbl_dateHistory[#Headers], 0))=0, "-", INDEX(tbl_dateHistory[], MATCH(WORKDAY(TODAY(), -1),tbl_dateHistory[[runDate]:[runDate]], 0), MATCH(tbl_compHistory[[#Headers],[totalTransactions]],tbl_dateHistory[#Headers], 0))), "-")</f>
        <v>-</v>
      </c>
      <c r="H33" s="9" t="str">
        <f ca="1">IFERROR(IF(INDEX(tbl_dateHistory[], MATCH(WORKDAY(TODAY(), -1),tbl_dateHistory[[runDate]:[runDate]], 0), MATCH(tbl_compHistory[[#Headers],[numberSuccessful]],tbl_dateHistory[#Headers], 0))=0, "-", INDEX(tbl_dateHistory[], MATCH(WORKDAY(TODAY(), -1),tbl_dateHistory[[runDate]:[runDate]], 0), MATCH(tbl_compHistory[[#Headers],[numberSuccessful]],tbl_dateHistory[#Headers], 0))), "-")</f>
        <v>-</v>
      </c>
      <c r="I33" s="9" t="str">
        <f ca="1">IFERROR(IF(INDEX(tbl_dateHistory[], MATCH(WORKDAY(TODAY(), -1),tbl_dateHistory[[runDate]:[runDate]], 0), MATCH(tbl_compHistory[[#Headers],[numberBRE]],tbl_dateHistory[#Headers], 0))=0, "-", INDEX(tbl_dateHistory[], MATCH(WORKDAY(TODAY(), -1),tbl_dateHistory[[runDate]:[runDate]], 0), MATCH(tbl_compHistory[[#Headers],[numberBRE]],tbl_dateHistory[#Headers], 0))), "-")</f>
        <v>-</v>
      </c>
      <c r="J33" s="11" t="str">
        <f ca="1">IFERROR(IF(INDEX(tbl_dateHistory[], MATCH(WORKDAY(TODAY(), -1),tbl_dateHistory[[runDate]:[runDate]], 0), MATCH(tbl_compHistory[[#Headers],[numberSystemErrors]],tbl_dateHistory[#Headers], 0))=0, "-", INDEX(tbl_dateHistory[], MATCH(WORKDAY(TODAY(), -1),tbl_dateHistory[[runDate]:[runDate]], 0), MATCH(tbl_compHistory[[#Headers],[numberSystemErrors]],tbl_dateHistory[#Headers], 0))), "-")</f>
        <v>-</v>
      </c>
      <c r="K33" s="68"/>
      <c r="L33" s="18"/>
    </row>
    <row r="34" spans="1:12" customFormat="1" ht="15" thickBot="1" x14ac:dyDescent="0.35">
      <c r="A34" s="18"/>
      <c r="B34" s="63"/>
      <c r="C34" s="90" t="s">
        <v>44</v>
      </c>
      <c r="D34" s="91" t="str">
        <f t="shared" ref="D34:E34" ca="1" si="1">IFERROR((D32-D33)/D33, "-")</f>
        <v>-</v>
      </c>
      <c r="E34" s="91" t="str">
        <f t="shared" ca="1" si="1"/>
        <v>-</v>
      </c>
      <c r="F34" s="91" t="str">
        <f ca="1">IFERROR((F32-F33)/F33, "-")</f>
        <v>-</v>
      </c>
      <c r="G34" s="91" t="str">
        <f ca="1">IFERROR((G32-G33)/G33, "-")</f>
        <v>-</v>
      </c>
      <c r="H34" s="92" t="str">
        <f ca="1">IFERROR((((H32/$F$32)/($G$32/$F$32))-((H33/$F$33)/($G$33/$F$33))), "-")</f>
        <v>-</v>
      </c>
      <c r="I34" s="92" t="str">
        <f t="shared" ref="I34:J34" ca="1" si="2">IFERROR((((I32/$F$32)/($G$32/$F$32))-((I33/$F$33)/($G$33/$F$33))), "-")</f>
        <v>-</v>
      </c>
      <c r="J34" s="92" t="str">
        <f t="shared" ca="1" si="2"/>
        <v>-</v>
      </c>
      <c r="K34" s="68"/>
      <c r="L34" s="18"/>
    </row>
    <row r="35" spans="1:12" customFormat="1" x14ac:dyDescent="0.3">
      <c r="A35" s="18"/>
      <c r="B35" s="63"/>
      <c r="C35" s="49" t="s">
        <v>41</v>
      </c>
      <c r="D35" s="50" t="str">
        <f ca="1">IFERROR(AVERAGEIFS(tbl_dateHistory[avgBotRunTime],tbl_dateHistory[[runDate]:[runDate]],"&gt;="&amp;monday,tbl_dateHistory[[runDate]:[runDate]],"&lt;="&amp;TODAY()), "-")</f>
        <v>-</v>
      </c>
      <c r="E35" s="50" t="str">
        <f ca="1">IFERROR(AVERAGEIFS(tbl_dateHistory[avgTransactionTime],tbl_dateHistory[[runDate]:[runDate]],"&gt;="&amp;monday,tbl_dateHistory[[runDate]:[runDate]],"&lt;="&amp;TODAY()),"-")</f>
        <v>-</v>
      </c>
      <c r="F35" s="51" t="str">
        <f ca="1">IF(SUMIFS(tbl_dateHistory[botRuns],tbl_dateHistory[[runDate]:[runDate]],"&gt;="&amp;monday,tbl_dateHistory[[runDate]:[runDate]],"&lt;="&amp;TODAY())=0,"-",SUMIFS(tbl_dateHistory[botRuns],tbl_dateHistory[[runDate]:[runDate]],"&gt;="&amp;monday,tbl_dateHistory[[runDate]:[runDate]],"&lt;="&amp;TODAY()))</f>
        <v>-</v>
      </c>
      <c r="G35" s="51" t="str">
        <f ca="1">IF(SUMIFS(tbl_dateHistory[totalTransactions],tbl_dateHistory[[runDate]:[runDate]],"&gt;="&amp;monday,tbl_dateHistory[[runDate]:[runDate]],"&lt;="&amp;TODAY())=0,"-",SUMIFS(tbl_dateHistory[totalTransactions],tbl_dateHistory[[runDate]:[runDate]],"&gt;="&amp;monday,tbl_dateHistory[[runDate]:[runDate]],"&lt;="&amp;TODAY()))</f>
        <v>-</v>
      </c>
      <c r="H35" s="52" t="str">
        <f ca="1">IF(SUMIFS(tbl_dateHistory[numberSuccessful],tbl_dateHistory[[runDate]:[runDate]],"&gt;="&amp;monday,tbl_dateHistory[[runDate]:[runDate]],"&lt;="&amp;TODAY())=0,"-",SUMIFS(tbl_dateHistory[numberSuccessful],tbl_dateHistory[[runDate]:[runDate]],"&gt;="&amp;monday,tbl_dateHistory[[runDate]:[runDate]],"&lt;="&amp;TODAY()))</f>
        <v>-</v>
      </c>
      <c r="I35" s="52" t="str">
        <f ca="1">IF(SUMIFS(tbl_dateHistory[numberBRE],tbl_dateHistory[[runDate]:[runDate]],"&gt;="&amp;monday,tbl_dateHistory[[runDate]:[runDate]],"&lt;="&amp;TODAY())=0,"-",SUMIFS(tbl_dateHistory[numberBRE],tbl_dateHistory[[runDate]:[runDate]],"&gt;="&amp;monday,tbl_dateHistory[[runDate]:[runDate]],"&lt;="&amp;TODAY()))</f>
        <v>-</v>
      </c>
      <c r="J35" s="53" t="str">
        <f ca="1">IF(SUMIFS(tbl_dateHistory[numberSystemErrors],tbl_dateHistory[[runDate]:[runDate]],"&gt;="&amp;monday,tbl_dateHistory[[runDate]:[runDate]],"&lt;="&amp;TODAY())=0,"-",SUMIFS(tbl_dateHistory[numberSystemErrors],tbl_dateHistory[[runDate]:[runDate]],"&gt;="&amp;monday,tbl_dateHistory[[runDate]:[runDate]],"&lt;="&amp;TODAY()))</f>
        <v>-</v>
      </c>
      <c r="K35" s="68"/>
      <c r="L35" s="18"/>
    </row>
    <row r="36" spans="1:12" customFormat="1" x14ac:dyDescent="0.3">
      <c r="A36" s="18"/>
      <c r="B36" s="63"/>
      <c r="C36" s="8" t="s">
        <v>27</v>
      </c>
      <c r="D36" s="35" t="str">
        <f ca="1">IFERROR(AVERAGEIFS(tbl_dateHistory[avgBotRunTime], tbl_dateHistory[[runDate]:[runDate]], "&gt;="&amp; lastMonday, tbl_dateHistory[[runDate]:[runDate]], "&lt;=" &amp;lastFriday), "-")</f>
        <v>-</v>
      </c>
      <c r="E36" s="35" t="str">
        <f ca="1">IFERROR(AVERAGEIFS(tbl_dateHistory[avgTransactionTime], tbl_dateHistory[[runDate]:[runDate]], "&gt;="&amp; lastMonday, tbl_dateHistory[[runDate]:[runDate]], "&lt;=" &amp;lastFriday), "-")</f>
        <v>-</v>
      </c>
      <c r="F36" s="34" t="str">
        <f ca="1">IF(SUMIFS(tbl_dateHistory[botRuns], tbl_dateHistory[[runDate]:[runDate]], "&gt;="&amp; lastMonday, tbl_dateHistory[[runDate]:[runDate]], "&lt;=" &amp;lastFriday)=0, "-", SUMIFS(tbl_dateHistory[botRuns], tbl_dateHistory[[runDate]:[runDate]], "&gt;="&amp; lastMonday, tbl_dateHistory[[runDate]:[runDate]], "&lt;=" &amp;lastFriday))</f>
        <v>-</v>
      </c>
      <c r="G36" s="34" t="str">
        <f ca="1">IF(SUMIFS(tbl_dateHistory[totalTransactions], tbl_dateHistory[[runDate]:[runDate]], "&gt;="&amp; lastMonday, tbl_dateHistory[[runDate]:[runDate]], "&lt;=" &amp;lastFriday)=0, "-", SUMIFS(tbl_dateHistory[totalTransactions], tbl_dateHistory[[runDate]:[runDate]], "&gt;="&amp; lastMonday, tbl_dateHistory[[runDate]:[runDate]], "&lt;=" &amp;lastFriday))</f>
        <v>-</v>
      </c>
      <c r="H36" s="12" t="str">
        <f ca="1">IF(SUMIFS(tbl_dateHistory[numberSuccessful], tbl_dateHistory[[runDate]:[runDate]], "&gt;="&amp; lastMonday, tbl_dateHistory[[runDate]:[runDate]], "&lt;=" &amp;lastFriday)=0, "-", SUMIFS(tbl_dateHistory[numberSuccessful], tbl_dateHistory[[runDate]:[runDate]], "&gt;="&amp; lastMonday, tbl_dateHistory[[runDate]:[runDate]], "&lt;=" &amp;lastFriday))</f>
        <v>-</v>
      </c>
      <c r="I36" s="12" t="str">
        <f ca="1">IF(SUMIFS(tbl_dateHistory[numberBRE], tbl_dateHistory[[runDate]:[runDate]], "&gt;="&amp; lastMonday, tbl_dateHistory[[runDate]:[runDate]], "&lt;=" &amp;lastFriday)=0, "-", SUMIFS(tbl_dateHistory[numberBRE], tbl_dateHistory[[runDate]:[runDate]], "&gt;="&amp; lastMonday, tbl_dateHistory[[runDate]:[runDate]], "&lt;=" &amp;lastFriday))</f>
        <v>-</v>
      </c>
      <c r="J36" s="13" t="str">
        <f ca="1">IF(SUMIFS(tbl_dateHistory[numberSystemErrors], tbl_dateHistory[[runDate]:[runDate]], "&gt;="&amp; lastMonday, tbl_dateHistory[[runDate]:[runDate]], "&lt;=" &amp;lastFriday)=0, "-", SUMIFS(tbl_dateHistory[numberSystemErrors], tbl_dateHistory[[runDate]:[runDate]], "&gt;="&amp; lastMonday, tbl_dateHistory[[runDate]:[runDate]], "&lt;=" &amp;lastFriday))</f>
        <v>-</v>
      </c>
      <c r="K36" s="68"/>
      <c r="L36" s="18"/>
    </row>
    <row r="37" spans="1:12" customFormat="1" ht="13.2" customHeight="1" thickBot="1" x14ac:dyDescent="0.35">
      <c r="A37" s="18"/>
      <c r="B37" s="63"/>
      <c r="C37" s="90" t="s">
        <v>44</v>
      </c>
      <c r="D37" s="93" t="str">
        <f t="shared" ref="D37:E37" ca="1" si="3">IFERROR((D35-D36)/D36, "-")</f>
        <v>-</v>
      </c>
      <c r="E37" s="93" t="str">
        <f t="shared" ca="1" si="3"/>
        <v>-</v>
      </c>
      <c r="F37" s="93" t="str">
        <f ca="1">IFERROR((F35-F36)/F36, "-")</f>
        <v>-</v>
      </c>
      <c r="G37" s="93" t="str">
        <f ca="1">IFERROR((G35-G36)/G36, "-")</f>
        <v>-</v>
      </c>
      <c r="H37" s="106" t="str">
        <f ca="1">IFERROR((((H35/$F$35)/($G$35/$F$35))-((H36/$F$36)/($G$36/$F$36))), "-")</f>
        <v>-</v>
      </c>
      <c r="I37" s="106" t="str">
        <f t="shared" ref="I37:J37" ca="1" si="4">IFERROR((((I35/$F$35)/($G$35/$F$35))-((I36/$F$36)/($G$36/$F$36))), "-")</f>
        <v>-</v>
      </c>
      <c r="J37" s="106" t="str">
        <f t="shared" ca="1" si="4"/>
        <v>-</v>
      </c>
      <c r="K37" s="68"/>
      <c r="L37" s="18"/>
    </row>
    <row r="38" spans="1:12" customFormat="1" x14ac:dyDescent="0.3">
      <c r="A38" s="18"/>
      <c r="B38" s="63"/>
      <c r="C38" s="49" t="s">
        <v>42</v>
      </c>
      <c r="D38" s="50" t="str">
        <f ca="1">IFERROR(AVERAGEIFS(tbl_dateHistory[avgBotRunTime], tbl_dateHistory[[runDate]:[runDate]], "&gt;="&amp; thisMonthStart, tbl_dateHistory[[runDate]:[runDate]], "&lt;=" &amp;TODAY()), "-")</f>
        <v>-</v>
      </c>
      <c r="E38" s="50" t="str">
        <f ca="1">IFERROR(AVERAGEIFS(tbl_dateHistory[avgTransactionTime], tbl_dateHistory[[runDate]:[runDate]], "&gt;="&amp; thisMonthStart, tbl_dateHistory[[runDate]:[runDate]], "&lt;=" &amp;TODAY()), "-")</f>
        <v>-</v>
      </c>
      <c r="F38" s="51" t="str">
        <f ca="1">IF(SUMIFS(tbl_dateHistory[botRuns], tbl_dateHistory[[runDate]:[runDate]], "&gt;="&amp; thisMonthStart, tbl_dateHistory[[runDate]:[runDate]], "&lt;=" &amp;TODAY())=0, "-", SUMIFS(tbl_dateHistory[botRuns], tbl_dateHistory[[runDate]:[runDate]], "&gt;="&amp; thisMonthStart, tbl_dateHistory[[runDate]:[runDate]], "&lt;=" &amp;TODAY()))</f>
        <v>-</v>
      </c>
      <c r="G38" s="51" t="str">
        <f ca="1">IF(SUMIFS(tbl_dateHistory[totalTransactions], tbl_dateHistory[[runDate]:[runDate]], "&gt;="&amp; thisMonthStart, tbl_dateHistory[[runDate]:[runDate]], "&lt;=" &amp;TODAY())=0, "-", SUMIFS(tbl_dateHistory[totalTransactions], tbl_dateHistory[[runDate]:[runDate]], "&gt;="&amp; thisMonthStart, tbl_dateHistory[[runDate]:[runDate]], "&lt;=" &amp;TODAY()))</f>
        <v>-</v>
      </c>
      <c r="H38" s="52" t="str">
        <f ca="1">IF(SUMIFS(tbl_dateHistory[numberSuccessful], tbl_dateHistory[[runDate]:[runDate]], "&gt;="&amp; thisMonthStart, tbl_dateHistory[[runDate]:[runDate]], "&lt;=" &amp;TODAY())=0, "-", SUMIFS(tbl_dateHistory[numberSuccessful], tbl_dateHistory[[runDate]:[runDate]], "&gt;="&amp; thisMonthStart, tbl_dateHistory[[runDate]:[runDate]], "&lt;=" &amp;TODAY()))</f>
        <v>-</v>
      </c>
      <c r="I38" s="52" t="str">
        <f ca="1">IF(SUMIFS(tbl_dateHistory[numberBRE], tbl_dateHistory[[runDate]:[runDate]], "&gt;="&amp; thisMonthStart, tbl_dateHistory[[runDate]:[runDate]], "&lt;=" &amp;TODAY())=0, "-", SUMIFS(tbl_dateHistory[numberBRE], tbl_dateHistory[[runDate]:[runDate]], "&gt;="&amp; thisMonthStart, tbl_dateHistory[[runDate]:[runDate]], "&lt;=" &amp;TODAY()))</f>
        <v>-</v>
      </c>
      <c r="J38" s="53" t="str">
        <f ca="1">IF(SUMIFS(tbl_dateHistory[numberSystemErrors], tbl_dateHistory[[runDate]:[runDate]], "&gt;="&amp; thisMonthStart, tbl_dateHistory[[runDate]:[runDate]], "&lt;=" &amp;TODAY())=0, "-", SUMIFS(tbl_dateHistory[numberSystemErrors], tbl_dateHistory[[runDate]:[runDate]], "&gt;="&amp; thisMonthStart, tbl_dateHistory[[runDate]:[runDate]], "&lt;=" &amp;TODAY()))</f>
        <v>-</v>
      </c>
      <c r="K38" s="68"/>
      <c r="L38" s="18"/>
    </row>
    <row r="39" spans="1:12" customFormat="1" x14ac:dyDescent="0.3">
      <c r="A39" s="18"/>
      <c r="B39" s="63"/>
      <c r="C39" s="8" t="s">
        <v>28</v>
      </c>
      <c r="D39" s="35" t="str">
        <f ca="1">IFERROR(AVERAGEIFS(tbl_dateHistory[avgBotRunTime], tbl_dateHistory[[runDate]:[runDate]], "&gt;="&amp; lastMonthStart, tbl_dateHistory[[runDate]:[runDate]], "&lt;=" &amp;lastMonthEnd), "-")</f>
        <v>-</v>
      </c>
      <c r="E39" s="35" t="str">
        <f ca="1">IFERROR(AVERAGEIFS(tbl_dateHistory[avgTransactionTime], tbl_dateHistory[[runDate]:[runDate]], "&gt;="&amp; lastMonthStart, tbl_dateHistory[[runDate]:[runDate]], "&lt;=" &amp;lastMonthEnd), "-")</f>
        <v>-</v>
      </c>
      <c r="F39" s="34" t="str">
        <f ca="1">IF(SUMIFS(tbl_dateHistory[botRuns],tbl_dateHistory[[runDate]:[runDate]],"&gt;="&amp;lastMonthStart,tbl_dateHistory[[runDate]:[runDate]],"&lt;="&amp;lastMonthEnd)=0,"-",SUMIFS(tbl_dateHistory[botRuns],tbl_dateHistory[[runDate]:[runDate]],"&gt;="&amp;lastMonthStart,tbl_dateHistory[[runDate]:[runDate]],"&lt;="&amp;lastMonthEnd))</f>
        <v>-</v>
      </c>
      <c r="G39" s="34" t="str">
        <f ca="1">IF(SUMIFS(tbl_dateHistory[totalTransactions], tbl_dateHistory[[runDate]:[runDate]], "&gt;="&amp; lastMonthStart, tbl_dateHistory[[runDate]:[runDate]], "&lt;=" &amp;lastMonthEnd) = 0, "-", SUMIFS(tbl_dateHistory[totalTransactions], tbl_dateHistory[[runDate]:[runDate]], "&gt;="&amp; lastMonthStart, tbl_dateHistory[[runDate]:[runDate]], "&lt;=" &amp;lastMonthEnd))</f>
        <v>-</v>
      </c>
      <c r="H39" s="12" t="str">
        <f ca="1">IF(SUMIFS(tbl_dateHistory[numberSuccessful], tbl_dateHistory[[runDate]:[runDate]], "&gt;="&amp; lastMonthStart, tbl_dateHistory[[runDate]:[runDate]], "&lt;=" &amp;lastMonthEnd)= 0, "-", SUMIFS(tbl_dateHistory[numberSuccessful], tbl_dateHistory[[runDate]:[runDate]], "&gt;="&amp; lastMonthStart, tbl_dateHistory[[runDate]:[runDate]], "&lt;=" &amp;lastMonthEnd))</f>
        <v>-</v>
      </c>
      <c r="I39" s="12" t="str">
        <f ca="1">IF(SUMIFS(tbl_dateHistory[numberBRE], tbl_dateHistory[[runDate]:[runDate]], "&gt;="&amp; lastMonthStart, tbl_dateHistory[[runDate]:[runDate]], "&lt;=" &amp;lastMonthEnd)= 0, "-", SUMIFS(tbl_dateHistory[numberBRE], tbl_dateHistory[[runDate]:[runDate]], "&gt;="&amp; lastMonthStart, tbl_dateHistory[[runDate]:[runDate]], "&lt;=" &amp;lastMonthEnd))</f>
        <v>-</v>
      </c>
      <c r="J39" s="13" t="str">
        <f ca="1">IF(SUMIFS(tbl_dateHistory[numberSystemErrors], tbl_dateHistory[[runDate]:[runDate]], "&gt;="&amp; lastMonthStart, tbl_dateHistory[[runDate]:[runDate]], "&lt;=" &amp;lastMonthEnd)= 0, "-", SUMIFS(tbl_dateHistory[numberSystemErrors], tbl_dateHistory[[runDate]:[runDate]], "&gt;="&amp; lastMonthStart, tbl_dateHistory[[runDate]:[runDate]], "&lt;=" &amp;lastMonthEnd))</f>
        <v>-</v>
      </c>
      <c r="K39" s="68"/>
      <c r="L39" s="18"/>
    </row>
    <row r="40" spans="1:12" customFormat="1" ht="15" customHeight="1" thickBot="1" x14ac:dyDescent="0.35">
      <c r="A40" s="18"/>
      <c r="B40" s="63"/>
      <c r="C40" s="90" t="s">
        <v>44</v>
      </c>
      <c r="D40" s="93" t="str">
        <f t="shared" ref="D40:E40" ca="1" si="5">IFERROR((D38-D39)/D39, "-")</f>
        <v>-</v>
      </c>
      <c r="E40" s="93" t="str">
        <f t="shared" ca="1" si="5"/>
        <v>-</v>
      </c>
      <c r="F40" s="93" t="str">
        <f ca="1">IFERROR((F38-F39)/F39, "-")</f>
        <v>-</v>
      </c>
      <c r="G40" s="93" t="str">
        <f ca="1">IFERROR((G38-G39)/G39, "-")</f>
        <v>-</v>
      </c>
      <c r="H40" s="106" t="str">
        <f ca="1">IFERROR(((H38/$F$38)/($G$38/$F$38))-((H39/$F$39)/($G$39/$F$39)), "-")</f>
        <v>-</v>
      </c>
      <c r="I40" s="106" t="str">
        <f ca="1">IFERROR(((I38/$F$38)/($G$38/$F$38))-((I39/$F$39)/($G$39/$F$39)), "-")</f>
        <v>-</v>
      </c>
      <c r="J40" s="106" t="str">
        <f t="shared" ref="J40" ca="1" si="6">IFERROR(((J38/$F$38)/($G$38/$F$38))-((J39/$F$39)/($G$39/$F$39)), "-")</f>
        <v>-</v>
      </c>
      <c r="K40" s="68"/>
      <c r="L40" s="18"/>
    </row>
    <row r="41" spans="1:12" customFormat="1" x14ac:dyDescent="0.3">
      <c r="A41" s="18"/>
      <c r="B41" s="63"/>
      <c r="C41" s="49" t="s">
        <v>29</v>
      </c>
      <c r="D41" s="50" t="str">
        <f ca="1">IFERROR(AVERAGEIFS(tbl_dateHistory[avgBotRunTime], tbl_dateHistory[[runDate]:[runDate]], "&gt;="&amp; lastYearStart, tbl_dateHistory[[runDate]:[runDate]], "&lt;=" &amp;lastYearEnd), "-")</f>
        <v>-</v>
      </c>
      <c r="E41" s="50" t="str">
        <f ca="1">IFERROR(AVERAGEIFS(tbl_dateHistory[avgTransactionTime], tbl_dateHistory[[runDate]:[runDate]], "&gt;="&amp; lastYearStart, tbl_dateHistory[[runDate]:[runDate]], "&lt;=" &amp;lastYearEnd), "-")</f>
        <v>-</v>
      </c>
      <c r="F41" s="51" t="str">
        <f ca="1">IF(SUMIFS(tbl_dateHistory[botRuns], tbl_dateHistory[[runDate]:[runDate]], "&gt;="&amp; lastYearStart, tbl_dateHistory[[runDate]:[runDate]], "&lt;=" &amp;lastYearEnd)=0, "-", SUMIFS(tbl_dateHistory[botRuns], tbl_dateHistory[[runDate]:[runDate]], "&gt;="&amp; lastYearStart, tbl_dateHistory[[runDate]:[runDate]], "&lt;=" &amp;lastYearEnd))</f>
        <v>-</v>
      </c>
      <c r="G41" s="51" t="str">
        <f ca="1">IF(SUMIFS(tbl_dateHistory[totalTransactions], tbl_dateHistory[[runDate]:[runDate]], "&gt;="&amp; lastYearStart, tbl_dateHistory[[runDate]:[runDate]], "&lt;=" &amp;lastYearEnd)=0, "-", SUMIFS(tbl_dateHistory[totalTransactions], tbl_dateHistory[[runDate]:[runDate]], "&gt;="&amp; lastYearStart, tbl_dateHistory[[runDate]:[runDate]], "&lt;=" &amp;lastYearEnd))</f>
        <v>-</v>
      </c>
      <c r="H41" s="52" t="str">
        <f ca="1">IF(SUMIFS(tbl_dateHistory[numberSuccessful], tbl_dateHistory[[runDate]:[runDate]], "&gt;="&amp; lastYearStart, tbl_dateHistory[[runDate]:[runDate]], "&lt;=" &amp;lastYearEnd)=0, "-", SUMIFS(tbl_dateHistory[numberSuccessful], tbl_dateHistory[[runDate]:[runDate]], "&gt;="&amp; lastYearStart, tbl_dateHistory[[runDate]:[runDate]], "&lt;=" &amp;lastYearEnd))</f>
        <v>-</v>
      </c>
      <c r="I41" s="52" t="str">
        <f ca="1">IF(SUMIFS(tbl_dateHistory[numberBRE], tbl_dateHistory[[runDate]:[runDate]], "&gt;="&amp; lastYearStart, tbl_dateHistory[[runDate]:[runDate]], "&lt;=" &amp;lastYearEnd)=0, "-", SUMIFS(tbl_dateHistory[numberBRE], tbl_dateHistory[[runDate]:[runDate]], "&gt;="&amp; lastYearStart, tbl_dateHistory[[runDate]:[runDate]], "&lt;=" &amp;lastYearEnd))</f>
        <v>-</v>
      </c>
      <c r="J41" s="53" t="str">
        <f ca="1">IF(SUMIFS(tbl_dateHistory[numberSystemErrors], tbl_dateHistory[[runDate]:[runDate]], "&gt;="&amp; lastYearStart, tbl_dateHistory[[runDate]:[runDate]], "&lt;=" &amp;lastYearEnd)=0, "-", SUMIFS(tbl_dateHistory[numberSystemErrors], tbl_dateHistory[[runDate]:[runDate]], "&gt;="&amp; lastYearStart, tbl_dateHistory[[runDate]:[runDate]], "&lt;=" &amp;lastYearEnd))</f>
        <v>-</v>
      </c>
      <c r="K41" s="68"/>
      <c r="L41" s="18"/>
    </row>
    <row r="42" spans="1:12" customFormat="1" x14ac:dyDescent="0.3">
      <c r="A42" s="18"/>
      <c r="B42" s="63"/>
      <c r="C42" s="14" t="s">
        <v>30</v>
      </c>
      <c r="D42" s="37">
        <f>IFERROR(AVERAGE(tbl_dateHistory[avgBotRunTime]), 0)</f>
        <v>0</v>
      </c>
      <c r="E42" s="37">
        <f>IFERROR(AVERAGE(tbl_dateHistory[avgTransactionTime]), 0)</f>
        <v>0</v>
      </c>
      <c r="F42" s="36">
        <f>SUM(tbl_dateHistory[botRuns])</f>
        <v>0</v>
      </c>
      <c r="G42" s="36">
        <f>SUM(tbl_dateHistory[totalTransactions])</f>
        <v>0</v>
      </c>
      <c r="H42" s="15">
        <f>SUM(tbl_dateHistory[numberSuccessful])</f>
        <v>0</v>
      </c>
      <c r="I42" s="15">
        <f>SUM(tbl_dateHistory[numberBRE])</f>
        <v>0</v>
      </c>
      <c r="J42" s="16">
        <f>SUM(tbl_dateHistory[numberSystemErrors])</f>
        <v>0</v>
      </c>
      <c r="K42" s="68"/>
      <c r="L42" s="17"/>
    </row>
    <row r="43" spans="1:12" customFormat="1" x14ac:dyDescent="0.3">
      <c r="A43" s="18"/>
      <c r="B43" s="63"/>
      <c r="C43" s="63"/>
      <c r="D43" s="63"/>
      <c r="E43" s="63"/>
      <c r="F43" s="63"/>
      <c r="G43" s="63"/>
      <c r="H43" s="63"/>
      <c r="I43" s="63"/>
      <c r="J43" s="63"/>
      <c r="K43" s="63"/>
      <c r="L43" s="18"/>
    </row>
    <row r="44" spans="1:12" customFormat="1" x14ac:dyDescent="0.3">
      <c r="A44" s="18"/>
      <c r="B44" s="63"/>
      <c r="C44" s="61" t="s">
        <v>52</v>
      </c>
      <c r="D44" s="40" t="s">
        <v>43</v>
      </c>
      <c r="E44" s="40" t="s">
        <v>46</v>
      </c>
      <c r="F44" s="39" t="s">
        <v>47</v>
      </c>
      <c r="G44" s="39" t="s">
        <v>24</v>
      </c>
      <c r="H44" s="41" t="s">
        <v>1</v>
      </c>
      <c r="I44" s="42" t="s">
        <v>48</v>
      </c>
      <c r="J44" s="43" t="s">
        <v>34</v>
      </c>
      <c r="K44" s="67" t="s">
        <v>36</v>
      </c>
      <c r="L44" s="18"/>
    </row>
    <row r="45" spans="1:12" customFormat="1" x14ac:dyDescent="0.3">
      <c r="A45" s="18"/>
      <c r="B45" s="63"/>
      <c r="C45" s="32" t="s">
        <v>3</v>
      </c>
      <c r="D45" s="32" t="s">
        <v>7</v>
      </c>
      <c r="E45" s="32" t="s">
        <v>8</v>
      </c>
      <c r="F45" s="32" t="s">
        <v>5</v>
      </c>
      <c r="G45" s="32" t="s">
        <v>2</v>
      </c>
      <c r="H45" s="72" t="s">
        <v>37</v>
      </c>
      <c r="I45" s="72" t="s">
        <v>38</v>
      </c>
      <c r="J45" s="72" t="s">
        <v>39</v>
      </c>
      <c r="K45" s="54" t="s">
        <v>35</v>
      </c>
      <c r="L45" s="18"/>
    </row>
    <row r="46" spans="1:12" customFormat="1" x14ac:dyDescent="0.3">
      <c r="A46" s="18"/>
      <c r="B46" s="63"/>
      <c r="C46" s="45" t="str">
        <f>IFERROR((INDEX(tbl_dateHistory[], tbl_dailyDashboard[[#This Row],[rowLookup]], 1)), "-")</f>
        <v>x</v>
      </c>
      <c r="D46" s="48" t="str">
        <f>IFERROR(INDEX(tbl_dateHistory[], MATCH(tbl_dailyDashboard[[#This Row],[runDate]:[runDate]], tbl_dateHistory[[runDate]:[runDate]], 0), MATCH(tbl_dailyDashboard[[#Headers],[avgBotRunTime]], tbl_dateHistory[#Headers], 0)), "-")</f>
        <v>x</v>
      </c>
      <c r="E46" s="48" t="str">
        <f>IFERROR(INDEX(tbl_dateHistory[], MATCH(tbl_dailyDashboard[[#This Row],[runDate]:[runDate]], tbl_dateHistory[[runDate]:[runDate]], 0), MATCH(tbl_dailyDashboard[[#Headers],[avgTransactionTime]], tbl_dateHistory[#Headers], 0)), "-")</f>
        <v>x</v>
      </c>
      <c r="F46" s="32" t="str">
        <f>IFERROR(INDEX(tbl_dateHistory[], MATCH(tbl_dailyDashboard[[#This Row],[runDate]:[runDate]], tbl_dateHistory[[runDate]:[runDate]], 0), MATCH(tbl_dailyDashboard[[#Headers],[botRuns]], tbl_dateHistory[#Headers], 0)), "-")</f>
        <v>x</v>
      </c>
      <c r="G46" s="5" t="str">
        <f>IFERROR(INDEX(tbl_dateHistory[], MATCH(tbl_dailyDashboard[[#This Row],[runDate]:[runDate]], tbl_dateHistory[[runDate]:[runDate]], 0), MATCH(tbl_dailyDashboard[[#Headers],[totalTransactions]], tbl_dateHistory[#Headers], 0)), "-")</f>
        <v>x</v>
      </c>
      <c r="H46" s="46" t="str">
        <f>IFERROR(INDEX(tbl_dateHistory[], MATCH(tbl_dailyDashboard[[#This Row],[runDate]:[runDate]], tbl_dateHistory[[runDate]:[runDate]], 0), MATCH(tbl_dailyDashboard[[#Headers],[percentSuccessful]], tbl_dateHistory[#Headers], 0)), "-")</f>
        <v>x</v>
      </c>
      <c r="I46" s="46" t="str">
        <f>IFERROR(INDEX(tbl_dateHistory[], MATCH(tbl_dailyDashboard[[#This Row],[runDate]:[runDate]], tbl_dateHistory[[runDate]:[runDate]], 0), MATCH(tbl_dailyDashboard[[#Headers],[percentBRE]], tbl_dateHistory[#Headers], 0)), "-")</f>
        <v>x</v>
      </c>
      <c r="J46" s="46" t="str">
        <f>IFERROR(INDEX(tbl_dateHistory[], MATCH(tbl_dailyDashboard[[#This Row],[runDate]:[runDate]], tbl_dateHistory[[runDate]:[runDate]], 0), MATCH(tbl_dailyDashboard[[#Headers],[percentSystemErrors]], tbl_dateHistory[#Headers], 0)), "-")</f>
        <v>x</v>
      </c>
      <c r="K46" s="69">
        <v>1</v>
      </c>
      <c r="L46" s="18"/>
    </row>
    <row r="47" spans="1:12" customFormat="1" x14ac:dyDescent="0.3">
      <c r="A47" s="18"/>
      <c r="B47" s="63"/>
      <c r="C47" s="45" t="str">
        <f>IFERROR((INDEX(tbl_dateHistory[], tbl_dailyDashboard[[#This Row],[rowLookup]], 1)), "-")</f>
        <v>-</v>
      </c>
      <c r="D47" s="48" t="str">
        <f>IFERROR(INDEX(tbl_dateHistory[], MATCH(tbl_dailyDashboard[[#This Row],[runDate]:[runDate]], tbl_dateHistory[[runDate]:[runDate]], 0), MATCH(tbl_dailyDashboard[[#Headers],[avgBotRunTime]], tbl_dateHistory[#Headers], 0)), "-")</f>
        <v>-</v>
      </c>
      <c r="E47" s="48" t="str">
        <f>IFERROR(INDEX(tbl_dateHistory[], MATCH(tbl_dailyDashboard[[#This Row],[runDate]:[runDate]], tbl_dateHistory[[runDate]:[runDate]], 0), MATCH(tbl_dailyDashboard[[#Headers],[avgTransactionTime]], tbl_dateHistory[#Headers], 0)), "-")</f>
        <v>-</v>
      </c>
      <c r="F47" s="5" t="str">
        <f>IFERROR(INDEX(tbl_dateHistory[], MATCH(tbl_dailyDashboard[[#This Row],[runDate]:[runDate]], tbl_dateHistory[[runDate]:[runDate]], 0), MATCH(tbl_dailyDashboard[[#Headers],[botRuns]], tbl_dateHistory[#Headers], 0)), "-")</f>
        <v>-</v>
      </c>
      <c r="G47" s="5" t="str">
        <f>IFERROR(INDEX(tbl_dateHistory[], MATCH(tbl_dailyDashboard[[#This Row],[runDate]:[runDate]], tbl_dateHistory[[runDate]:[runDate]], 0), MATCH(tbl_dailyDashboard[[#Headers],[totalTransactions]], tbl_dateHistory[#Headers], 0)), "-")</f>
        <v>-</v>
      </c>
      <c r="H47" s="46" t="str">
        <f>IFERROR(INDEX(tbl_dateHistory[], MATCH(tbl_dailyDashboard[[#This Row],[runDate]:[runDate]], tbl_dateHistory[[runDate]:[runDate]], 0), MATCH(tbl_dailyDashboard[[#Headers],[percentSuccessful]], tbl_dateHistory[#Headers], 0)), "-")</f>
        <v>-</v>
      </c>
      <c r="I47" s="46" t="str">
        <f>IFERROR(INDEX(tbl_dateHistory[], MATCH(tbl_dailyDashboard[[#This Row],[runDate]:[runDate]], tbl_dateHistory[[runDate]:[runDate]], 0), MATCH(tbl_dailyDashboard[[#Headers],[percentBRE]], tbl_dateHistory[#Headers], 0)), "-")</f>
        <v>-</v>
      </c>
      <c r="J47" s="46" t="str">
        <f>IFERROR(INDEX(tbl_dateHistory[], MATCH(tbl_dailyDashboard[[#This Row],[runDate]:[runDate]], tbl_dateHistory[[runDate]:[runDate]], 0), MATCH(tbl_dailyDashboard[[#Headers],[percentSystemErrors]], tbl_dateHistory[#Headers], 0)), "-")</f>
        <v>-</v>
      </c>
      <c r="K47" s="69">
        <v>2</v>
      </c>
      <c r="L47" s="18"/>
    </row>
    <row r="48" spans="1:12" customFormat="1" x14ac:dyDescent="0.3">
      <c r="A48" s="18"/>
      <c r="B48" s="63"/>
      <c r="C48" s="45" t="str">
        <f>IFERROR((INDEX(tbl_dateHistory[], tbl_dailyDashboard[[#This Row],[rowLookup]], 1)), "-")</f>
        <v>-</v>
      </c>
      <c r="D48" s="48" t="str">
        <f>IFERROR(INDEX(tbl_dateHistory[], MATCH(tbl_dailyDashboard[[#This Row],[runDate]:[runDate]], tbl_dateHistory[[runDate]:[runDate]], 0), MATCH(tbl_dailyDashboard[[#Headers],[avgBotRunTime]], tbl_dateHistory[#Headers], 0)), "-")</f>
        <v>-</v>
      </c>
      <c r="E48" s="48" t="str">
        <f>IFERROR(INDEX(tbl_dateHistory[], MATCH(tbl_dailyDashboard[[#This Row],[runDate]:[runDate]], tbl_dateHistory[[runDate]:[runDate]], 0), MATCH(tbl_dailyDashboard[[#Headers],[avgTransactionTime]], tbl_dateHistory[#Headers], 0)), "-")</f>
        <v>-</v>
      </c>
      <c r="F48" s="5" t="str">
        <f>IFERROR(INDEX(tbl_dateHistory[], MATCH(tbl_dailyDashboard[[#This Row],[runDate]:[runDate]], tbl_dateHistory[[runDate]:[runDate]], 0), MATCH(tbl_dailyDashboard[[#Headers],[botRuns]], tbl_dateHistory[#Headers], 0)), "-")</f>
        <v>-</v>
      </c>
      <c r="G48" s="5" t="str">
        <f>IFERROR(INDEX(tbl_dateHistory[], MATCH(tbl_dailyDashboard[[#This Row],[runDate]:[runDate]], tbl_dateHistory[[runDate]:[runDate]], 0), MATCH(tbl_dailyDashboard[[#Headers],[totalTransactions]], tbl_dateHistory[#Headers], 0)), "-")</f>
        <v>-</v>
      </c>
      <c r="H48" s="46" t="str">
        <f>IFERROR(INDEX(tbl_dateHistory[], MATCH(tbl_dailyDashboard[[#This Row],[runDate]:[runDate]], tbl_dateHistory[[runDate]:[runDate]], 0), MATCH(tbl_dailyDashboard[[#Headers],[percentSuccessful]], tbl_dateHistory[#Headers], 0)), "-")</f>
        <v>-</v>
      </c>
      <c r="I48" s="46" t="str">
        <f>IFERROR(INDEX(tbl_dateHistory[], MATCH(tbl_dailyDashboard[[#This Row],[runDate]:[runDate]], tbl_dateHistory[[runDate]:[runDate]], 0), MATCH(tbl_dailyDashboard[[#Headers],[percentBRE]], tbl_dateHistory[#Headers], 0)), "-")</f>
        <v>-</v>
      </c>
      <c r="J48" s="46" t="str">
        <f>IFERROR(INDEX(tbl_dateHistory[], MATCH(tbl_dailyDashboard[[#This Row],[runDate]:[runDate]], tbl_dateHistory[[runDate]:[runDate]], 0), MATCH(tbl_dailyDashboard[[#Headers],[percentSystemErrors]], tbl_dateHistory[#Headers], 0)), "-")</f>
        <v>-</v>
      </c>
      <c r="K48" s="69">
        <v>3</v>
      </c>
      <c r="L48" s="18"/>
    </row>
    <row r="49" spans="1:12" customFormat="1" x14ac:dyDescent="0.3">
      <c r="A49" s="18"/>
      <c r="B49" s="63"/>
      <c r="C49" s="45" t="str">
        <f>IFERROR((INDEX(tbl_dateHistory[], tbl_dailyDashboard[[#This Row],[rowLookup]], 1)), "-")</f>
        <v>-</v>
      </c>
      <c r="D49" s="48" t="str">
        <f>IFERROR(INDEX(tbl_dateHistory[], MATCH(tbl_dailyDashboard[[#This Row],[runDate]:[runDate]], tbl_dateHistory[[runDate]:[runDate]], 0), MATCH(tbl_dailyDashboard[[#Headers],[avgBotRunTime]], tbl_dateHistory[#Headers], 0)), "-")</f>
        <v>-</v>
      </c>
      <c r="E49" s="48" t="str">
        <f>IFERROR(INDEX(tbl_dateHistory[], MATCH(tbl_dailyDashboard[[#This Row],[runDate]:[runDate]], tbl_dateHistory[[runDate]:[runDate]], 0), MATCH(tbl_dailyDashboard[[#Headers],[avgTransactionTime]], tbl_dateHistory[#Headers], 0)), "-")</f>
        <v>-</v>
      </c>
      <c r="F49" s="5" t="str">
        <f>IFERROR(INDEX(tbl_dateHistory[], MATCH(tbl_dailyDashboard[[#This Row],[runDate]:[runDate]], tbl_dateHistory[[runDate]:[runDate]], 0), MATCH(tbl_dailyDashboard[[#Headers],[botRuns]], tbl_dateHistory[#Headers], 0)), "-")</f>
        <v>-</v>
      </c>
      <c r="G49" s="5" t="str">
        <f>IFERROR(INDEX(tbl_dateHistory[], MATCH(tbl_dailyDashboard[[#This Row],[runDate]:[runDate]], tbl_dateHistory[[runDate]:[runDate]], 0), MATCH(tbl_dailyDashboard[[#Headers],[totalTransactions]], tbl_dateHistory[#Headers], 0)), "-")</f>
        <v>-</v>
      </c>
      <c r="H49" s="46" t="str">
        <f>IFERROR(INDEX(tbl_dateHistory[], MATCH(tbl_dailyDashboard[[#This Row],[runDate]:[runDate]], tbl_dateHistory[[runDate]:[runDate]], 0), MATCH(tbl_dailyDashboard[[#Headers],[percentSuccessful]], tbl_dateHistory[#Headers], 0)), "-")</f>
        <v>-</v>
      </c>
      <c r="I49" s="46" t="str">
        <f>IFERROR(INDEX(tbl_dateHistory[], MATCH(tbl_dailyDashboard[[#This Row],[runDate]:[runDate]], tbl_dateHistory[[runDate]:[runDate]], 0), MATCH(tbl_dailyDashboard[[#Headers],[percentBRE]], tbl_dateHistory[#Headers], 0)), "-")</f>
        <v>-</v>
      </c>
      <c r="J49" s="46" t="str">
        <f>IFERROR(INDEX(tbl_dateHistory[], MATCH(tbl_dailyDashboard[[#This Row],[runDate]:[runDate]], tbl_dateHistory[[runDate]:[runDate]], 0), MATCH(tbl_dailyDashboard[[#Headers],[percentSystemErrors]], tbl_dateHistory[#Headers], 0)), "-")</f>
        <v>-</v>
      </c>
      <c r="K49" s="69">
        <v>4</v>
      </c>
      <c r="L49" s="18"/>
    </row>
    <row r="50" spans="1:12" customFormat="1" x14ac:dyDescent="0.3">
      <c r="A50" s="18"/>
      <c r="B50" s="63"/>
      <c r="C50" s="45" t="str">
        <f>IFERROR((INDEX(tbl_dateHistory[], tbl_dailyDashboard[[#This Row],[rowLookup]], 1)), "-")</f>
        <v>-</v>
      </c>
      <c r="D50" s="48" t="str">
        <f>IFERROR(INDEX(tbl_dateHistory[], MATCH(tbl_dailyDashboard[[#This Row],[runDate]:[runDate]], tbl_dateHistory[[runDate]:[runDate]], 0), MATCH(tbl_dailyDashboard[[#Headers],[avgBotRunTime]], tbl_dateHistory[#Headers], 0)), "-")</f>
        <v>-</v>
      </c>
      <c r="E50" s="48" t="str">
        <f>IFERROR(INDEX(tbl_dateHistory[], MATCH(tbl_dailyDashboard[[#This Row],[runDate]:[runDate]], tbl_dateHistory[[runDate]:[runDate]], 0), MATCH(tbl_dailyDashboard[[#Headers],[avgTransactionTime]], tbl_dateHistory[#Headers], 0)), "-")</f>
        <v>-</v>
      </c>
      <c r="F50" s="5" t="str">
        <f>IFERROR(INDEX(tbl_dateHistory[], MATCH(tbl_dailyDashboard[[#This Row],[runDate]:[runDate]], tbl_dateHistory[[runDate]:[runDate]], 0), MATCH(tbl_dailyDashboard[[#Headers],[botRuns]], tbl_dateHistory[#Headers], 0)), "-")</f>
        <v>-</v>
      </c>
      <c r="G50" s="5" t="str">
        <f>IFERROR(INDEX(tbl_dateHistory[], MATCH(tbl_dailyDashboard[[#This Row],[runDate]:[runDate]], tbl_dateHistory[[runDate]:[runDate]], 0), MATCH(tbl_dailyDashboard[[#Headers],[totalTransactions]], tbl_dateHistory[#Headers], 0)), "-")</f>
        <v>-</v>
      </c>
      <c r="H50" s="46" t="str">
        <f>IFERROR(INDEX(tbl_dateHistory[], MATCH(tbl_dailyDashboard[[#This Row],[runDate]:[runDate]], tbl_dateHistory[[runDate]:[runDate]], 0), MATCH(tbl_dailyDashboard[[#Headers],[percentSuccessful]], tbl_dateHistory[#Headers], 0)), "-")</f>
        <v>-</v>
      </c>
      <c r="I50" s="46" t="str">
        <f>IFERROR(INDEX(tbl_dateHistory[], MATCH(tbl_dailyDashboard[[#This Row],[runDate]:[runDate]], tbl_dateHistory[[runDate]:[runDate]], 0), MATCH(tbl_dailyDashboard[[#Headers],[percentBRE]], tbl_dateHistory[#Headers], 0)), "-")</f>
        <v>-</v>
      </c>
      <c r="J50" s="46" t="str">
        <f>IFERROR(INDEX(tbl_dateHistory[], MATCH(tbl_dailyDashboard[[#This Row],[runDate]:[runDate]], tbl_dateHistory[[runDate]:[runDate]], 0), MATCH(tbl_dailyDashboard[[#Headers],[percentSystemErrors]], tbl_dateHistory[#Headers], 0)), "-")</f>
        <v>-</v>
      </c>
      <c r="K50" s="69">
        <v>5</v>
      </c>
      <c r="L50" s="18"/>
    </row>
    <row r="51" spans="1:12" customFormat="1" x14ac:dyDescent="0.3">
      <c r="A51" s="18"/>
      <c r="B51" s="63"/>
      <c r="C51" s="45" t="str">
        <f>IFERROR((INDEX(tbl_dateHistory[], tbl_dailyDashboard[[#This Row],[rowLookup]], 1)), "-")</f>
        <v>-</v>
      </c>
      <c r="D51" s="48" t="str">
        <f>IFERROR(INDEX(tbl_dateHistory[], MATCH(tbl_dailyDashboard[[#This Row],[runDate]:[runDate]], tbl_dateHistory[[runDate]:[runDate]], 0), MATCH(tbl_dailyDashboard[[#Headers],[avgBotRunTime]], tbl_dateHistory[#Headers], 0)), "-")</f>
        <v>-</v>
      </c>
      <c r="E51" s="48" t="str">
        <f>IFERROR(INDEX(tbl_dateHistory[], MATCH(tbl_dailyDashboard[[#This Row],[runDate]:[runDate]], tbl_dateHistory[[runDate]:[runDate]], 0), MATCH(tbl_dailyDashboard[[#Headers],[avgTransactionTime]], tbl_dateHistory[#Headers], 0)), "-")</f>
        <v>-</v>
      </c>
      <c r="F51" s="5" t="str">
        <f>IFERROR(INDEX(tbl_dateHistory[], MATCH(tbl_dailyDashboard[[#This Row],[runDate]:[runDate]], tbl_dateHistory[[runDate]:[runDate]], 0), MATCH(tbl_dailyDashboard[[#Headers],[botRuns]], tbl_dateHistory[#Headers], 0)), "-")</f>
        <v>-</v>
      </c>
      <c r="G51" s="5" t="str">
        <f>IFERROR(INDEX(tbl_dateHistory[], MATCH(tbl_dailyDashboard[[#This Row],[runDate]:[runDate]], tbl_dateHistory[[runDate]:[runDate]], 0), MATCH(tbl_dailyDashboard[[#Headers],[totalTransactions]], tbl_dateHistory[#Headers], 0)), "-")</f>
        <v>-</v>
      </c>
      <c r="H51" s="46" t="str">
        <f>IFERROR(INDEX(tbl_dateHistory[], MATCH(tbl_dailyDashboard[[#This Row],[runDate]:[runDate]], tbl_dateHistory[[runDate]:[runDate]], 0), MATCH(tbl_dailyDashboard[[#Headers],[percentSuccessful]], tbl_dateHistory[#Headers], 0)), "-")</f>
        <v>-</v>
      </c>
      <c r="I51" s="46" t="str">
        <f>IFERROR(INDEX(tbl_dateHistory[], MATCH(tbl_dailyDashboard[[#This Row],[runDate]:[runDate]], tbl_dateHistory[[runDate]:[runDate]], 0), MATCH(tbl_dailyDashboard[[#Headers],[percentBRE]], tbl_dateHistory[#Headers], 0)), "-")</f>
        <v>-</v>
      </c>
      <c r="J51" s="46" t="str">
        <f>IFERROR(INDEX(tbl_dateHistory[], MATCH(tbl_dailyDashboard[[#This Row],[runDate]:[runDate]], tbl_dateHistory[[runDate]:[runDate]], 0), MATCH(tbl_dailyDashboard[[#Headers],[percentSystemErrors]], tbl_dateHistory[#Headers], 0)), "-")</f>
        <v>-</v>
      </c>
      <c r="K51" s="69">
        <v>6</v>
      </c>
      <c r="L51" s="18"/>
    </row>
    <row r="52" spans="1:12" customFormat="1" x14ac:dyDescent="0.3">
      <c r="A52" s="18"/>
      <c r="B52" s="63"/>
      <c r="C52" s="45" t="str">
        <f>IFERROR((INDEX(tbl_dateHistory[], tbl_dailyDashboard[[#This Row],[rowLookup]], 1)), "-")</f>
        <v>-</v>
      </c>
      <c r="D52" s="48" t="str">
        <f>IFERROR(INDEX(tbl_dateHistory[], MATCH(tbl_dailyDashboard[[#This Row],[runDate]:[runDate]], tbl_dateHistory[[runDate]:[runDate]], 0), MATCH(tbl_dailyDashboard[[#Headers],[avgBotRunTime]], tbl_dateHistory[#Headers], 0)), "-")</f>
        <v>-</v>
      </c>
      <c r="E52" s="48" t="str">
        <f>IFERROR(INDEX(tbl_dateHistory[], MATCH(tbl_dailyDashboard[[#This Row],[runDate]:[runDate]], tbl_dateHistory[[runDate]:[runDate]], 0), MATCH(tbl_dailyDashboard[[#Headers],[avgTransactionTime]], tbl_dateHistory[#Headers], 0)), "-")</f>
        <v>-</v>
      </c>
      <c r="F52" s="5" t="str">
        <f>IFERROR(INDEX(tbl_dateHistory[], MATCH(tbl_dailyDashboard[[#This Row],[runDate]:[runDate]], tbl_dateHistory[[runDate]:[runDate]], 0), MATCH(tbl_dailyDashboard[[#Headers],[botRuns]], tbl_dateHistory[#Headers], 0)), "-")</f>
        <v>-</v>
      </c>
      <c r="G52" s="5" t="str">
        <f>IFERROR(INDEX(tbl_dateHistory[], MATCH(tbl_dailyDashboard[[#This Row],[runDate]:[runDate]], tbl_dateHistory[[runDate]:[runDate]], 0), MATCH(tbl_dailyDashboard[[#Headers],[totalTransactions]], tbl_dateHistory[#Headers], 0)), "-")</f>
        <v>-</v>
      </c>
      <c r="H52" s="46" t="str">
        <f>IFERROR(INDEX(tbl_dateHistory[], MATCH(tbl_dailyDashboard[[#This Row],[runDate]:[runDate]], tbl_dateHistory[[runDate]:[runDate]], 0), MATCH(tbl_dailyDashboard[[#Headers],[percentSuccessful]], tbl_dateHistory[#Headers], 0)), "-")</f>
        <v>-</v>
      </c>
      <c r="I52" s="46" t="str">
        <f>IFERROR(INDEX(tbl_dateHistory[], MATCH(tbl_dailyDashboard[[#This Row],[runDate]:[runDate]], tbl_dateHistory[[runDate]:[runDate]], 0), MATCH(tbl_dailyDashboard[[#Headers],[percentBRE]], tbl_dateHistory[#Headers], 0)), "-")</f>
        <v>-</v>
      </c>
      <c r="J52" s="46" t="str">
        <f>IFERROR(INDEX(tbl_dateHistory[], MATCH(tbl_dailyDashboard[[#This Row],[runDate]:[runDate]], tbl_dateHistory[[runDate]:[runDate]], 0), MATCH(tbl_dailyDashboard[[#Headers],[percentSystemErrors]], tbl_dateHistory[#Headers], 0)), "-")</f>
        <v>-</v>
      </c>
      <c r="K52" s="69">
        <v>7</v>
      </c>
      <c r="L52" s="18"/>
    </row>
    <row r="53" spans="1:12" customFormat="1" x14ac:dyDescent="0.3">
      <c r="A53" s="18"/>
      <c r="B53" s="63"/>
      <c r="C53" s="45" t="str">
        <f>IFERROR((INDEX(tbl_dateHistory[], tbl_dailyDashboard[[#This Row],[rowLookup]], 1)), "-")</f>
        <v>-</v>
      </c>
      <c r="D53" s="48" t="str">
        <f>IFERROR(INDEX(tbl_dateHistory[], MATCH(tbl_dailyDashboard[[#This Row],[runDate]:[runDate]], tbl_dateHistory[[runDate]:[runDate]], 0), MATCH(tbl_dailyDashboard[[#Headers],[avgBotRunTime]], tbl_dateHistory[#Headers], 0)), "-")</f>
        <v>-</v>
      </c>
      <c r="E53" s="48" t="str">
        <f>IFERROR(INDEX(tbl_dateHistory[], MATCH(tbl_dailyDashboard[[#This Row],[runDate]:[runDate]], tbl_dateHistory[[runDate]:[runDate]], 0), MATCH(tbl_dailyDashboard[[#Headers],[avgTransactionTime]], tbl_dateHistory[#Headers], 0)), "-")</f>
        <v>-</v>
      </c>
      <c r="F53" s="5" t="str">
        <f>IFERROR(INDEX(tbl_dateHistory[], MATCH(tbl_dailyDashboard[[#This Row],[runDate]:[runDate]], tbl_dateHistory[[runDate]:[runDate]], 0), MATCH(tbl_dailyDashboard[[#Headers],[botRuns]], tbl_dateHistory[#Headers], 0)), "-")</f>
        <v>-</v>
      </c>
      <c r="G53" s="5" t="str">
        <f>IFERROR(INDEX(tbl_dateHistory[], MATCH(tbl_dailyDashboard[[#This Row],[runDate]:[runDate]], tbl_dateHistory[[runDate]:[runDate]], 0), MATCH(tbl_dailyDashboard[[#Headers],[totalTransactions]], tbl_dateHistory[#Headers], 0)), "-")</f>
        <v>-</v>
      </c>
      <c r="H53" s="46" t="str">
        <f>IFERROR(INDEX(tbl_dateHistory[], MATCH(tbl_dailyDashboard[[#This Row],[runDate]:[runDate]], tbl_dateHistory[[runDate]:[runDate]], 0), MATCH(tbl_dailyDashboard[[#Headers],[percentSuccessful]], tbl_dateHistory[#Headers], 0)), "-")</f>
        <v>-</v>
      </c>
      <c r="I53" s="46" t="str">
        <f>IFERROR(INDEX(tbl_dateHistory[], MATCH(tbl_dailyDashboard[[#This Row],[runDate]:[runDate]], tbl_dateHistory[[runDate]:[runDate]], 0), MATCH(tbl_dailyDashboard[[#Headers],[percentBRE]], tbl_dateHistory[#Headers], 0)), "-")</f>
        <v>-</v>
      </c>
      <c r="J53" s="46" t="str">
        <f>IFERROR(INDEX(tbl_dateHistory[], MATCH(tbl_dailyDashboard[[#This Row],[runDate]:[runDate]], tbl_dateHistory[[runDate]:[runDate]], 0), MATCH(tbl_dailyDashboard[[#Headers],[percentSystemErrors]], tbl_dateHistory[#Headers], 0)), "-")</f>
        <v>-</v>
      </c>
      <c r="K53" s="69">
        <v>8</v>
      </c>
      <c r="L53" s="18"/>
    </row>
    <row r="54" spans="1:12" customFormat="1" x14ac:dyDescent="0.3">
      <c r="A54" s="18"/>
      <c r="B54" s="63"/>
      <c r="C54" s="45" t="str">
        <f>IFERROR((INDEX(tbl_dateHistory[], tbl_dailyDashboard[[#This Row],[rowLookup]], 1)), "-")</f>
        <v>-</v>
      </c>
      <c r="D54" s="48" t="str">
        <f>IFERROR(INDEX(tbl_dateHistory[], MATCH(tbl_dailyDashboard[[#This Row],[runDate]:[runDate]], tbl_dateHistory[[runDate]:[runDate]], 0), MATCH(tbl_dailyDashboard[[#Headers],[avgBotRunTime]], tbl_dateHistory[#Headers], 0)), "-")</f>
        <v>-</v>
      </c>
      <c r="E54" s="48" t="str">
        <f>IFERROR(INDEX(tbl_dateHistory[], MATCH(tbl_dailyDashboard[[#This Row],[runDate]:[runDate]], tbl_dateHistory[[runDate]:[runDate]], 0), MATCH(tbl_dailyDashboard[[#Headers],[avgTransactionTime]], tbl_dateHistory[#Headers], 0)), "-")</f>
        <v>-</v>
      </c>
      <c r="F54" s="5" t="str">
        <f>IFERROR(INDEX(tbl_dateHistory[], MATCH(tbl_dailyDashboard[[#This Row],[runDate]:[runDate]], tbl_dateHistory[[runDate]:[runDate]], 0), MATCH(tbl_dailyDashboard[[#Headers],[botRuns]], tbl_dateHistory[#Headers], 0)), "-")</f>
        <v>-</v>
      </c>
      <c r="G54" s="5" t="str">
        <f>IFERROR(INDEX(tbl_dateHistory[], MATCH(tbl_dailyDashboard[[#This Row],[runDate]:[runDate]], tbl_dateHistory[[runDate]:[runDate]], 0), MATCH(tbl_dailyDashboard[[#Headers],[totalTransactions]], tbl_dateHistory[#Headers], 0)), "-")</f>
        <v>-</v>
      </c>
      <c r="H54" s="46" t="str">
        <f>IFERROR(INDEX(tbl_dateHistory[], MATCH(tbl_dailyDashboard[[#This Row],[runDate]:[runDate]], tbl_dateHistory[[runDate]:[runDate]], 0), MATCH(tbl_dailyDashboard[[#Headers],[percentSuccessful]], tbl_dateHistory[#Headers], 0)), "-")</f>
        <v>-</v>
      </c>
      <c r="I54" s="46" t="str">
        <f>IFERROR(INDEX(tbl_dateHistory[], MATCH(tbl_dailyDashboard[[#This Row],[runDate]:[runDate]], tbl_dateHistory[[runDate]:[runDate]], 0), MATCH(tbl_dailyDashboard[[#Headers],[percentBRE]], tbl_dateHistory[#Headers], 0)), "-")</f>
        <v>-</v>
      </c>
      <c r="J54" s="46" t="str">
        <f>IFERROR(INDEX(tbl_dateHistory[], MATCH(tbl_dailyDashboard[[#This Row],[runDate]:[runDate]], tbl_dateHistory[[runDate]:[runDate]], 0), MATCH(tbl_dailyDashboard[[#Headers],[percentSystemErrors]], tbl_dateHistory[#Headers], 0)), "-")</f>
        <v>-</v>
      </c>
      <c r="K54" s="69">
        <v>9</v>
      </c>
      <c r="L54" s="18"/>
    </row>
    <row r="55" spans="1:12" customFormat="1" x14ac:dyDescent="0.3">
      <c r="A55" s="18"/>
      <c r="B55" s="63"/>
      <c r="C55" s="45" t="str">
        <f>IFERROR((INDEX(tbl_dateHistory[], tbl_dailyDashboard[[#This Row],[rowLookup]], 1)), "-")</f>
        <v>-</v>
      </c>
      <c r="D55" s="48" t="str">
        <f>IFERROR(INDEX(tbl_dateHistory[], MATCH(tbl_dailyDashboard[[#This Row],[runDate]:[runDate]], tbl_dateHistory[[runDate]:[runDate]], 0), MATCH(tbl_dailyDashboard[[#Headers],[avgBotRunTime]], tbl_dateHistory[#Headers], 0)), "-")</f>
        <v>-</v>
      </c>
      <c r="E55" s="48" t="str">
        <f>IFERROR(INDEX(tbl_dateHistory[], MATCH(tbl_dailyDashboard[[#This Row],[runDate]:[runDate]], tbl_dateHistory[[runDate]:[runDate]], 0), MATCH(tbl_dailyDashboard[[#Headers],[avgTransactionTime]], tbl_dateHistory[#Headers], 0)), "-")</f>
        <v>-</v>
      </c>
      <c r="F55" s="5" t="str">
        <f>IFERROR(INDEX(tbl_dateHistory[], MATCH(tbl_dailyDashboard[[#This Row],[runDate]:[runDate]], tbl_dateHistory[[runDate]:[runDate]], 0), MATCH(tbl_dailyDashboard[[#Headers],[botRuns]], tbl_dateHistory[#Headers], 0)), "-")</f>
        <v>-</v>
      </c>
      <c r="G55" s="5" t="str">
        <f>IFERROR(INDEX(tbl_dateHistory[], MATCH(tbl_dailyDashboard[[#This Row],[runDate]:[runDate]], tbl_dateHistory[[runDate]:[runDate]], 0), MATCH(tbl_dailyDashboard[[#Headers],[totalTransactions]], tbl_dateHistory[#Headers], 0)), "-")</f>
        <v>-</v>
      </c>
      <c r="H55" s="46" t="str">
        <f>IFERROR(INDEX(tbl_dateHistory[], MATCH(tbl_dailyDashboard[[#This Row],[runDate]:[runDate]], tbl_dateHistory[[runDate]:[runDate]], 0), MATCH(tbl_dailyDashboard[[#Headers],[percentSuccessful]], tbl_dateHistory[#Headers], 0)), "-")</f>
        <v>-</v>
      </c>
      <c r="I55" s="46" t="str">
        <f>IFERROR(INDEX(tbl_dateHistory[], MATCH(tbl_dailyDashboard[[#This Row],[runDate]:[runDate]], tbl_dateHistory[[runDate]:[runDate]], 0), MATCH(tbl_dailyDashboard[[#Headers],[percentBRE]], tbl_dateHistory[#Headers], 0)), "-")</f>
        <v>-</v>
      </c>
      <c r="J55" s="46" t="str">
        <f>IFERROR(INDEX(tbl_dateHistory[], MATCH(tbl_dailyDashboard[[#This Row],[runDate]:[runDate]], tbl_dateHistory[[runDate]:[runDate]], 0), MATCH(tbl_dailyDashboard[[#Headers],[percentSystemErrors]], tbl_dateHistory[#Headers], 0)), "-")</f>
        <v>-</v>
      </c>
      <c r="K55" s="69">
        <v>10</v>
      </c>
      <c r="L55" s="18"/>
    </row>
    <row r="56" spans="1:12" customFormat="1" x14ac:dyDescent="0.3">
      <c r="A56" s="18"/>
      <c r="B56" s="63"/>
      <c r="C56" s="45" t="str">
        <f>IFERROR((INDEX(tbl_dateHistory[], tbl_dailyDashboard[[#This Row],[rowLookup]], 1)), "-")</f>
        <v>-</v>
      </c>
      <c r="D56" s="48" t="str">
        <f>IFERROR(INDEX(tbl_dateHistory[], MATCH(tbl_dailyDashboard[[#This Row],[runDate]:[runDate]], tbl_dateHistory[[runDate]:[runDate]], 0), MATCH(tbl_dailyDashboard[[#Headers],[avgBotRunTime]], tbl_dateHistory[#Headers], 0)), "-")</f>
        <v>-</v>
      </c>
      <c r="E56" s="48" t="str">
        <f>IFERROR(INDEX(tbl_dateHistory[], MATCH(tbl_dailyDashboard[[#This Row],[runDate]:[runDate]], tbl_dateHistory[[runDate]:[runDate]], 0), MATCH(tbl_dailyDashboard[[#Headers],[avgTransactionTime]], tbl_dateHistory[#Headers], 0)), "-")</f>
        <v>-</v>
      </c>
      <c r="F56" s="5" t="str">
        <f>IFERROR(INDEX(tbl_dateHistory[], MATCH(tbl_dailyDashboard[[#This Row],[runDate]:[runDate]], tbl_dateHistory[[runDate]:[runDate]], 0), MATCH(tbl_dailyDashboard[[#Headers],[botRuns]], tbl_dateHistory[#Headers], 0)), "-")</f>
        <v>-</v>
      </c>
      <c r="G56" s="5" t="str">
        <f>IFERROR(INDEX(tbl_dateHistory[], MATCH(tbl_dailyDashboard[[#This Row],[runDate]:[runDate]], tbl_dateHistory[[runDate]:[runDate]], 0), MATCH(tbl_dailyDashboard[[#Headers],[totalTransactions]], tbl_dateHistory[#Headers], 0)), "-")</f>
        <v>-</v>
      </c>
      <c r="H56" s="46" t="str">
        <f>IFERROR(INDEX(tbl_dateHistory[], MATCH(tbl_dailyDashboard[[#This Row],[runDate]:[runDate]], tbl_dateHistory[[runDate]:[runDate]], 0), MATCH(tbl_dailyDashboard[[#Headers],[percentSuccessful]], tbl_dateHistory[#Headers], 0)), "-")</f>
        <v>-</v>
      </c>
      <c r="I56" s="46" t="str">
        <f>IFERROR(INDEX(tbl_dateHistory[], MATCH(tbl_dailyDashboard[[#This Row],[runDate]:[runDate]], tbl_dateHistory[[runDate]:[runDate]], 0), MATCH(tbl_dailyDashboard[[#Headers],[percentBRE]], tbl_dateHistory[#Headers], 0)), "-")</f>
        <v>-</v>
      </c>
      <c r="J56" s="46" t="str">
        <f>IFERROR(INDEX(tbl_dateHistory[], MATCH(tbl_dailyDashboard[[#This Row],[runDate]:[runDate]], tbl_dateHistory[[runDate]:[runDate]], 0), MATCH(tbl_dailyDashboard[[#Headers],[percentSystemErrors]], tbl_dateHistory[#Headers], 0)), "-")</f>
        <v>-</v>
      </c>
      <c r="K56" s="69">
        <v>11</v>
      </c>
      <c r="L56" s="18"/>
    </row>
    <row r="57" spans="1:12" customFormat="1" x14ac:dyDescent="0.3">
      <c r="A57" s="18"/>
      <c r="B57" s="63"/>
      <c r="C57" s="45" t="str">
        <f>IFERROR((INDEX(tbl_dateHistory[], tbl_dailyDashboard[[#This Row],[rowLookup]], 1)), "-")</f>
        <v>-</v>
      </c>
      <c r="D57" s="48" t="str">
        <f>IFERROR(INDEX(tbl_dateHistory[], MATCH(tbl_dailyDashboard[[#This Row],[runDate]:[runDate]], tbl_dateHistory[[runDate]:[runDate]], 0), MATCH(tbl_dailyDashboard[[#Headers],[avgBotRunTime]], tbl_dateHistory[#Headers], 0)), "-")</f>
        <v>-</v>
      </c>
      <c r="E57" s="48" t="str">
        <f>IFERROR(INDEX(tbl_dateHistory[], MATCH(tbl_dailyDashboard[[#This Row],[runDate]:[runDate]], tbl_dateHistory[[runDate]:[runDate]], 0), MATCH(tbl_dailyDashboard[[#Headers],[avgTransactionTime]], tbl_dateHistory[#Headers], 0)), "-")</f>
        <v>-</v>
      </c>
      <c r="F57" s="5" t="str">
        <f>IFERROR(INDEX(tbl_dateHistory[], MATCH(tbl_dailyDashboard[[#This Row],[runDate]:[runDate]], tbl_dateHistory[[runDate]:[runDate]], 0), MATCH(tbl_dailyDashboard[[#Headers],[botRuns]], tbl_dateHistory[#Headers], 0)), "-")</f>
        <v>-</v>
      </c>
      <c r="G57" s="5" t="str">
        <f>IFERROR(INDEX(tbl_dateHistory[], MATCH(tbl_dailyDashboard[[#This Row],[runDate]:[runDate]], tbl_dateHistory[[runDate]:[runDate]], 0), MATCH(tbl_dailyDashboard[[#Headers],[totalTransactions]], tbl_dateHistory[#Headers], 0)), "-")</f>
        <v>-</v>
      </c>
      <c r="H57" s="46" t="str">
        <f>IFERROR(INDEX(tbl_dateHistory[], MATCH(tbl_dailyDashboard[[#This Row],[runDate]:[runDate]], tbl_dateHistory[[runDate]:[runDate]], 0), MATCH(tbl_dailyDashboard[[#Headers],[percentSuccessful]], tbl_dateHistory[#Headers], 0)), "-")</f>
        <v>-</v>
      </c>
      <c r="I57" s="46" t="str">
        <f>IFERROR(INDEX(tbl_dateHistory[], MATCH(tbl_dailyDashboard[[#This Row],[runDate]:[runDate]], tbl_dateHistory[[runDate]:[runDate]], 0), MATCH(tbl_dailyDashboard[[#Headers],[percentBRE]], tbl_dateHistory[#Headers], 0)), "-")</f>
        <v>-</v>
      </c>
      <c r="J57" s="46" t="str">
        <f>IFERROR(INDEX(tbl_dateHistory[], MATCH(tbl_dailyDashboard[[#This Row],[runDate]:[runDate]], tbl_dateHistory[[runDate]:[runDate]], 0), MATCH(tbl_dailyDashboard[[#Headers],[percentSystemErrors]], tbl_dateHistory[#Headers], 0)), "-")</f>
        <v>-</v>
      </c>
      <c r="K57" s="69">
        <v>12</v>
      </c>
      <c r="L57" s="18"/>
    </row>
    <row r="58" spans="1:12" customFormat="1" x14ac:dyDescent="0.3">
      <c r="A58" s="18"/>
      <c r="B58" s="63"/>
      <c r="C58" s="45" t="str">
        <f>IFERROR((INDEX(tbl_dateHistory[], tbl_dailyDashboard[[#This Row],[rowLookup]], 1)), "-")</f>
        <v>-</v>
      </c>
      <c r="D58" s="48" t="str">
        <f>IFERROR(INDEX(tbl_dateHistory[], MATCH(tbl_dailyDashboard[[#This Row],[runDate]:[runDate]], tbl_dateHistory[[runDate]:[runDate]], 0), MATCH(tbl_dailyDashboard[[#Headers],[avgBotRunTime]], tbl_dateHistory[#Headers], 0)), "-")</f>
        <v>-</v>
      </c>
      <c r="E58" s="48" t="str">
        <f>IFERROR(INDEX(tbl_dateHistory[], MATCH(tbl_dailyDashboard[[#This Row],[runDate]:[runDate]], tbl_dateHistory[[runDate]:[runDate]], 0), MATCH(tbl_dailyDashboard[[#Headers],[avgTransactionTime]], tbl_dateHistory[#Headers], 0)), "-")</f>
        <v>-</v>
      </c>
      <c r="F58" s="5" t="str">
        <f>IFERROR(INDEX(tbl_dateHistory[], MATCH(tbl_dailyDashboard[[#This Row],[runDate]:[runDate]], tbl_dateHistory[[runDate]:[runDate]], 0), MATCH(tbl_dailyDashboard[[#Headers],[botRuns]], tbl_dateHistory[#Headers], 0)), "-")</f>
        <v>-</v>
      </c>
      <c r="G58" s="5" t="str">
        <f>IFERROR(INDEX(tbl_dateHistory[], MATCH(tbl_dailyDashboard[[#This Row],[runDate]:[runDate]], tbl_dateHistory[[runDate]:[runDate]], 0), MATCH(tbl_dailyDashboard[[#Headers],[totalTransactions]], tbl_dateHistory[#Headers], 0)), "-")</f>
        <v>-</v>
      </c>
      <c r="H58" s="46" t="str">
        <f>IFERROR(INDEX(tbl_dateHistory[], MATCH(tbl_dailyDashboard[[#This Row],[runDate]:[runDate]], tbl_dateHistory[[runDate]:[runDate]], 0), MATCH(tbl_dailyDashboard[[#Headers],[percentSuccessful]], tbl_dateHistory[#Headers], 0)), "-")</f>
        <v>-</v>
      </c>
      <c r="I58" s="46" t="str">
        <f>IFERROR(INDEX(tbl_dateHistory[], MATCH(tbl_dailyDashboard[[#This Row],[runDate]:[runDate]], tbl_dateHistory[[runDate]:[runDate]], 0), MATCH(tbl_dailyDashboard[[#Headers],[percentBRE]], tbl_dateHistory[#Headers], 0)), "-")</f>
        <v>-</v>
      </c>
      <c r="J58" s="46" t="str">
        <f>IFERROR(INDEX(tbl_dateHistory[], MATCH(tbl_dailyDashboard[[#This Row],[runDate]:[runDate]], tbl_dateHistory[[runDate]:[runDate]], 0), MATCH(tbl_dailyDashboard[[#Headers],[percentSystemErrors]], tbl_dateHistory[#Headers], 0)), "-")</f>
        <v>-</v>
      </c>
      <c r="K58" s="69">
        <v>13</v>
      </c>
      <c r="L58" s="18"/>
    </row>
    <row r="59" spans="1:12" customFormat="1" x14ac:dyDescent="0.3">
      <c r="A59" s="18"/>
      <c r="B59" s="63"/>
      <c r="C59" s="45" t="str">
        <f>IFERROR((INDEX(tbl_dateHistory[], tbl_dailyDashboard[[#This Row],[rowLookup]], 1)), "-")</f>
        <v>-</v>
      </c>
      <c r="D59" s="48" t="str">
        <f>IFERROR(INDEX(tbl_dateHistory[], MATCH(tbl_dailyDashboard[[#This Row],[runDate]:[runDate]], tbl_dateHistory[[runDate]:[runDate]], 0), MATCH(tbl_dailyDashboard[[#Headers],[avgBotRunTime]], tbl_dateHistory[#Headers], 0)), "-")</f>
        <v>-</v>
      </c>
      <c r="E59" s="48" t="str">
        <f>IFERROR(INDEX(tbl_dateHistory[], MATCH(tbl_dailyDashboard[[#This Row],[runDate]:[runDate]], tbl_dateHistory[[runDate]:[runDate]], 0), MATCH(tbl_dailyDashboard[[#Headers],[avgTransactionTime]], tbl_dateHistory[#Headers], 0)), "-")</f>
        <v>-</v>
      </c>
      <c r="F59" s="5" t="str">
        <f>IFERROR(INDEX(tbl_dateHistory[], MATCH(tbl_dailyDashboard[[#This Row],[runDate]:[runDate]], tbl_dateHistory[[runDate]:[runDate]], 0), MATCH(tbl_dailyDashboard[[#Headers],[botRuns]], tbl_dateHistory[#Headers], 0)), "-")</f>
        <v>-</v>
      </c>
      <c r="G59" s="5" t="str">
        <f>IFERROR(INDEX(tbl_dateHistory[], MATCH(tbl_dailyDashboard[[#This Row],[runDate]:[runDate]], tbl_dateHistory[[runDate]:[runDate]], 0), MATCH(tbl_dailyDashboard[[#Headers],[totalTransactions]], tbl_dateHistory[#Headers], 0)), "-")</f>
        <v>-</v>
      </c>
      <c r="H59" s="46" t="str">
        <f>IFERROR(INDEX(tbl_dateHistory[], MATCH(tbl_dailyDashboard[[#This Row],[runDate]:[runDate]], tbl_dateHistory[[runDate]:[runDate]], 0), MATCH(tbl_dailyDashboard[[#Headers],[percentSuccessful]], tbl_dateHistory[#Headers], 0)), "-")</f>
        <v>-</v>
      </c>
      <c r="I59" s="46" t="str">
        <f>IFERROR(INDEX(tbl_dateHistory[], MATCH(tbl_dailyDashboard[[#This Row],[runDate]:[runDate]], tbl_dateHistory[[runDate]:[runDate]], 0), MATCH(tbl_dailyDashboard[[#Headers],[percentBRE]], tbl_dateHistory[#Headers], 0)), "-")</f>
        <v>-</v>
      </c>
      <c r="J59" s="46" t="str">
        <f>IFERROR(INDEX(tbl_dateHistory[], MATCH(tbl_dailyDashboard[[#This Row],[runDate]:[runDate]], tbl_dateHistory[[runDate]:[runDate]], 0), MATCH(tbl_dailyDashboard[[#Headers],[percentSystemErrors]], tbl_dateHistory[#Headers], 0)), "-")</f>
        <v>-</v>
      </c>
      <c r="K59" s="69">
        <v>14</v>
      </c>
      <c r="L59" s="18"/>
    </row>
    <row r="60" spans="1:12" customFormat="1" x14ac:dyDescent="0.3">
      <c r="A60" s="18"/>
      <c r="B60" s="63"/>
      <c r="C60" s="45" t="str">
        <f>IFERROR((INDEX(tbl_dateHistory[], tbl_dailyDashboard[[#This Row],[rowLookup]], 1)), "-")</f>
        <v>-</v>
      </c>
      <c r="D60" s="48" t="str">
        <f>IFERROR(INDEX(tbl_dateHistory[], MATCH(tbl_dailyDashboard[[#This Row],[runDate]:[runDate]], tbl_dateHistory[[runDate]:[runDate]], 0), MATCH(tbl_dailyDashboard[[#Headers],[avgBotRunTime]], tbl_dateHistory[#Headers], 0)), "-")</f>
        <v>-</v>
      </c>
      <c r="E60" s="48" t="str">
        <f>IFERROR(INDEX(tbl_dateHistory[], MATCH(tbl_dailyDashboard[[#This Row],[runDate]:[runDate]], tbl_dateHistory[[runDate]:[runDate]], 0), MATCH(tbl_dailyDashboard[[#Headers],[avgTransactionTime]], tbl_dateHistory[#Headers], 0)), "-")</f>
        <v>-</v>
      </c>
      <c r="F60" s="5" t="str">
        <f>IFERROR(INDEX(tbl_dateHistory[], MATCH(tbl_dailyDashboard[[#This Row],[runDate]:[runDate]], tbl_dateHistory[[runDate]:[runDate]], 0), MATCH(tbl_dailyDashboard[[#Headers],[botRuns]], tbl_dateHistory[#Headers], 0)), "-")</f>
        <v>-</v>
      </c>
      <c r="G60" s="5" t="str">
        <f>IFERROR(INDEX(tbl_dateHistory[], MATCH(tbl_dailyDashboard[[#This Row],[runDate]:[runDate]], tbl_dateHistory[[runDate]:[runDate]], 0), MATCH(tbl_dailyDashboard[[#Headers],[totalTransactions]], tbl_dateHistory[#Headers], 0)), "-")</f>
        <v>-</v>
      </c>
      <c r="H60" s="46" t="str">
        <f>IFERROR(INDEX(tbl_dateHistory[], MATCH(tbl_dailyDashboard[[#This Row],[runDate]:[runDate]], tbl_dateHistory[[runDate]:[runDate]], 0), MATCH(tbl_dailyDashboard[[#Headers],[percentSuccessful]], tbl_dateHistory[#Headers], 0)), "-")</f>
        <v>-</v>
      </c>
      <c r="I60" s="46" t="str">
        <f>IFERROR(INDEX(tbl_dateHistory[], MATCH(tbl_dailyDashboard[[#This Row],[runDate]:[runDate]], tbl_dateHistory[[runDate]:[runDate]], 0), MATCH(tbl_dailyDashboard[[#Headers],[percentBRE]], tbl_dateHistory[#Headers], 0)), "-")</f>
        <v>-</v>
      </c>
      <c r="J60" s="46" t="str">
        <f>IFERROR(INDEX(tbl_dateHistory[], MATCH(tbl_dailyDashboard[[#This Row],[runDate]:[runDate]], tbl_dateHistory[[runDate]:[runDate]], 0), MATCH(tbl_dailyDashboard[[#Headers],[percentSystemErrors]], tbl_dateHistory[#Headers], 0)), "-")</f>
        <v>-</v>
      </c>
      <c r="K60" s="69">
        <v>15</v>
      </c>
      <c r="L60" s="18"/>
    </row>
    <row r="61" spans="1:12" customFormat="1" x14ac:dyDescent="0.3">
      <c r="A61" s="18"/>
      <c r="B61" s="63"/>
      <c r="C61" s="45" t="str">
        <f>IFERROR((INDEX(tbl_dateHistory[], tbl_dailyDashboard[[#This Row],[rowLookup]], 1)), "-")</f>
        <v>-</v>
      </c>
      <c r="D61" s="48" t="str">
        <f>IFERROR(INDEX(tbl_dateHistory[], MATCH(tbl_dailyDashboard[[#This Row],[runDate]:[runDate]], tbl_dateHistory[[runDate]:[runDate]], 0), MATCH(tbl_dailyDashboard[[#Headers],[avgBotRunTime]], tbl_dateHistory[#Headers], 0)), "-")</f>
        <v>-</v>
      </c>
      <c r="E61" s="48" t="str">
        <f>IFERROR(INDEX(tbl_dateHistory[], MATCH(tbl_dailyDashboard[[#This Row],[runDate]:[runDate]], tbl_dateHistory[[runDate]:[runDate]], 0), MATCH(tbl_dailyDashboard[[#Headers],[avgTransactionTime]], tbl_dateHistory[#Headers], 0)), "-")</f>
        <v>-</v>
      </c>
      <c r="F61" s="5" t="str">
        <f>IFERROR(INDEX(tbl_dateHistory[], MATCH(tbl_dailyDashboard[[#This Row],[runDate]:[runDate]], tbl_dateHistory[[runDate]:[runDate]], 0), MATCH(tbl_dailyDashboard[[#Headers],[botRuns]], tbl_dateHistory[#Headers], 0)), "-")</f>
        <v>-</v>
      </c>
      <c r="G61" s="5" t="str">
        <f>IFERROR(INDEX(tbl_dateHistory[], MATCH(tbl_dailyDashboard[[#This Row],[runDate]:[runDate]], tbl_dateHistory[[runDate]:[runDate]], 0), MATCH(tbl_dailyDashboard[[#Headers],[totalTransactions]], tbl_dateHistory[#Headers], 0)), "-")</f>
        <v>-</v>
      </c>
      <c r="H61" s="46" t="str">
        <f>IFERROR(INDEX(tbl_dateHistory[], MATCH(tbl_dailyDashboard[[#This Row],[runDate]:[runDate]], tbl_dateHistory[[runDate]:[runDate]], 0), MATCH(tbl_dailyDashboard[[#Headers],[percentSuccessful]], tbl_dateHistory[#Headers], 0)), "-")</f>
        <v>-</v>
      </c>
      <c r="I61" s="46" t="str">
        <f>IFERROR(INDEX(tbl_dateHistory[], MATCH(tbl_dailyDashboard[[#This Row],[runDate]:[runDate]], tbl_dateHistory[[runDate]:[runDate]], 0), MATCH(tbl_dailyDashboard[[#Headers],[percentBRE]], tbl_dateHistory[#Headers], 0)), "-")</f>
        <v>-</v>
      </c>
      <c r="J61" s="46" t="str">
        <f>IFERROR(INDEX(tbl_dateHistory[], MATCH(tbl_dailyDashboard[[#This Row],[runDate]:[runDate]], tbl_dateHistory[[runDate]:[runDate]], 0), MATCH(tbl_dailyDashboard[[#Headers],[percentSystemErrors]], tbl_dateHistory[#Headers], 0)), "-")</f>
        <v>-</v>
      </c>
      <c r="K61" s="69">
        <v>16</v>
      </c>
      <c r="L61" s="18"/>
    </row>
    <row r="62" spans="1:12" customFormat="1" x14ac:dyDescent="0.3">
      <c r="A62" s="18"/>
      <c r="B62" s="63"/>
      <c r="C62" s="45" t="str">
        <f>IFERROR((INDEX(tbl_dateHistory[], tbl_dailyDashboard[[#This Row],[rowLookup]], 1)), "-")</f>
        <v>-</v>
      </c>
      <c r="D62" s="48" t="str">
        <f>IFERROR(INDEX(tbl_dateHistory[], MATCH(tbl_dailyDashboard[[#This Row],[runDate]:[runDate]], tbl_dateHistory[[runDate]:[runDate]], 0), MATCH(tbl_dailyDashboard[[#Headers],[avgBotRunTime]], tbl_dateHistory[#Headers], 0)), "-")</f>
        <v>-</v>
      </c>
      <c r="E62" s="48" t="str">
        <f>IFERROR(INDEX(tbl_dateHistory[], MATCH(tbl_dailyDashboard[[#This Row],[runDate]:[runDate]], tbl_dateHistory[[runDate]:[runDate]], 0), MATCH(tbl_dailyDashboard[[#Headers],[avgTransactionTime]], tbl_dateHistory[#Headers], 0)), "-")</f>
        <v>-</v>
      </c>
      <c r="F62" s="5" t="str">
        <f>IFERROR(INDEX(tbl_dateHistory[], MATCH(tbl_dailyDashboard[[#This Row],[runDate]:[runDate]], tbl_dateHistory[[runDate]:[runDate]], 0), MATCH(tbl_dailyDashboard[[#Headers],[botRuns]], tbl_dateHistory[#Headers], 0)), "-")</f>
        <v>-</v>
      </c>
      <c r="G62" s="5" t="str">
        <f>IFERROR(INDEX(tbl_dateHistory[], MATCH(tbl_dailyDashboard[[#This Row],[runDate]:[runDate]], tbl_dateHistory[[runDate]:[runDate]], 0), MATCH(tbl_dailyDashboard[[#Headers],[totalTransactions]], tbl_dateHistory[#Headers], 0)), "-")</f>
        <v>-</v>
      </c>
      <c r="H62" s="46" t="str">
        <f>IFERROR(INDEX(tbl_dateHistory[], MATCH(tbl_dailyDashboard[[#This Row],[runDate]:[runDate]], tbl_dateHistory[[runDate]:[runDate]], 0), MATCH(tbl_dailyDashboard[[#Headers],[percentSuccessful]], tbl_dateHistory[#Headers], 0)), "-")</f>
        <v>-</v>
      </c>
      <c r="I62" s="46" t="str">
        <f>IFERROR(INDEX(tbl_dateHistory[], MATCH(tbl_dailyDashboard[[#This Row],[runDate]:[runDate]], tbl_dateHistory[[runDate]:[runDate]], 0), MATCH(tbl_dailyDashboard[[#Headers],[percentBRE]], tbl_dateHistory[#Headers], 0)), "-")</f>
        <v>-</v>
      </c>
      <c r="J62" s="46" t="str">
        <f>IFERROR(INDEX(tbl_dateHistory[], MATCH(tbl_dailyDashboard[[#This Row],[runDate]:[runDate]], tbl_dateHistory[[runDate]:[runDate]], 0), MATCH(tbl_dailyDashboard[[#Headers],[percentSystemErrors]], tbl_dateHistory[#Headers], 0)), "-")</f>
        <v>-</v>
      </c>
      <c r="K62" s="69">
        <v>17</v>
      </c>
      <c r="L62" s="18"/>
    </row>
    <row r="63" spans="1:12" customFormat="1" x14ac:dyDescent="0.3">
      <c r="A63" s="18"/>
      <c r="B63" s="63"/>
      <c r="C63" s="45" t="str">
        <f>IFERROR((INDEX(tbl_dateHistory[], tbl_dailyDashboard[[#This Row],[rowLookup]], 1)), "-")</f>
        <v>-</v>
      </c>
      <c r="D63" s="48" t="str">
        <f>IFERROR(INDEX(tbl_dateHistory[], MATCH(tbl_dailyDashboard[[#This Row],[runDate]:[runDate]], tbl_dateHistory[[runDate]:[runDate]], 0), MATCH(tbl_dailyDashboard[[#Headers],[avgBotRunTime]], tbl_dateHistory[#Headers], 0)), "-")</f>
        <v>-</v>
      </c>
      <c r="E63" s="48" t="str">
        <f>IFERROR(INDEX(tbl_dateHistory[], MATCH(tbl_dailyDashboard[[#This Row],[runDate]:[runDate]], tbl_dateHistory[[runDate]:[runDate]], 0), MATCH(tbl_dailyDashboard[[#Headers],[avgTransactionTime]], tbl_dateHistory[#Headers], 0)), "-")</f>
        <v>-</v>
      </c>
      <c r="F63" s="5" t="str">
        <f>IFERROR(INDEX(tbl_dateHistory[], MATCH(tbl_dailyDashboard[[#This Row],[runDate]:[runDate]], tbl_dateHistory[[runDate]:[runDate]], 0), MATCH(tbl_dailyDashboard[[#Headers],[botRuns]], tbl_dateHistory[#Headers], 0)), "-")</f>
        <v>-</v>
      </c>
      <c r="G63" s="5" t="str">
        <f>IFERROR(INDEX(tbl_dateHistory[], MATCH(tbl_dailyDashboard[[#This Row],[runDate]:[runDate]], tbl_dateHistory[[runDate]:[runDate]], 0), MATCH(tbl_dailyDashboard[[#Headers],[totalTransactions]], tbl_dateHistory[#Headers], 0)), "-")</f>
        <v>-</v>
      </c>
      <c r="H63" s="46" t="str">
        <f>IFERROR(INDEX(tbl_dateHistory[], MATCH(tbl_dailyDashboard[[#This Row],[runDate]:[runDate]], tbl_dateHistory[[runDate]:[runDate]], 0), MATCH(tbl_dailyDashboard[[#Headers],[percentSuccessful]], tbl_dateHistory[#Headers], 0)), "-")</f>
        <v>-</v>
      </c>
      <c r="I63" s="46" t="str">
        <f>IFERROR(INDEX(tbl_dateHistory[], MATCH(tbl_dailyDashboard[[#This Row],[runDate]:[runDate]], tbl_dateHistory[[runDate]:[runDate]], 0), MATCH(tbl_dailyDashboard[[#Headers],[percentBRE]], tbl_dateHistory[#Headers], 0)), "-")</f>
        <v>-</v>
      </c>
      <c r="J63" s="46" t="str">
        <f>IFERROR(INDEX(tbl_dateHistory[], MATCH(tbl_dailyDashboard[[#This Row],[runDate]:[runDate]], tbl_dateHistory[[runDate]:[runDate]], 0), MATCH(tbl_dailyDashboard[[#Headers],[percentSystemErrors]], tbl_dateHistory[#Headers], 0)), "-")</f>
        <v>-</v>
      </c>
      <c r="K63" s="69">
        <v>18</v>
      </c>
      <c r="L63" s="18"/>
    </row>
    <row r="64" spans="1:12" customFormat="1" x14ac:dyDescent="0.3">
      <c r="A64" s="18"/>
      <c r="B64" s="63"/>
      <c r="C64" s="45" t="str">
        <f>IFERROR((INDEX(tbl_dateHistory[], tbl_dailyDashboard[[#This Row],[rowLookup]], 1)), "-")</f>
        <v>-</v>
      </c>
      <c r="D64" s="48" t="str">
        <f>IFERROR(INDEX(tbl_dateHistory[], MATCH(tbl_dailyDashboard[[#This Row],[runDate]:[runDate]], tbl_dateHistory[[runDate]:[runDate]], 0), MATCH(tbl_dailyDashboard[[#Headers],[avgBotRunTime]], tbl_dateHistory[#Headers], 0)), "-")</f>
        <v>-</v>
      </c>
      <c r="E64" s="48" t="str">
        <f>IFERROR(INDEX(tbl_dateHistory[], MATCH(tbl_dailyDashboard[[#This Row],[runDate]:[runDate]], tbl_dateHistory[[runDate]:[runDate]], 0), MATCH(tbl_dailyDashboard[[#Headers],[avgTransactionTime]], tbl_dateHistory[#Headers], 0)), "-")</f>
        <v>-</v>
      </c>
      <c r="F64" s="5" t="str">
        <f>IFERROR(INDEX(tbl_dateHistory[], MATCH(tbl_dailyDashboard[[#This Row],[runDate]:[runDate]], tbl_dateHistory[[runDate]:[runDate]], 0), MATCH(tbl_dailyDashboard[[#Headers],[botRuns]], tbl_dateHistory[#Headers], 0)), "-")</f>
        <v>-</v>
      </c>
      <c r="G64" s="5" t="str">
        <f>IFERROR(INDEX(tbl_dateHistory[], MATCH(tbl_dailyDashboard[[#This Row],[runDate]:[runDate]], tbl_dateHistory[[runDate]:[runDate]], 0), MATCH(tbl_dailyDashboard[[#Headers],[totalTransactions]], tbl_dateHistory[#Headers], 0)), "-")</f>
        <v>-</v>
      </c>
      <c r="H64" s="46" t="str">
        <f>IFERROR(INDEX(tbl_dateHistory[], MATCH(tbl_dailyDashboard[[#This Row],[runDate]:[runDate]], tbl_dateHistory[[runDate]:[runDate]], 0), MATCH(tbl_dailyDashboard[[#Headers],[percentSuccessful]], tbl_dateHistory[#Headers], 0)), "-")</f>
        <v>-</v>
      </c>
      <c r="I64" s="46" t="str">
        <f>IFERROR(INDEX(tbl_dateHistory[], MATCH(tbl_dailyDashboard[[#This Row],[runDate]:[runDate]], tbl_dateHistory[[runDate]:[runDate]], 0), MATCH(tbl_dailyDashboard[[#Headers],[percentBRE]], tbl_dateHistory[#Headers], 0)), "-")</f>
        <v>-</v>
      </c>
      <c r="J64" s="46" t="str">
        <f>IFERROR(INDEX(tbl_dateHistory[], MATCH(tbl_dailyDashboard[[#This Row],[runDate]:[runDate]], tbl_dateHistory[[runDate]:[runDate]], 0), MATCH(tbl_dailyDashboard[[#Headers],[percentSystemErrors]], tbl_dateHistory[#Headers], 0)), "-")</f>
        <v>-</v>
      </c>
      <c r="K64" s="69">
        <v>19</v>
      </c>
      <c r="L64" s="18"/>
    </row>
    <row r="65" spans="1:12" customFormat="1" x14ac:dyDescent="0.3">
      <c r="A65" s="18"/>
      <c r="B65" s="63"/>
      <c r="C65" s="45" t="str">
        <f>IFERROR((INDEX(tbl_dateHistory[], tbl_dailyDashboard[[#This Row],[rowLookup]], 1)), "-")</f>
        <v>-</v>
      </c>
      <c r="D65" s="48" t="str">
        <f>IFERROR(INDEX(tbl_dateHistory[], MATCH(tbl_dailyDashboard[[#This Row],[runDate]:[runDate]], tbl_dateHistory[[runDate]:[runDate]], 0), MATCH(tbl_dailyDashboard[[#Headers],[avgBotRunTime]], tbl_dateHistory[#Headers], 0)), "-")</f>
        <v>-</v>
      </c>
      <c r="E65" s="48" t="str">
        <f>IFERROR(INDEX(tbl_dateHistory[], MATCH(tbl_dailyDashboard[[#This Row],[runDate]:[runDate]], tbl_dateHistory[[runDate]:[runDate]], 0), MATCH(tbl_dailyDashboard[[#Headers],[avgTransactionTime]], tbl_dateHistory[#Headers], 0)), "-")</f>
        <v>-</v>
      </c>
      <c r="F65" s="5" t="str">
        <f>IFERROR(INDEX(tbl_dateHistory[], MATCH(tbl_dailyDashboard[[#This Row],[runDate]:[runDate]], tbl_dateHistory[[runDate]:[runDate]], 0), MATCH(tbl_dailyDashboard[[#Headers],[botRuns]], tbl_dateHistory[#Headers], 0)), "-")</f>
        <v>-</v>
      </c>
      <c r="G65" s="5" t="str">
        <f>IFERROR(INDEX(tbl_dateHistory[], MATCH(tbl_dailyDashboard[[#This Row],[runDate]:[runDate]], tbl_dateHistory[[runDate]:[runDate]], 0), MATCH(tbl_dailyDashboard[[#Headers],[totalTransactions]], tbl_dateHistory[#Headers], 0)), "-")</f>
        <v>-</v>
      </c>
      <c r="H65" s="46" t="str">
        <f>IFERROR(INDEX(tbl_dateHistory[], MATCH(tbl_dailyDashboard[[#This Row],[runDate]:[runDate]], tbl_dateHistory[[runDate]:[runDate]], 0), MATCH(tbl_dailyDashboard[[#Headers],[percentSuccessful]], tbl_dateHistory[#Headers], 0)), "-")</f>
        <v>-</v>
      </c>
      <c r="I65" s="46" t="str">
        <f>IFERROR(INDEX(tbl_dateHistory[], MATCH(tbl_dailyDashboard[[#This Row],[runDate]:[runDate]], tbl_dateHistory[[runDate]:[runDate]], 0), MATCH(tbl_dailyDashboard[[#Headers],[percentBRE]], tbl_dateHistory[#Headers], 0)), "-")</f>
        <v>-</v>
      </c>
      <c r="J65" s="46" t="str">
        <f>IFERROR(INDEX(tbl_dateHistory[], MATCH(tbl_dailyDashboard[[#This Row],[runDate]:[runDate]], tbl_dateHistory[[runDate]:[runDate]], 0), MATCH(tbl_dailyDashboard[[#Headers],[percentSystemErrors]], tbl_dateHistory[#Headers], 0)), "-")</f>
        <v>-</v>
      </c>
      <c r="K65" s="69">
        <v>20</v>
      </c>
      <c r="L65" s="18"/>
    </row>
    <row r="66" spans="1:12" customFormat="1" x14ac:dyDescent="0.3">
      <c r="A66" s="18"/>
      <c r="B66" s="63"/>
      <c r="C66" s="45" t="str">
        <f>IFERROR((INDEX(tbl_dateHistory[], tbl_dailyDashboard[[#This Row],[rowLookup]], 1)), "-")</f>
        <v>-</v>
      </c>
      <c r="D66" s="48" t="str">
        <f>IFERROR(INDEX(tbl_dateHistory[], MATCH(tbl_dailyDashboard[[#This Row],[runDate]:[runDate]], tbl_dateHistory[[runDate]:[runDate]], 0), MATCH(tbl_dailyDashboard[[#Headers],[avgBotRunTime]], tbl_dateHistory[#Headers], 0)), "-")</f>
        <v>-</v>
      </c>
      <c r="E66" s="48" t="str">
        <f>IFERROR(INDEX(tbl_dateHistory[], MATCH(tbl_dailyDashboard[[#This Row],[runDate]:[runDate]], tbl_dateHistory[[runDate]:[runDate]], 0), MATCH(tbl_dailyDashboard[[#Headers],[avgTransactionTime]], tbl_dateHistory[#Headers], 0)), "-")</f>
        <v>-</v>
      </c>
      <c r="F66" s="5" t="str">
        <f>IFERROR(INDEX(tbl_dateHistory[], MATCH(tbl_dailyDashboard[[#This Row],[runDate]:[runDate]], tbl_dateHistory[[runDate]:[runDate]], 0), MATCH(tbl_dailyDashboard[[#Headers],[botRuns]], tbl_dateHistory[#Headers], 0)), "-")</f>
        <v>-</v>
      </c>
      <c r="G66" s="5" t="str">
        <f>IFERROR(INDEX(tbl_dateHistory[], MATCH(tbl_dailyDashboard[[#This Row],[runDate]:[runDate]], tbl_dateHistory[[runDate]:[runDate]], 0), MATCH(tbl_dailyDashboard[[#Headers],[totalTransactions]], tbl_dateHistory[#Headers], 0)), "-")</f>
        <v>-</v>
      </c>
      <c r="H66" s="46" t="str">
        <f>IFERROR(INDEX(tbl_dateHistory[], MATCH(tbl_dailyDashboard[[#This Row],[runDate]:[runDate]], tbl_dateHistory[[runDate]:[runDate]], 0), MATCH(tbl_dailyDashboard[[#Headers],[percentSuccessful]], tbl_dateHistory[#Headers], 0)), "-")</f>
        <v>-</v>
      </c>
      <c r="I66" s="46" t="str">
        <f>IFERROR(INDEX(tbl_dateHistory[], MATCH(tbl_dailyDashboard[[#This Row],[runDate]:[runDate]], tbl_dateHistory[[runDate]:[runDate]], 0), MATCH(tbl_dailyDashboard[[#Headers],[percentBRE]], tbl_dateHistory[#Headers], 0)), "-")</f>
        <v>-</v>
      </c>
      <c r="J66" s="46" t="str">
        <f>IFERROR(INDEX(tbl_dateHistory[], MATCH(tbl_dailyDashboard[[#This Row],[runDate]:[runDate]], tbl_dateHistory[[runDate]:[runDate]], 0), MATCH(tbl_dailyDashboard[[#Headers],[percentSystemErrors]], tbl_dateHistory[#Headers], 0)), "-")</f>
        <v>-</v>
      </c>
      <c r="K66" s="69">
        <v>21</v>
      </c>
      <c r="L66" s="18"/>
    </row>
    <row r="67" spans="1:12" customFormat="1" x14ac:dyDescent="0.3">
      <c r="A67" s="18"/>
      <c r="B67" s="63"/>
      <c r="C67" s="45" t="str">
        <f>IFERROR((INDEX(tbl_dateHistory[], tbl_dailyDashboard[[#This Row],[rowLookup]], 1)), "-")</f>
        <v>-</v>
      </c>
      <c r="D67" s="48" t="str">
        <f>IFERROR(INDEX(tbl_dateHistory[], MATCH(tbl_dailyDashboard[[#This Row],[runDate]:[runDate]], tbl_dateHistory[[runDate]:[runDate]], 0), MATCH(tbl_dailyDashboard[[#Headers],[avgBotRunTime]], tbl_dateHistory[#Headers], 0)), "-")</f>
        <v>-</v>
      </c>
      <c r="E67" s="48" t="str">
        <f>IFERROR(INDEX(tbl_dateHistory[], MATCH(tbl_dailyDashboard[[#This Row],[runDate]:[runDate]], tbl_dateHistory[[runDate]:[runDate]], 0), MATCH(tbl_dailyDashboard[[#Headers],[avgTransactionTime]], tbl_dateHistory[#Headers], 0)), "-")</f>
        <v>-</v>
      </c>
      <c r="F67" s="5" t="str">
        <f>IFERROR(INDEX(tbl_dateHistory[], MATCH(tbl_dailyDashboard[[#This Row],[runDate]:[runDate]], tbl_dateHistory[[runDate]:[runDate]], 0), MATCH(tbl_dailyDashboard[[#Headers],[botRuns]], tbl_dateHistory[#Headers], 0)), "-")</f>
        <v>-</v>
      </c>
      <c r="G67" s="5" t="str">
        <f>IFERROR(INDEX(tbl_dateHistory[], MATCH(tbl_dailyDashboard[[#This Row],[runDate]:[runDate]], tbl_dateHistory[[runDate]:[runDate]], 0), MATCH(tbl_dailyDashboard[[#Headers],[totalTransactions]], tbl_dateHistory[#Headers], 0)), "-")</f>
        <v>-</v>
      </c>
      <c r="H67" s="46" t="str">
        <f>IFERROR(INDEX(tbl_dateHistory[], MATCH(tbl_dailyDashboard[[#This Row],[runDate]:[runDate]], tbl_dateHistory[[runDate]:[runDate]], 0), MATCH(tbl_dailyDashboard[[#Headers],[percentSuccessful]], tbl_dateHistory[#Headers], 0)), "-")</f>
        <v>-</v>
      </c>
      <c r="I67" s="46" t="str">
        <f>IFERROR(INDEX(tbl_dateHistory[], MATCH(tbl_dailyDashboard[[#This Row],[runDate]:[runDate]], tbl_dateHistory[[runDate]:[runDate]], 0), MATCH(tbl_dailyDashboard[[#Headers],[percentBRE]], tbl_dateHistory[#Headers], 0)), "-")</f>
        <v>-</v>
      </c>
      <c r="J67" s="46" t="str">
        <f>IFERROR(INDEX(tbl_dateHistory[], MATCH(tbl_dailyDashboard[[#This Row],[runDate]:[runDate]], tbl_dateHistory[[runDate]:[runDate]], 0), MATCH(tbl_dailyDashboard[[#Headers],[percentSystemErrors]], tbl_dateHistory[#Headers], 0)), "-")</f>
        <v>-</v>
      </c>
      <c r="K67" s="69">
        <v>22</v>
      </c>
      <c r="L67" s="18"/>
    </row>
    <row r="68" spans="1:12" customFormat="1" x14ac:dyDescent="0.3">
      <c r="A68" s="18"/>
      <c r="B68" s="63"/>
      <c r="C68" s="45" t="str">
        <f>IFERROR((INDEX(tbl_dateHistory[], tbl_dailyDashboard[[#This Row],[rowLookup]], 1)), "-")</f>
        <v>-</v>
      </c>
      <c r="D68" s="48" t="str">
        <f>IFERROR(INDEX(tbl_dateHistory[], MATCH(tbl_dailyDashboard[[#This Row],[runDate]:[runDate]], tbl_dateHistory[[runDate]:[runDate]], 0), MATCH(tbl_dailyDashboard[[#Headers],[avgBotRunTime]], tbl_dateHistory[#Headers], 0)), "-")</f>
        <v>-</v>
      </c>
      <c r="E68" s="48" t="str">
        <f>IFERROR(INDEX(tbl_dateHistory[], MATCH(tbl_dailyDashboard[[#This Row],[runDate]:[runDate]], tbl_dateHistory[[runDate]:[runDate]], 0), MATCH(tbl_dailyDashboard[[#Headers],[avgTransactionTime]], tbl_dateHistory[#Headers], 0)), "-")</f>
        <v>-</v>
      </c>
      <c r="F68" s="5" t="str">
        <f>IFERROR(INDEX(tbl_dateHistory[], MATCH(tbl_dailyDashboard[[#This Row],[runDate]:[runDate]], tbl_dateHistory[[runDate]:[runDate]], 0), MATCH(tbl_dailyDashboard[[#Headers],[botRuns]], tbl_dateHistory[#Headers], 0)), "-")</f>
        <v>-</v>
      </c>
      <c r="G68" s="5" t="str">
        <f>IFERROR(INDEX(tbl_dateHistory[], MATCH(tbl_dailyDashboard[[#This Row],[runDate]:[runDate]], tbl_dateHistory[[runDate]:[runDate]], 0), MATCH(tbl_dailyDashboard[[#Headers],[totalTransactions]], tbl_dateHistory[#Headers], 0)), "-")</f>
        <v>-</v>
      </c>
      <c r="H68" s="46" t="str">
        <f>IFERROR(INDEX(tbl_dateHistory[], MATCH(tbl_dailyDashboard[[#This Row],[runDate]:[runDate]], tbl_dateHistory[[runDate]:[runDate]], 0), MATCH(tbl_dailyDashboard[[#Headers],[percentSuccessful]], tbl_dateHistory[#Headers], 0)), "-")</f>
        <v>-</v>
      </c>
      <c r="I68" s="46" t="str">
        <f>IFERROR(INDEX(tbl_dateHistory[], MATCH(tbl_dailyDashboard[[#This Row],[runDate]:[runDate]], tbl_dateHistory[[runDate]:[runDate]], 0), MATCH(tbl_dailyDashboard[[#Headers],[percentBRE]], tbl_dateHistory[#Headers], 0)), "-")</f>
        <v>-</v>
      </c>
      <c r="J68" s="46" t="str">
        <f>IFERROR(INDEX(tbl_dateHistory[], MATCH(tbl_dailyDashboard[[#This Row],[runDate]:[runDate]], tbl_dateHistory[[runDate]:[runDate]], 0), MATCH(tbl_dailyDashboard[[#Headers],[percentSystemErrors]], tbl_dateHistory[#Headers], 0)), "-")</f>
        <v>-</v>
      </c>
      <c r="K68" s="69">
        <v>23</v>
      </c>
      <c r="L68" s="18"/>
    </row>
    <row r="69" spans="1:12" customFormat="1" x14ac:dyDescent="0.3">
      <c r="A69" s="18"/>
      <c r="B69" s="63"/>
      <c r="C69" s="45" t="str">
        <f>IFERROR((INDEX(tbl_dateHistory[], tbl_dailyDashboard[[#This Row],[rowLookup]], 1)), "-")</f>
        <v>-</v>
      </c>
      <c r="D69" s="48" t="str">
        <f>IFERROR(INDEX(tbl_dateHistory[], MATCH(tbl_dailyDashboard[[#This Row],[runDate]:[runDate]], tbl_dateHistory[[runDate]:[runDate]], 0), MATCH(tbl_dailyDashboard[[#Headers],[avgBotRunTime]], tbl_dateHistory[#Headers], 0)), "-")</f>
        <v>-</v>
      </c>
      <c r="E69" s="48" t="str">
        <f>IFERROR(INDEX(tbl_dateHistory[], MATCH(tbl_dailyDashboard[[#This Row],[runDate]:[runDate]], tbl_dateHistory[[runDate]:[runDate]], 0), MATCH(tbl_dailyDashboard[[#Headers],[avgTransactionTime]], tbl_dateHistory[#Headers], 0)), "-")</f>
        <v>-</v>
      </c>
      <c r="F69" s="5" t="str">
        <f>IFERROR(INDEX(tbl_dateHistory[], MATCH(tbl_dailyDashboard[[#This Row],[runDate]:[runDate]], tbl_dateHistory[[runDate]:[runDate]], 0), MATCH(tbl_dailyDashboard[[#Headers],[botRuns]], tbl_dateHistory[#Headers], 0)), "-")</f>
        <v>-</v>
      </c>
      <c r="G69" s="5" t="str">
        <f>IFERROR(INDEX(tbl_dateHistory[], MATCH(tbl_dailyDashboard[[#This Row],[runDate]:[runDate]], tbl_dateHistory[[runDate]:[runDate]], 0), MATCH(tbl_dailyDashboard[[#Headers],[totalTransactions]], tbl_dateHistory[#Headers], 0)), "-")</f>
        <v>-</v>
      </c>
      <c r="H69" s="46" t="str">
        <f>IFERROR(INDEX(tbl_dateHistory[], MATCH(tbl_dailyDashboard[[#This Row],[runDate]:[runDate]], tbl_dateHistory[[runDate]:[runDate]], 0), MATCH(tbl_dailyDashboard[[#Headers],[percentSuccessful]], tbl_dateHistory[#Headers], 0)), "-")</f>
        <v>-</v>
      </c>
      <c r="I69" s="46" t="str">
        <f>IFERROR(INDEX(tbl_dateHistory[], MATCH(tbl_dailyDashboard[[#This Row],[runDate]:[runDate]], tbl_dateHistory[[runDate]:[runDate]], 0), MATCH(tbl_dailyDashboard[[#Headers],[percentBRE]], tbl_dateHistory[#Headers], 0)), "-")</f>
        <v>-</v>
      </c>
      <c r="J69" s="46" t="str">
        <f>IFERROR(INDEX(tbl_dateHistory[], MATCH(tbl_dailyDashboard[[#This Row],[runDate]:[runDate]], tbl_dateHistory[[runDate]:[runDate]], 0), MATCH(tbl_dailyDashboard[[#Headers],[percentSystemErrors]], tbl_dateHistory[#Headers], 0)), "-")</f>
        <v>-</v>
      </c>
      <c r="K69" s="69">
        <v>24</v>
      </c>
      <c r="L69" s="18"/>
    </row>
    <row r="70" spans="1:12" customFormat="1" x14ac:dyDescent="0.3">
      <c r="A70" s="18"/>
      <c r="B70" s="63"/>
      <c r="C70" s="45" t="str">
        <f>IFERROR((INDEX(tbl_dateHistory[], tbl_dailyDashboard[[#This Row],[rowLookup]], 1)), "-")</f>
        <v>-</v>
      </c>
      <c r="D70" s="48" t="str">
        <f>IFERROR(INDEX(tbl_dateHistory[], MATCH(tbl_dailyDashboard[[#This Row],[runDate]:[runDate]], tbl_dateHistory[[runDate]:[runDate]], 0), MATCH(tbl_dailyDashboard[[#Headers],[avgBotRunTime]], tbl_dateHistory[#Headers], 0)), "-")</f>
        <v>-</v>
      </c>
      <c r="E70" s="48" t="str">
        <f>IFERROR(INDEX(tbl_dateHistory[], MATCH(tbl_dailyDashboard[[#This Row],[runDate]:[runDate]], tbl_dateHistory[[runDate]:[runDate]], 0), MATCH(tbl_dailyDashboard[[#Headers],[avgTransactionTime]], tbl_dateHistory[#Headers], 0)), "-")</f>
        <v>-</v>
      </c>
      <c r="F70" s="5" t="str">
        <f>IFERROR(INDEX(tbl_dateHistory[], MATCH(tbl_dailyDashboard[[#This Row],[runDate]:[runDate]], tbl_dateHistory[[runDate]:[runDate]], 0), MATCH(tbl_dailyDashboard[[#Headers],[botRuns]], tbl_dateHistory[#Headers], 0)), "-")</f>
        <v>-</v>
      </c>
      <c r="G70" s="5" t="str">
        <f>IFERROR(INDEX(tbl_dateHistory[], MATCH(tbl_dailyDashboard[[#This Row],[runDate]:[runDate]], tbl_dateHistory[[runDate]:[runDate]], 0), MATCH(tbl_dailyDashboard[[#Headers],[totalTransactions]], tbl_dateHistory[#Headers], 0)), "-")</f>
        <v>-</v>
      </c>
      <c r="H70" s="46" t="str">
        <f>IFERROR(INDEX(tbl_dateHistory[], MATCH(tbl_dailyDashboard[[#This Row],[runDate]:[runDate]], tbl_dateHistory[[runDate]:[runDate]], 0), MATCH(tbl_dailyDashboard[[#Headers],[percentSuccessful]], tbl_dateHistory[#Headers], 0)), "-")</f>
        <v>-</v>
      </c>
      <c r="I70" s="46" t="str">
        <f>IFERROR(INDEX(tbl_dateHistory[], MATCH(tbl_dailyDashboard[[#This Row],[runDate]:[runDate]], tbl_dateHistory[[runDate]:[runDate]], 0), MATCH(tbl_dailyDashboard[[#Headers],[percentBRE]], tbl_dateHistory[#Headers], 0)), "-")</f>
        <v>-</v>
      </c>
      <c r="J70" s="46" t="str">
        <f>IFERROR(INDEX(tbl_dateHistory[], MATCH(tbl_dailyDashboard[[#This Row],[runDate]:[runDate]], tbl_dateHistory[[runDate]:[runDate]], 0), MATCH(tbl_dailyDashboard[[#Headers],[percentSystemErrors]], tbl_dateHistory[#Headers], 0)), "-")</f>
        <v>-</v>
      </c>
      <c r="K70" s="69">
        <v>25</v>
      </c>
      <c r="L70" s="18"/>
    </row>
    <row r="71" spans="1:12" customFormat="1" x14ac:dyDescent="0.3">
      <c r="A71" s="18"/>
      <c r="B71" s="63"/>
      <c r="C71" s="45" t="str">
        <f>IFERROR((INDEX(tbl_dateHistory[], tbl_dailyDashboard[[#This Row],[rowLookup]], 1)), "-")</f>
        <v>-</v>
      </c>
      <c r="D71" s="48" t="str">
        <f>IFERROR(INDEX(tbl_dateHistory[], MATCH(tbl_dailyDashboard[[#This Row],[runDate]:[runDate]], tbl_dateHistory[[runDate]:[runDate]], 0), MATCH(tbl_dailyDashboard[[#Headers],[avgBotRunTime]], tbl_dateHistory[#Headers], 0)), "-")</f>
        <v>-</v>
      </c>
      <c r="E71" s="48" t="str">
        <f>IFERROR(INDEX(tbl_dateHistory[], MATCH(tbl_dailyDashboard[[#This Row],[runDate]:[runDate]], tbl_dateHistory[[runDate]:[runDate]], 0), MATCH(tbl_dailyDashboard[[#Headers],[avgTransactionTime]], tbl_dateHistory[#Headers], 0)), "-")</f>
        <v>-</v>
      </c>
      <c r="F71" s="5" t="str">
        <f>IFERROR(INDEX(tbl_dateHistory[], MATCH(tbl_dailyDashboard[[#This Row],[runDate]:[runDate]], tbl_dateHistory[[runDate]:[runDate]], 0), MATCH(tbl_dailyDashboard[[#Headers],[botRuns]], tbl_dateHistory[#Headers], 0)), "-")</f>
        <v>-</v>
      </c>
      <c r="G71" s="6" t="str">
        <f>IFERROR(INDEX(tbl_dateHistory[], MATCH(tbl_dailyDashboard[[#This Row],[runDate]:[runDate]], tbl_dateHistory[[runDate]:[runDate]], 0), MATCH(tbl_dailyDashboard[[#Headers],[totalTransactions]], tbl_dateHistory[#Headers], 0)), "-")</f>
        <v>-</v>
      </c>
      <c r="H71" s="46" t="str">
        <f>IFERROR(INDEX(tbl_dateHistory[], MATCH(tbl_dailyDashboard[[#This Row],[runDate]:[runDate]], tbl_dateHistory[[runDate]:[runDate]], 0), MATCH(tbl_dailyDashboard[[#Headers],[percentSuccessful]], tbl_dateHistory[#Headers], 0)), "-")</f>
        <v>-</v>
      </c>
      <c r="I71" s="46" t="str">
        <f>IFERROR(INDEX(tbl_dateHistory[], MATCH(tbl_dailyDashboard[[#This Row],[runDate]:[runDate]], tbl_dateHistory[[runDate]:[runDate]], 0), MATCH(tbl_dailyDashboard[[#Headers],[percentBRE]], tbl_dateHistory[#Headers], 0)), "-")</f>
        <v>-</v>
      </c>
      <c r="J71" s="46" t="str">
        <f>IFERROR(INDEX(tbl_dateHistory[], MATCH(tbl_dailyDashboard[[#This Row],[runDate]:[runDate]], tbl_dateHistory[[runDate]:[runDate]], 0), MATCH(tbl_dailyDashboard[[#Headers],[percentSystemErrors]], tbl_dateHistory[#Headers], 0)), "-")</f>
        <v>-</v>
      </c>
      <c r="K71" s="69">
        <v>26</v>
      </c>
      <c r="L71" s="18"/>
    </row>
    <row r="72" spans="1:12" customFormat="1" x14ac:dyDescent="0.3">
      <c r="A72" s="18"/>
      <c r="B72" s="63"/>
      <c r="C72" s="45" t="str">
        <f>IFERROR((INDEX(tbl_dateHistory[], tbl_dailyDashboard[[#This Row],[rowLookup]], 1)), "-")</f>
        <v>-</v>
      </c>
      <c r="D72" s="48" t="str">
        <f>IFERROR(INDEX(tbl_dateHistory[], MATCH(tbl_dailyDashboard[[#This Row],[runDate]:[runDate]], tbl_dateHistory[[runDate]:[runDate]], 0), MATCH(tbl_dailyDashboard[[#Headers],[avgBotRunTime]], tbl_dateHistory[#Headers], 0)), "-")</f>
        <v>-</v>
      </c>
      <c r="E72" s="48" t="str">
        <f>IFERROR(INDEX(tbl_dateHistory[], MATCH(tbl_dailyDashboard[[#This Row],[runDate]:[runDate]], tbl_dateHistory[[runDate]:[runDate]], 0), MATCH(tbl_dailyDashboard[[#Headers],[avgTransactionTime]], tbl_dateHistory[#Headers], 0)), "-")</f>
        <v>-</v>
      </c>
      <c r="F72" s="5" t="str">
        <f>IFERROR(INDEX(tbl_dateHistory[], MATCH(tbl_dailyDashboard[[#This Row],[runDate]:[runDate]], tbl_dateHistory[[runDate]:[runDate]], 0), MATCH(tbl_dailyDashboard[[#Headers],[botRuns]], tbl_dateHistory[#Headers], 0)), "-")</f>
        <v>-</v>
      </c>
      <c r="G72" s="6" t="str">
        <f>IFERROR(INDEX(tbl_dateHistory[], MATCH(tbl_dailyDashboard[[#This Row],[runDate]:[runDate]], tbl_dateHistory[[runDate]:[runDate]], 0), MATCH(tbl_dailyDashboard[[#Headers],[totalTransactions]], tbl_dateHistory[#Headers], 0)), "-")</f>
        <v>-</v>
      </c>
      <c r="H72" s="46" t="str">
        <f>IFERROR(INDEX(tbl_dateHistory[], MATCH(tbl_dailyDashboard[[#This Row],[runDate]:[runDate]], tbl_dateHistory[[runDate]:[runDate]], 0), MATCH(tbl_dailyDashboard[[#Headers],[percentSuccessful]], tbl_dateHistory[#Headers], 0)), "-")</f>
        <v>-</v>
      </c>
      <c r="I72" s="46" t="str">
        <f>IFERROR(INDEX(tbl_dateHistory[], MATCH(tbl_dailyDashboard[[#This Row],[runDate]:[runDate]], tbl_dateHistory[[runDate]:[runDate]], 0), MATCH(tbl_dailyDashboard[[#Headers],[percentBRE]], tbl_dateHistory[#Headers], 0)), "-")</f>
        <v>-</v>
      </c>
      <c r="J72" s="46" t="str">
        <f>IFERROR(INDEX(tbl_dateHistory[], MATCH(tbl_dailyDashboard[[#This Row],[runDate]:[runDate]], tbl_dateHistory[[runDate]:[runDate]], 0), MATCH(tbl_dailyDashboard[[#Headers],[percentSystemErrors]], tbl_dateHistory[#Headers], 0)), "-")</f>
        <v>-</v>
      </c>
      <c r="K72" s="69">
        <v>27</v>
      </c>
      <c r="L72" s="18"/>
    </row>
    <row r="73" spans="1:12" customFormat="1" x14ac:dyDescent="0.3">
      <c r="A73" s="18"/>
      <c r="B73" s="63"/>
      <c r="C73" s="45" t="str">
        <f>IFERROR((INDEX(tbl_dateHistory[], tbl_dailyDashboard[[#This Row],[rowLookup]], 1)), "-")</f>
        <v>-</v>
      </c>
      <c r="D73" s="48" t="str">
        <f>IFERROR(INDEX(tbl_dateHistory[], MATCH(tbl_dailyDashboard[[#This Row],[runDate]:[runDate]], tbl_dateHistory[[runDate]:[runDate]], 0), MATCH(tbl_dailyDashboard[[#Headers],[avgBotRunTime]], tbl_dateHistory[#Headers], 0)), "-")</f>
        <v>-</v>
      </c>
      <c r="E73" s="48" t="str">
        <f>IFERROR(INDEX(tbl_dateHistory[], MATCH(tbl_dailyDashboard[[#This Row],[runDate]:[runDate]], tbl_dateHistory[[runDate]:[runDate]], 0), MATCH(tbl_dailyDashboard[[#Headers],[avgTransactionTime]], tbl_dateHistory[#Headers], 0)), "-")</f>
        <v>-</v>
      </c>
      <c r="F73" s="5" t="str">
        <f>IFERROR(INDEX(tbl_dateHistory[], MATCH(tbl_dailyDashboard[[#This Row],[runDate]:[runDate]], tbl_dateHistory[[runDate]:[runDate]], 0), MATCH(tbl_dailyDashboard[[#Headers],[botRuns]], tbl_dateHistory[#Headers], 0)), "-")</f>
        <v>-</v>
      </c>
      <c r="G73" s="6" t="str">
        <f>IFERROR(INDEX(tbl_dateHistory[], MATCH(tbl_dailyDashboard[[#This Row],[runDate]:[runDate]], tbl_dateHistory[[runDate]:[runDate]], 0), MATCH(tbl_dailyDashboard[[#Headers],[totalTransactions]], tbl_dateHistory[#Headers], 0)), "-")</f>
        <v>-</v>
      </c>
      <c r="H73" s="46" t="str">
        <f>IFERROR(INDEX(tbl_dateHistory[], MATCH(tbl_dailyDashboard[[#This Row],[runDate]:[runDate]], tbl_dateHistory[[runDate]:[runDate]], 0), MATCH(tbl_dailyDashboard[[#Headers],[percentSuccessful]], tbl_dateHistory[#Headers], 0)), "-")</f>
        <v>-</v>
      </c>
      <c r="I73" s="46" t="str">
        <f>IFERROR(INDEX(tbl_dateHistory[], MATCH(tbl_dailyDashboard[[#This Row],[runDate]:[runDate]], tbl_dateHistory[[runDate]:[runDate]], 0), MATCH(tbl_dailyDashboard[[#Headers],[percentBRE]], tbl_dateHistory[#Headers], 0)), "-")</f>
        <v>-</v>
      </c>
      <c r="J73" s="46" t="str">
        <f>IFERROR(INDEX(tbl_dateHistory[], MATCH(tbl_dailyDashboard[[#This Row],[runDate]:[runDate]], tbl_dateHistory[[runDate]:[runDate]], 0), MATCH(tbl_dailyDashboard[[#Headers],[percentSystemErrors]], tbl_dateHistory[#Headers], 0)), "-")</f>
        <v>-</v>
      </c>
      <c r="K73" s="69">
        <v>28</v>
      </c>
      <c r="L73" s="18"/>
    </row>
    <row r="74" spans="1:12" customFormat="1" x14ac:dyDescent="0.3">
      <c r="A74" s="18"/>
      <c r="B74" s="63"/>
      <c r="C74" s="45" t="str">
        <f>IFERROR((INDEX(tbl_dateHistory[], tbl_dailyDashboard[[#This Row],[rowLookup]], 1)), "-")</f>
        <v>-</v>
      </c>
      <c r="D74" s="48" t="str">
        <f>IFERROR(INDEX(tbl_dateHistory[], MATCH(tbl_dailyDashboard[[#This Row],[runDate]:[runDate]], tbl_dateHistory[[runDate]:[runDate]], 0), MATCH(tbl_dailyDashboard[[#Headers],[avgBotRunTime]], tbl_dateHistory[#Headers], 0)), "-")</f>
        <v>-</v>
      </c>
      <c r="E74" s="48" t="str">
        <f>IFERROR(INDEX(tbl_dateHistory[], MATCH(tbl_dailyDashboard[[#This Row],[runDate]:[runDate]], tbl_dateHistory[[runDate]:[runDate]], 0), MATCH(tbl_dailyDashboard[[#Headers],[avgTransactionTime]], tbl_dateHistory[#Headers], 0)), "-")</f>
        <v>-</v>
      </c>
      <c r="F74" s="5" t="str">
        <f>IFERROR(INDEX(tbl_dateHistory[], MATCH(tbl_dailyDashboard[[#This Row],[runDate]:[runDate]], tbl_dateHistory[[runDate]:[runDate]], 0), MATCH(tbl_dailyDashboard[[#Headers],[botRuns]], tbl_dateHistory[#Headers], 0)), "-")</f>
        <v>-</v>
      </c>
      <c r="G74" s="6" t="str">
        <f>IFERROR(INDEX(tbl_dateHistory[], MATCH(tbl_dailyDashboard[[#This Row],[runDate]:[runDate]], tbl_dateHistory[[runDate]:[runDate]], 0), MATCH(tbl_dailyDashboard[[#Headers],[totalTransactions]], tbl_dateHistory[#Headers], 0)), "-")</f>
        <v>-</v>
      </c>
      <c r="H74" s="46" t="str">
        <f>IFERROR(INDEX(tbl_dateHistory[], MATCH(tbl_dailyDashboard[[#This Row],[runDate]:[runDate]], tbl_dateHistory[[runDate]:[runDate]], 0), MATCH(tbl_dailyDashboard[[#Headers],[percentSuccessful]], tbl_dateHistory[#Headers], 0)), "-")</f>
        <v>-</v>
      </c>
      <c r="I74" s="46" t="str">
        <f>IFERROR(INDEX(tbl_dateHistory[], MATCH(tbl_dailyDashboard[[#This Row],[runDate]:[runDate]], tbl_dateHistory[[runDate]:[runDate]], 0), MATCH(tbl_dailyDashboard[[#Headers],[percentBRE]], tbl_dateHistory[#Headers], 0)), "-")</f>
        <v>-</v>
      </c>
      <c r="J74" s="46" t="str">
        <f>IFERROR(INDEX(tbl_dateHistory[], MATCH(tbl_dailyDashboard[[#This Row],[runDate]:[runDate]], tbl_dateHistory[[runDate]:[runDate]], 0), MATCH(tbl_dailyDashboard[[#Headers],[percentSystemErrors]], tbl_dateHistory[#Headers], 0)), "-")</f>
        <v>-</v>
      </c>
      <c r="K74" s="69">
        <v>29</v>
      </c>
      <c r="L74" s="18"/>
    </row>
    <row r="75" spans="1:12" customFormat="1" x14ac:dyDescent="0.3">
      <c r="A75" s="18"/>
      <c r="B75" s="63"/>
      <c r="C75" s="45" t="str">
        <f>IFERROR((INDEX(tbl_dateHistory[], tbl_dailyDashboard[[#This Row],[rowLookup]], 1)), "-")</f>
        <v>-</v>
      </c>
      <c r="D75" s="48" t="str">
        <f>IFERROR(INDEX(tbl_dateHistory[], MATCH(tbl_dailyDashboard[[#This Row],[runDate]:[runDate]], tbl_dateHistory[[runDate]:[runDate]], 0), MATCH(tbl_dailyDashboard[[#Headers],[avgBotRunTime]], tbl_dateHistory[#Headers], 0)), "-")</f>
        <v>-</v>
      </c>
      <c r="E75" s="48" t="str">
        <f>IFERROR(INDEX(tbl_dateHistory[], MATCH(tbl_dailyDashboard[[#This Row],[runDate]:[runDate]], tbl_dateHistory[[runDate]:[runDate]], 0), MATCH(tbl_dailyDashboard[[#Headers],[avgTransactionTime]], tbl_dateHistory[#Headers], 0)), "-")</f>
        <v>-</v>
      </c>
      <c r="F75" s="5" t="str">
        <f>IFERROR(INDEX(tbl_dateHistory[], MATCH(tbl_dailyDashboard[[#This Row],[runDate]:[runDate]], tbl_dateHistory[[runDate]:[runDate]], 0), MATCH(tbl_dailyDashboard[[#Headers],[botRuns]], tbl_dateHistory[#Headers], 0)), "-")</f>
        <v>-</v>
      </c>
      <c r="G75" s="6" t="str">
        <f>IFERROR(INDEX(tbl_dateHistory[], MATCH(tbl_dailyDashboard[[#This Row],[runDate]:[runDate]], tbl_dateHistory[[runDate]:[runDate]], 0), MATCH(tbl_dailyDashboard[[#Headers],[totalTransactions]], tbl_dateHistory[#Headers], 0)), "-")</f>
        <v>-</v>
      </c>
      <c r="H75" s="46" t="str">
        <f>IFERROR(INDEX(tbl_dateHistory[], MATCH(tbl_dailyDashboard[[#This Row],[runDate]:[runDate]], tbl_dateHistory[[runDate]:[runDate]], 0), MATCH(tbl_dailyDashboard[[#Headers],[percentSuccessful]], tbl_dateHistory[#Headers], 0)), "-")</f>
        <v>-</v>
      </c>
      <c r="I75" s="46" t="str">
        <f>IFERROR(INDEX(tbl_dateHistory[], MATCH(tbl_dailyDashboard[[#This Row],[runDate]:[runDate]], tbl_dateHistory[[runDate]:[runDate]], 0), MATCH(tbl_dailyDashboard[[#Headers],[percentBRE]], tbl_dateHistory[#Headers], 0)), "-")</f>
        <v>-</v>
      </c>
      <c r="J75" s="46" t="str">
        <f>IFERROR(INDEX(tbl_dateHistory[], MATCH(tbl_dailyDashboard[[#This Row],[runDate]:[runDate]], tbl_dateHistory[[runDate]:[runDate]], 0), MATCH(tbl_dailyDashboard[[#Headers],[percentSystemErrors]], tbl_dateHistory[#Headers], 0)), "-")</f>
        <v>-</v>
      </c>
      <c r="K75" s="69">
        <v>30</v>
      </c>
      <c r="L75" s="18"/>
    </row>
    <row r="76" spans="1:12" customFormat="1" x14ac:dyDescent="0.3">
      <c r="A76" s="18"/>
      <c r="B76" s="63"/>
      <c r="C76" s="45" t="str">
        <f>IFERROR((INDEX(tbl_dateHistory[], tbl_dailyDashboard[[#This Row],[rowLookup]], 1)), "-")</f>
        <v>-</v>
      </c>
      <c r="D76" s="48" t="str">
        <f>IFERROR(INDEX(tbl_dateHistory[], MATCH(tbl_dailyDashboard[[#This Row],[runDate]:[runDate]], tbl_dateHistory[[runDate]:[runDate]], 0), MATCH(tbl_dailyDashboard[[#Headers],[avgBotRunTime]], tbl_dateHistory[#Headers], 0)), "-")</f>
        <v>-</v>
      </c>
      <c r="E76" s="48" t="str">
        <f>IFERROR(INDEX(tbl_dateHistory[], MATCH(tbl_dailyDashboard[[#This Row],[runDate]:[runDate]], tbl_dateHistory[[runDate]:[runDate]], 0), MATCH(tbl_dailyDashboard[[#Headers],[avgTransactionTime]], tbl_dateHistory[#Headers], 0)), "-")</f>
        <v>-</v>
      </c>
      <c r="F76" s="5" t="str">
        <f>IFERROR(INDEX(tbl_dateHistory[], MATCH(tbl_dailyDashboard[[#This Row],[runDate]:[runDate]], tbl_dateHistory[[runDate]:[runDate]], 0), MATCH(tbl_dailyDashboard[[#Headers],[botRuns]], tbl_dateHistory[#Headers], 0)), "-")</f>
        <v>-</v>
      </c>
      <c r="G76" s="6" t="str">
        <f>IFERROR(INDEX(tbl_dateHistory[], MATCH(tbl_dailyDashboard[[#This Row],[runDate]:[runDate]], tbl_dateHistory[[runDate]:[runDate]], 0), MATCH(tbl_dailyDashboard[[#Headers],[totalTransactions]], tbl_dateHistory[#Headers], 0)), "-")</f>
        <v>-</v>
      </c>
      <c r="H76" s="46" t="str">
        <f>IFERROR(INDEX(tbl_dateHistory[], MATCH(tbl_dailyDashboard[[#This Row],[runDate]:[runDate]], tbl_dateHistory[[runDate]:[runDate]], 0), MATCH(tbl_dailyDashboard[[#Headers],[percentSuccessful]], tbl_dateHistory[#Headers], 0)), "-")</f>
        <v>-</v>
      </c>
      <c r="I76" s="46" t="str">
        <f>IFERROR(INDEX(tbl_dateHistory[], MATCH(tbl_dailyDashboard[[#This Row],[runDate]:[runDate]], tbl_dateHistory[[runDate]:[runDate]], 0), MATCH(tbl_dailyDashboard[[#Headers],[percentBRE]], tbl_dateHistory[#Headers], 0)), "-")</f>
        <v>-</v>
      </c>
      <c r="J76" s="46" t="str">
        <f>IFERROR(INDEX(tbl_dateHistory[], MATCH(tbl_dailyDashboard[[#This Row],[runDate]:[runDate]], tbl_dateHistory[[runDate]:[runDate]], 0), MATCH(tbl_dailyDashboard[[#Headers],[percentSystemErrors]], tbl_dateHistory[#Headers], 0)), "-")</f>
        <v>-</v>
      </c>
      <c r="K76" s="69">
        <v>31</v>
      </c>
      <c r="L76" s="18"/>
    </row>
    <row r="77" spans="1:12" customFormat="1" x14ac:dyDescent="0.3">
      <c r="A77" s="18"/>
      <c r="B77" s="63"/>
      <c r="C77" s="45" t="str">
        <f>IFERROR((INDEX(tbl_dateHistory[], tbl_dailyDashboard[[#This Row],[rowLookup]], 1)), "-")</f>
        <v>-</v>
      </c>
      <c r="D77" s="48" t="str">
        <f>IFERROR(INDEX(tbl_dateHistory[], MATCH(tbl_dailyDashboard[[#This Row],[runDate]:[runDate]], tbl_dateHistory[[runDate]:[runDate]], 0), MATCH(tbl_dailyDashboard[[#Headers],[avgBotRunTime]], tbl_dateHistory[#Headers], 0)), "-")</f>
        <v>-</v>
      </c>
      <c r="E77" s="48" t="str">
        <f>IFERROR(INDEX(tbl_dateHistory[], MATCH(tbl_dailyDashboard[[#This Row],[runDate]:[runDate]], tbl_dateHistory[[runDate]:[runDate]], 0), MATCH(tbl_dailyDashboard[[#Headers],[avgTransactionTime]], tbl_dateHistory[#Headers], 0)), "-")</f>
        <v>-</v>
      </c>
      <c r="F77" s="5" t="str">
        <f>IFERROR(INDEX(tbl_dateHistory[], MATCH(tbl_dailyDashboard[[#This Row],[runDate]:[runDate]], tbl_dateHistory[[runDate]:[runDate]], 0), MATCH(tbl_dailyDashboard[[#Headers],[botRuns]], tbl_dateHistory[#Headers], 0)), "-")</f>
        <v>-</v>
      </c>
      <c r="G77" s="6" t="str">
        <f>IFERROR(INDEX(tbl_dateHistory[], MATCH(tbl_dailyDashboard[[#This Row],[runDate]:[runDate]], tbl_dateHistory[[runDate]:[runDate]], 0), MATCH(tbl_dailyDashboard[[#Headers],[totalTransactions]], tbl_dateHistory[#Headers], 0)), "-")</f>
        <v>-</v>
      </c>
      <c r="H77" s="46" t="str">
        <f>IFERROR(INDEX(tbl_dateHistory[], MATCH(tbl_dailyDashboard[[#This Row],[runDate]:[runDate]], tbl_dateHistory[[runDate]:[runDate]], 0), MATCH(tbl_dailyDashboard[[#Headers],[percentSuccessful]], tbl_dateHistory[#Headers], 0)), "-")</f>
        <v>-</v>
      </c>
      <c r="I77" s="46" t="str">
        <f>IFERROR(INDEX(tbl_dateHistory[], MATCH(tbl_dailyDashboard[[#This Row],[runDate]:[runDate]], tbl_dateHistory[[runDate]:[runDate]], 0), MATCH(tbl_dailyDashboard[[#Headers],[percentBRE]], tbl_dateHistory[#Headers], 0)), "-")</f>
        <v>-</v>
      </c>
      <c r="J77" s="46" t="str">
        <f>IFERROR(INDEX(tbl_dateHistory[], MATCH(tbl_dailyDashboard[[#This Row],[runDate]:[runDate]], tbl_dateHistory[[runDate]:[runDate]], 0), MATCH(tbl_dailyDashboard[[#Headers],[percentSystemErrors]], tbl_dateHistory[#Headers], 0)), "-")</f>
        <v>-</v>
      </c>
      <c r="K77" s="69">
        <v>32</v>
      </c>
      <c r="L77" s="18"/>
    </row>
    <row r="78" spans="1:12" customFormat="1" x14ac:dyDescent="0.3">
      <c r="A78" s="18"/>
      <c r="B78" s="63"/>
      <c r="C78" s="45" t="str">
        <f>IFERROR((INDEX(tbl_dateHistory[], tbl_dailyDashboard[[#This Row],[rowLookup]], 1)), "-")</f>
        <v>-</v>
      </c>
      <c r="D78" s="48" t="str">
        <f>IFERROR(INDEX(tbl_dateHistory[], MATCH(tbl_dailyDashboard[[#This Row],[runDate]:[runDate]], tbl_dateHistory[[runDate]:[runDate]], 0), MATCH(tbl_dailyDashboard[[#Headers],[avgBotRunTime]], tbl_dateHistory[#Headers], 0)), "-")</f>
        <v>-</v>
      </c>
      <c r="E78" s="48" t="str">
        <f>IFERROR(INDEX(tbl_dateHistory[], MATCH(tbl_dailyDashboard[[#This Row],[runDate]:[runDate]], tbl_dateHistory[[runDate]:[runDate]], 0), MATCH(tbl_dailyDashboard[[#Headers],[avgTransactionTime]], tbl_dateHistory[#Headers], 0)), "-")</f>
        <v>-</v>
      </c>
      <c r="F78" s="5" t="str">
        <f>IFERROR(INDEX(tbl_dateHistory[], MATCH(tbl_dailyDashboard[[#This Row],[runDate]:[runDate]], tbl_dateHistory[[runDate]:[runDate]], 0), MATCH(tbl_dailyDashboard[[#Headers],[botRuns]], tbl_dateHistory[#Headers], 0)), "-")</f>
        <v>-</v>
      </c>
      <c r="G78" s="6" t="str">
        <f>IFERROR(INDEX(tbl_dateHistory[], MATCH(tbl_dailyDashboard[[#This Row],[runDate]:[runDate]], tbl_dateHistory[[runDate]:[runDate]], 0), MATCH(tbl_dailyDashboard[[#Headers],[totalTransactions]], tbl_dateHistory[#Headers], 0)), "-")</f>
        <v>-</v>
      </c>
      <c r="H78" s="46" t="str">
        <f>IFERROR(INDEX(tbl_dateHistory[], MATCH(tbl_dailyDashboard[[#This Row],[runDate]:[runDate]], tbl_dateHistory[[runDate]:[runDate]], 0), MATCH(tbl_dailyDashboard[[#Headers],[percentSuccessful]], tbl_dateHistory[#Headers], 0)), "-")</f>
        <v>-</v>
      </c>
      <c r="I78" s="46" t="str">
        <f>IFERROR(INDEX(tbl_dateHistory[], MATCH(tbl_dailyDashboard[[#This Row],[runDate]:[runDate]], tbl_dateHistory[[runDate]:[runDate]], 0), MATCH(tbl_dailyDashboard[[#Headers],[percentBRE]], tbl_dateHistory[#Headers], 0)), "-")</f>
        <v>-</v>
      </c>
      <c r="J78" s="46" t="str">
        <f>IFERROR(INDEX(tbl_dateHistory[], MATCH(tbl_dailyDashboard[[#This Row],[runDate]:[runDate]], tbl_dateHistory[[runDate]:[runDate]], 0), MATCH(tbl_dailyDashboard[[#Headers],[percentSystemErrors]], tbl_dateHistory[#Headers], 0)), "-")</f>
        <v>-</v>
      </c>
      <c r="K78" s="69">
        <v>33</v>
      </c>
      <c r="L78" s="18"/>
    </row>
    <row r="79" spans="1:12" customFormat="1" x14ac:dyDescent="0.3">
      <c r="A79" s="18"/>
      <c r="B79" s="63"/>
      <c r="C79" s="45" t="str">
        <f>IFERROR((INDEX(tbl_dateHistory[], tbl_dailyDashboard[[#This Row],[rowLookup]], 1)), "-")</f>
        <v>-</v>
      </c>
      <c r="D79" s="48" t="str">
        <f>IFERROR(INDEX(tbl_dateHistory[], MATCH(tbl_dailyDashboard[[#This Row],[runDate]:[runDate]], tbl_dateHistory[[runDate]:[runDate]], 0), MATCH(tbl_dailyDashboard[[#Headers],[avgBotRunTime]], tbl_dateHistory[#Headers], 0)), "-")</f>
        <v>-</v>
      </c>
      <c r="E79" s="48" t="str">
        <f>IFERROR(INDEX(tbl_dateHistory[], MATCH(tbl_dailyDashboard[[#This Row],[runDate]:[runDate]], tbl_dateHistory[[runDate]:[runDate]], 0), MATCH(tbl_dailyDashboard[[#Headers],[avgTransactionTime]], tbl_dateHistory[#Headers], 0)), "-")</f>
        <v>-</v>
      </c>
      <c r="F79" s="5" t="str">
        <f>IFERROR(INDEX(tbl_dateHistory[], MATCH(tbl_dailyDashboard[[#This Row],[runDate]:[runDate]], tbl_dateHistory[[runDate]:[runDate]], 0), MATCH(tbl_dailyDashboard[[#Headers],[botRuns]], tbl_dateHistory[#Headers], 0)), "-")</f>
        <v>-</v>
      </c>
      <c r="G79" s="6" t="str">
        <f>IFERROR(INDEX(tbl_dateHistory[], MATCH(tbl_dailyDashboard[[#This Row],[runDate]:[runDate]], tbl_dateHistory[[runDate]:[runDate]], 0), MATCH(tbl_dailyDashboard[[#Headers],[totalTransactions]], tbl_dateHistory[#Headers], 0)), "-")</f>
        <v>-</v>
      </c>
      <c r="H79" s="46" t="str">
        <f>IFERROR(INDEX(tbl_dateHistory[], MATCH(tbl_dailyDashboard[[#This Row],[runDate]:[runDate]], tbl_dateHistory[[runDate]:[runDate]], 0), MATCH(tbl_dailyDashboard[[#Headers],[percentSuccessful]], tbl_dateHistory[#Headers], 0)), "-")</f>
        <v>-</v>
      </c>
      <c r="I79" s="46" t="str">
        <f>IFERROR(INDEX(tbl_dateHistory[], MATCH(tbl_dailyDashboard[[#This Row],[runDate]:[runDate]], tbl_dateHistory[[runDate]:[runDate]], 0), MATCH(tbl_dailyDashboard[[#Headers],[percentBRE]], tbl_dateHistory[#Headers], 0)), "-")</f>
        <v>-</v>
      </c>
      <c r="J79" s="46" t="str">
        <f>IFERROR(INDEX(tbl_dateHistory[], MATCH(tbl_dailyDashboard[[#This Row],[runDate]:[runDate]], tbl_dateHistory[[runDate]:[runDate]], 0), MATCH(tbl_dailyDashboard[[#Headers],[percentSystemErrors]], tbl_dateHistory[#Headers], 0)), "-")</f>
        <v>-</v>
      </c>
      <c r="K79" s="69">
        <v>34</v>
      </c>
      <c r="L79" s="18"/>
    </row>
    <row r="80" spans="1:12" customFormat="1" x14ac:dyDescent="0.3">
      <c r="A80" s="18"/>
      <c r="B80" s="63"/>
      <c r="C80" s="45" t="str">
        <f>IFERROR((INDEX(tbl_dateHistory[], tbl_dailyDashboard[[#This Row],[rowLookup]], 1)), "-")</f>
        <v>-</v>
      </c>
      <c r="D80" s="48" t="str">
        <f>IFERROR(INDEX(tbl_dateHistory[], MATCH(tbl_dailyDashboard[[#This Row],[runDate]:[runDate]], tbl_dateHistory[[runDate]:[runDate]], 0), MATCH(tbl_dailyDashboard[[#Headers],[avgBotRunTime]], tbl_dateHistory[#Headers], 0)), "-")</f>
        <v>-</v>
      </c>
      <c r="E80" s="48" t="str">
        <f>IFERROR(INDEX(tbl_dateHistory[], MATCH(tbl_dailyDashboard[[#This Row],[runDate]:[runDate]], tbl_dateHistory[[runDate]:[runDate]], 0), MATCH(tbl_dailyDashboard[[#Headers],[avgTransactionTime]], tbl_dateHistory[#Headers], 0)), "-")</f>
        <v>-</v>
      </c>
      <c r="F80" s="5" t="str">
        <f>IFERROR(INDEX(tbl_dateHistory[], MATCH(tbl_dailyDashboard[[#This Row],[runDate]:[runDate]], tbl_dateHistory[[runDate]:[runDate]], 0), MATCH(tbl_dailyDashboard[[#Headers],[botRuns]], tbl_dateHistory[#Headers], 0)), "-")</f>
        <v>-</v>
      </c>
      <c r="G80" s="6" t="str">
        <f>IFERROR(INDEX(tbl_dateHistory[], MATCH(tbl_dailyDashboard[[#This Row],[runDate]:[runDate]], tbl_dateHistory[[runDate]:[runDate]], 0), MATCH(tbl_dailyDashboard[[#Headers],[totalTransactions]], tbl_dateHistory[#Headers], 0)), "-")</f>
        <v>-</v>
      </c>
      <c r="H80" s="46" t="str">
        <f>IFERROR(INDEX(tbl_dateHistory[], MATCH(tbl_dailyDashboard[[#This Row],[runDate]:[runDate]], tbl_dateHistory[[runDate]:[runDate]], 0), MATCH(tbl_dailyDashboard[[#Headers],[percentSuccessful]], tbl_dateHistory[#Headers], 0)), "-")</f>
        <v>-</v>
      </c>
      <c r="I80" s="46" t="str">
        <f>IFERROR(INDEX(tbl_dateHistory[], MATCH(tbl_dailyDashboard[[#This Row],[runDate]:[runDate]], tbl_dateHistory[[runDate]:[runDate]], 0), MATCH(tbl_dailyDashboard[[#Headers],[percentBRE]], tbl_dateHistory[#Headers], 0)), "-")</f>
        <v>-</v>
      </c>
      <c r="J80" s="46" t="str">
        <f>IFERROR(INDEX(tbl_dateHistory[], MATCH(tbl_dailyDashboard[[#This Row],[runDate]:[runDate]], tbl_dateHistory[[runDate]:[runDate]], 0), MATCH(tbl_dailyDashboard[[#Headers],[percentSystemErrors]], tbl_dateHistory[#Headers], 0)), "-")</f>
        <v>-</v>
      </c>
      <c r="K80" s="69">
        <v>35</v>
      </c>
      <c r="L80" s="18"/>
    </row>
    <row r="81" spans="1:12" customFormat="1" x14ac:dyDescent="0.3">
      <c r="A81" s="18"/>
      <c r="B81" s="63"/>
      <c r="C81" s="45" t="str">
        <f>IFERROR((INDEX(tbl_dateHistory[], tbl_dailyDashboard[[#This Row],[rowLookup]], 1)), "-")</f>
        <v>-</v>
      </c>
      <c r="D81" s="48" t="str">
        <f>IFERROR(INDEX(tbl_dateHistory[], MATCH(tbl_dailyDashboard[[#This Row],[runDate]:[runDate]], tbl_dateHistory[[runDate]:[runDate]], 0), MATCH(tbl_dailyDashboard[[#Headers],[avgBotRunTime]], tbl_dateHistory[#Headers], 0)), "-")</f>
        <v>-</v>
      </c>
      <c r="E81" s="48" t="str">
        <f>IFERROR(INDEX(tbl_dateHistory[], MATCH(tbl_dailyDashboard[[#This Row],[runDate]:[runDate]], tbl_dateHistory[[runDate]:[runDate]], 0), MATCH(tbl_dailyDashboard[[#Headers],[avgTransactionTime]], tbl_dateHistory[#Headers], 0)), "-")</f>
        <v>-</v>
      </c>
      <c r="F81" s="5" t="str">
        <f>IFERROR(INDEX(tbl_dateHistory[], MATCH(tbl_dailyDashboard[[#This Row],[runDate]:[runDate]], tbl_dateHistory[[runDate]:[runDate]], 0), MATCH(tbl_dailyDashboard[[#Headers],[botRuns]], tbl_dateHistory[#Headers], 0)), "-")</f>
        <v>-</v>
      </c>
      <c r="G81" s="6" t="str">
        <f>IFERROR(INDEX(tbl_dateHistory[], MATCH(tbl_dailyDashboard[[#This Row],[runDate]:[runDate]], tbl_dateHistory[[runDate]:[runDate]], 0), MATCH(tbl_dailyDashboard[[#Headers],[totalTransactions]], tbl_dateHistory[#Headers], 0)), "-")</f>
        <v>-</v>
      </c>
      <c r="H81" s="46" t="str">
        <f>IFERROR(INDEX(tbl_dateHistory[], MATCH(tbl_dailyDashboard[[#This Row],[runDate]:[runDate]], tbl_dateHistory[[runDate]:[runDate]], 0), MATCH(tbl_dailyDashboard[[#Headers],[percentSuccessful]], tbl_dateHistory[#Headers], 0)), "-")</f>
        <v>-</v>
      </c>
      <c r="I81" s="46" t="str">
        <f>IFERROR(INDEX(tbl_dateHistory[], MATCH(tbl_dailyDashboard[[#This Row],[runDate]:[runDate]], tbl_dateHistory[[runDate]:[runDate]], 0), MATCH(tbl_dailyDashboard[[#Headers],[percentBRE]], tbl_dateHistory[#Headers], 0)), "-")</f>
        <v>-</v>
      </c>
      <c r="J81" s="46" t="str">
        <f>IFERROR(INDEX(tbl_dateHistory[], MATCH(tbl_dailyDashboard[[#This Row],[runDate]:[runDate]], tbl_dateHistory[[runDate]:[runDate]], 0), MATCH(tbl_dailyDashboard[[#Headers],[percentSystemErrors]], tbl_dateHistory[#Headers], 0)), "-")</f>
        <v>-</v>
      </c>
      <c r="K81" s="69">
        <v>36</v>
      </c>
      <c r="L81" s="18"/>
    </row>
    <row r="82" spans="1:12" customFormat="1" x14ac:dyDescent="0.3">
      <c r="A82" s="18"/>
      <c r="B82" s="63"/>
      <c r="C82" s="45" t="str">
        <f>IFERROR((INDEX(tbl_dateHistory[], tbl_dailyDashboard[[#This Row],[rowLookup]], 1)), "-")</f>
        <v>-</v>
      </c>
      <c r="D82" s="48" t="str">
        <f>IFERROR(INDEX(tbl_dateHistory[], MATCH(tbl_dailyDashboard[[#This Row],[runDate]:[runDate]], tbl_dateHistory[[runDate]:[runDate]], 0), MATCH(tbl_dailyDashboard[[#Headers],[avgBotRunTime]], tbl_dateHistory[#Headers], 0)), "-")</f>
        <v>-</v>
      </c>
      <c r="E82" s="48" t="str">
        <f>IFERROR(INDEX(tbl_dateHistory[], MATCH(tbl_dailyDashboard[[#This Row],[runDate]:[runDate]], tbl_dateHistory[[runDate]:[runDate]], 0), MATCH(tbl_dailyDashboard[[#Headers],[avgTransactionTime]], tbl_dateHistory[#Headers], 0)), "-")</f>
        <v>-</v>
      </c>
      <c r="F82" s="5" t="str">
        <f>IFERROR(INDEX(tbl_dateHistory[], MATCH(tbl_dailyDashboard[[#This Row],[runDate]:[runDate]], tbl_dateHistory[[runDate]:[runDate]], 0), MATCH(tbl_dailyDashboard[[#Headers],[botRuns]], tbl_dateHistory[#Headers], 0)), "-")</f>
        <v>-</v>
      </c>
      <c r="G82" s="6" t="str">
        <f>IFERROR(INDEX(tbl_dateHistory[], MATCH(tbl_dailyDashboard[[#This Row],[runDate]:[runDate]], tbl_dateHistory[[runDate]:[runDate]], 0), MATCH(tbl_dailyDashboard[[#Headers],[totalTransactions]], tbl_dateHistory[#Headers], 0)), "-")</f>
        <v>-</v>
      </c>
      <c r="H82" s="46" t="str">
        <f>IFERROR(INDEX(tbl_dateHistory[], MATCH(tbl_dailyDashboard[[#This Row],[runDate]:[runDate]], tbl_dateHistory[[runDate]:[runDate]], 0), MATCH(tbl_dailyDashboard[[#Headers],[percentSuccessful]], tbl_dateHistory[#Headers], 0)), "-")</f>
        <v>-</v>
      </c>
      <c r="I82" s="46" t="str">
        <f>IFERROR(INDEX(tbl_dateHistory[], MATCH(tbl_dailyDashboard[[#This Row],[runDate]:[runDate]], tbl_dateHistory[[runDate]:[runDate]], 0), MATCH(tbl_dailyDashboard[[#Headers],[percentBRE]], tbl_dateHistory[#Headers], 0)), "-")</f>
        <v>-</v>
      </c>
      <c r="J82" s="46" t="str">
        <f>IFERROR(INDEX(tbl_dateHistory[], MATCH(tbl_dailyDashboard[[#This Row],[runDate]:[runDate]], tbl_dateHistory[[runDate]:[runDate]], 0), MATCH(tbl_dailyDashboard[[#Headers],[percentSystemErrors]], tbl_dateHistory[#Headers], 0)), "-")</f>
        <v>-</v>
      </c>
      <c r="K82" s="69">
        <v>37</v>
      </c>
      <c r="L82" s="18"/>
    </row>
    <row r="83" spans="1:12" customFormat="1" x14ac:dyDescent="0.3">
      <c r="A83" s="18"/>
      <c r="B83" s="63"/>
      <c r="C83" s="45" t="str">
        <f>IFERROR((INDEX(tbl_dateHistory[], tbl_dailyDashboard[[#This Row],[rowLookup]], 1)), "-")</f>
        <v>-</v>
      </c>
      <c r="D83" s="48" t="str">
        <f>IFERROR(INDEX(tbl_dateHistory[], MATCH(tbl_dailyDashboard[[#This Row],[runDate]:[runDate]], tbl_dateHistory[[runDate]:[runDate]], 0), MATCH(tbl_dailyDashboard[[#Headers],[avgBotRunTime]], tbl_dateHistory[#Headers], 0)), "-")</f>
        <v>-</v>
      </c>
      <c r="E83" s="48" t="str">
        <f>IFERROR(INDEX(tbl_dateHistory[], MATCH(tbl_dailyDashboard[[#This Row],[runDate]:[runDate]], tbl_dateHistory[[runDate]:[runDate]], 0), MATCH(tbl_dailyDashboard[[#Headers],[avgTransactionTime]], tbl_dateHistory[#Headers], 0)), "-")</f>
        <v>-</v>
      </c>
      <c r="F83" s="5" t="str">
        <f>IFERROR(INDEX(tbl_dateHistory[], MATCH(tbl_dailyDashboard[[#This Row],[runDate]:[runDate]], tbl_dateHistory[[runDate]:[runDate]], 0), MATCH(tbl_dailyDashboard[[#Headers],[botRuns]], tbl_dateHistory[#Headers], 0)), "-")</f>
        <v>-</v>
      </c>
      <c r="G83" s="6" t="str">
        <f>IFERROR(INDEX(tbl_dateHistory[], MATCH(tbl_dailyDashboard[[#This Row],[runDate]:[runDate]], tbl_dateHistory[[runDate]:[runDate]], 0), MATCH(tbl_dailyDashboard[[#Headers],[totalTransactions]], tbl_dateHistory[#Headers], 0)), "-")</f>
        <v>-</v>
      </c>
      <c r="H83" s="46" t="str">
        <f>IFERROR(INDEX(tbl_dateHistory[], MATCH(tbl_dailyDashboard[[#This Row],[runDate]:[runDate]], tbl_dateHistory[[runDate]:[runDate]], 0), MATCH(tbl_dailyDashboard[[#Headers],[percentSuccessful]], tbl_dateHistory[#Headers], 0)), "-")</f>
        <v>-</v>
      </c>
      <c r="I83" s="46" t="str">
        <f>IFERROR(INDEX(tbl_dateHistory[], MATCH(tbl_dailyDashboard[[#This Row],[runDate]:[runDate]], tbl_dateHistory[[runDate]:[runDate]], 0), MATCH(tbl_dailyDashboard[[#Headers],[percentBRE]], tbl_dateHistory[#Headers], 0)), "-")</f>
        <v>-</v>
      </c>
      <c r="J83" s="46" t="str">
        <f>IFERROR(INDEX(tbl_dateHistory[], MATCH(tbl_dailyDashboard[[#This Row],[runDate]:[runDate]], tbl_dateHistory[[runDate]:[runDate]], 0), MATCH(tbl_dailyDashboard[[#Headers],[percentSystemErrors]], tbl_dateHistory[#Headers], 0)), "-")</f>
        <v>-</v>
      </c>
      <c r="K83" s="69">
        <v>38</v>
      </c>
      <c r="L83" s="18"/>
    </row>
    <row r="84" spans="1:12" customFormat="1" x14ac:dyDescent="0.3">
      <c r="A84" s="18"/>
      <c r="B84" s="63"/>
      <c r="C84" s="45" t="str">
        <f>IFERROR((INDEX(tbl_dateHistory[], tbl_dailyDashboard[[#This Row],[rowLookup]], 1)), "-")</f>
        <v>-</v>
      </c>
      <c r="D84" s="48" t="str">
        <f>IFERROR(INDEX(tbl_dateHistory[], MATCH(tbl_dailyDashboard[[#This Row],[runDate]:[runDate]], tbl_dateHistory[[runDate]:[runDate]], 0), MATCH(tbl_dailyDashboard[[#Headers],[avgBotRunTime]], tbl_dateHistory[#Headers], 0)), "-")</f>
        <v>-</v>
      </c>
      <c r="E84" s="48" t="str">
        <f>IFERROR(INDEX(tbl_dateHistory[], MATCH(tbl_dailyDashboard[[#This Row],[runDate]:[runDate]], tbl_dateHistory[[runDate]:[runDate]], 0), MATCH(tbl_dailyDashboard[[#Headers],[avgTransactionTime]], tbl_dateHistory[#Headers], 0)), "-")</f>
        <v>-</v>
      </c>
      <c r="F84" s="5" t="str">
        <f>IFERROR(INDEX(tbl_dateHistory[], MATCH(tbl_dailyDashboard[[#This Row],[runDate]:[runDate]], tbl_dateHistory[[runDate]:[runDate]], 0), MATCH(tbl_dailyDashboard[[#Headers],[botRuns]], tbl_dateHistory[#Headers], 0)), "-")</f>
        <v>-</v>
      </c>
      <c r="G84" s="6" t="str">
        <f>IFERROR(INDEX(tbl_dateHistory[], MATCH(tbl_dailyDashboard[[#This Row],[runDate]:[runDate]], tbl_dateHistory[[runDate]:[runDate]], 0), MATCH(tbl_dailyDashboard[[#Headers],[totalTransactions]], tbl_dateHistory[#Headers], 0)), "-")</f>
        <v>-</v>
      </c>
      <c r="H84" s="46" t="str">
        <f>IFERROR(INDEX(tbl_dateHistory[], MATCH(tbl_dailyDashboard[[#This Row],[runDate]:[runDate]], tbl_dateHistory[[runDate]:[runDate]], 0), MATCH(tbl_dailyDashboard[[#Headers],[percentSuccessful]], tbl_dateHistory[#Headers], 0)), "-")</f>
        <v>-</v>
      </c>
      <c r="I84" s="46" t="str">
        <f>IFERROR(INDEX(tbl_dateHistory[], MATCH(tbl_dailyDashboard[[#This Row],[runDate]:[runDate]], tbl_dateHistory[[runDate]:[runDate]], 0), MATCH(tbl_dailyDashboard[[#Headers],[percentBRE]], tbl_dateHistory[#Headers], 0)), "-")</f>
        <v>-</v>
      </c>
      <c r="J84" s="46" t="str">
        <f>IFERROR(INDEX(tbl_dateHistory[], MATCH(tbl_dailyDashboard[[#This Row],[runDate]:[runDate]], tbl_dateHistory[[runDate]:[runDate]], 0), MATCH(tbl_dailyDashboard[[#Headers],[percentSystemErrors]], tbl_dateHistory[#Headers], 0)), "-")</f>
        <v>-</v>
      </c>
      <c r="K84" s="69">
        <v>39</v>
      </c>
      <c r="L84" s="18"/>
    </row>
    <row r="85" spans="1:12" customFormat="1" x14ac:dyDescent="0.3">
      <c r="A85" s="18"/>
      <c r="B85" s="63"/>
      <c r="C85" s="45" t="str">
        <f>IFERROR((INDEX(tbl_dateHistory[], tbl_dailyDashboard[[#This Row],[rowLookup]], 1)), "-")</f>
        <v>-</v>
      </c>
      <c r="D85" s="48" t="str">
        <f>IFERROR(INDEX(tbl_dateHistory[], MATCH(tbl_dailyDashboard[[#This Row],[runDate]:[runDate]], tbl_dateHistory[[runDate]:[runDate]], 0), MATCH(tbl_dailyDashboard[[#Headers],[avgBotRunTime]], tbl_dateHistory[#Headers], 0)), "-")</f>
        <v>-</v>
      </c>
      <c r="E85" s="48" t="str">
        <f>IFERROR(INDEX(tbl_dateHistory[], MATCH(tbl_dailyDashboard[[#This Row],[runDate]:[runDate]], tbl_dateHistory[[runDate]:[runDate]], 0), MATCH(tbl_dailyDashboard[[#Headers],[avgTransactionTime]], tbl_dateHistory[#Headers], 0)), "-")</f>
        <v>-</v>
      </c>
      <c r="F85" s="5" t="str">
        <f>IFERROR(INDEX(tbl_dateHistory[], MATCH(tbl_dailyDashboard[[#This Row],[runDate]:[runDate]], tbl_dateHistory[[runDate]:[runDate]], 0), MATCH(tbl_dailyDashboard[[#Headers],[botRuns]], tbl_dateHistory[#Headers], 0)), "-")</f>
        <v>-</v>
      </c>
      <c r="G85" s="6" t="str">
        <f>IFERROR(INDEX(tbl_dateHistory[], MATCH(tbl_dailyDashboard[[#This Row],[runDate]:[runDate]], tbl_dateHistory[[runDate]:[runDate]], 0), MATCH(tbl_dailyDashboard[[#Headers],[totalTransactions]], tbl_dateHistory[#Headers], 0)), "-")</f>
        <v>-</v>
      </c>
      <c r="H85" s="46" t="str">
        <f>IFERROR(INDEX(tbl_dateHistory[], MATCH(tbl_dailyDashboard[[#This Row],[runDate]:[runDate]], tbl_dateHistory[[runDate]:[runDate]], 0), MATCH(tbl_dailyDashboard[[#Headers],[percentSuccessful]], tbl_dateHistory[#Headers], 0)), "-")</f>
        <v>-</v>
      </c>
      <c r="I85" s="46" t="str">
        <f>IFERROR(INDEX(tbl_dateHistory[], MATCH(tbl_dailyDashboard[[#This Row],[runDate]:[runDate]], tbl_dateHistory[[runDate]:[runDate]], 0), MATCH(tbl_dailyDashboard[[#Headers],[percentBRE]], tbl_dateHistory[#Headers], 0)), "-")</f>
        <v>-</v>
      </c>
      <c r="J85" s="46" t="str">
        <f>IFERROR(INDEX(tbl_dateHistory[], MATCH(tbl_dailyDashboard[[#This Row],[runDate]:[runDate]], tbl_dateHistory[[runDate]:[runDate]], 0), MATCH(tbl_dailyDashboard[[#Headers],[percentSystemErrors]], tbl_dateHistory[#Headers], 0)), "-")</f>
        <v>-</v>
      </c>
      <c r="K85" s="69">
        <v>40</v>
      </c>
      <c r="L85" s="18"/>
    </row>
    <row r="86" spans="1:12" customFormat="1" x14ac:dyDescent="0.3">
      <c r="A86" s="18"/>
      <c r="B86" s="63"/>
      <c r="C86" s="45" t="str">
        <f>IFERROR((INDEX(tbl_dateHistory[], tbl_dailyDashboard[[#This Row],[rowLookup]], 1)), "-")</f>
        <v>-</v>
      </c>
      <c r="D86" s="48" t="str">
        <f>IFERROR(INDEX(tbl_dateHistory[], MATCH(tbl_dailyDashboard[[#This Row],[runDate]:[runDate]], tbl_dateHistory[[runDate]:[runDate]], 0), MATCH(tbl_dailyDashboard[[#Headers],[avgBotRunTime]], tbl_dateHistory[#Headers], 0)), "-")</f>
        <v>-</v>
      </c>
      <c r="E86" s="48" t="str">
        <f>IFERROR(INDEX(tbl_dateHistory[], MATCH(tbl_dailyDashboard[[#This Row],[runDate]:[runDate]], tbl_dateHistory[[runDate]:[runDate]], 0), MATCH(tbl_dailyDashboard[[#Headers],[avgTransactionTime]], tbl_dateHistory[#Headers], 0)), "-")</f>
        <v>-</v>
      </c>
      <c r="F86" s="5" t="str">
        <f>IFERROR(INDEX(tbl_dateHistory[], MATCH(tbl_dailyDashboard[[#This Row],[runDate]:[runDate]], tbl_dateHistory[[runDate]:[runDate]], 0), MATCH(tbl_dailyDashboard[[#Headers],[botRuns]], tbl_dateHistory[#Headers], 0)), "-")</f>
        <v>-</v>
      </c>
      <c r="G86" s="6" t="str">
        <f>IFERROR(INDEX(tbl_dateHistory[], MATCH(tbl_dailyDashboard[[#This Row],[runDate]:[runDate]], tbl_dateHistory[[runDate]:[runDate]], 0), MATCH(tbl_dailyDashboard[[#Headers],[totalTransactions]], tbl_dateHistory[#Headers], 0)), "-")</f>
        <v>-</v>
      </c>
      <c r="H86" s="46" t="str">
        <f>IFERROR(INDEX(tbl_dateHistory[], MATCH(tbl_dailyDashboard[[#This Row],[runDate]:[runDate]], tbl_dateHistory[[runDate]:[runDate]], 0), MATCH(tbl_dailyDashboard[[#Headers],[percentSuccessful]], tbl_dateHistory[#Headers], 0)), "-")</f>
        <v>-</v>
      </c>
      <c r="I86" s="46" t="str">
        <f>IFERROR(INDEX(tbl_dateHistory[], MATCH(tbl_dailyDashboard[[#This Row],[runDate]:[runDate]], tbl_dateHistory[[runDate]:[runDate]], 0), MATCH(tbl_dailyDashboard[[#Headers],[percentBRE]], tbl_dateHistory[#Headers], 0)), "-")</f>
        <v>-</v>
      </c>
      <c r="J86" s="46" t="str">
        <f>IFERROR(INDEX(tbl_dateHistory[], MATCH(tbl_dailyDashboard[[#This Row],[runDate]:[runDate]], tbl_dateHistory[[runDate]:[runDate]], 0), MATCH(tbl_dailyDashboard[[#Headers],[percentSystemErrors]], tbl_dateHistory[#Headers], 0)), "-")</f>
        <v>-</v>
      </c>
      <c r="K86" s="69">
        <v>41</v>
      </c>
      <c r="L86" s="18"/>
    </row>
    <row r="87" spans="1:12" customFormat="1" x14ac:dyDescent="0.3">
      <c r="A87" s="18"/>
      <c r="B87" s="63"/>
      <c r="C87" s="45" t="str">
        <f>IFERROR((INDEX(tbl_dateHistory[], tbl_dailyDashboard[[#This Row],[rowLookup]], 1)), "-")</f>
        <v>-</v>
      </c>
      <c r="D87" s="48" t="str">
        <f>IFERROR(INDEX(tbl_dateHistory[], MATCH(tbl_dailyDashboard[[#This Row],[runDate]:[runDate]], tbl_dateHistory[[runDate]:[runDate]], 0), MATCH(tbl_dailyDashboard[[#Headers],[avgBotRunTime]], tbl_dateHistory[#Headers], 0)), "-")</f>
        <v>-</v>
      </c>
      <c r="E87" s="48" t="str">
        <f>IFERROR(INDEX(tbl_dateHistory[], MATCH(tbl_dailyDashboard[[#This Row],[runDate]:[runDate]], tbl_dateHistory[[runDate]:[runDate]], 0), MATCH(tbl_dailyDashboard[[#Headers],[avgTransactionTime]], tbl_dateHistory[#Headers], 0)), "-")</f>
        <v>-</v>
      </c>
      <c r="F87" s="5" t="str">
        <f>IFERROR(INDEX(tbl_dateHistory[], MATCH(tbl_dailyDashboard[[#This Row],[runDate]:[runDate]], tbl_dateHistory[[runDate]:[runDate]], 0), MATCH(tbl_dailyDashboard[[#Headers],[botRuns]], tbl_dateHistory[#Headers], 0)), "-")</f>
        <v>-</v>
      </c>
      <c r="G87" s="6" t="str">
        <f>IFERROR(INDEX(tbl_dateHistory[], MATCH(tbl_dailyDashboard[[#This Row],[runDate]:[runDate]], tbl_dateHistory[[runDate]:[runDate]], 0), MATCH(tbl_dailyDashboard[[#Headers],[totalTransactions]], tbl_dateHistory[#Headers], 0)), "-")</f>
        <v>-</v>
      </c>
      <c r="H87" s="46" t="str">
        <f>IFERROR(INDEX(tbl_dateHistory[], MATCH(tbl_dailyDashboard[[#This Row],[runDate]:[runDate]], tbl_dateHistory[[runDate]:[runDate]], 0), MATCH(tbl_dailyDashboard[[#Headers],[percentSuccessful]], tbl_dateHistory[#Headers], 0)), "-")</f>
        <v>-</v>
      </c>
      <c r="I87" s="46" t="str">
        <f>IFERROR(INDEX(tbl_dateHistory[], MATCH(tbl_dailyDashboard[[#This Row],[runDate]:[runDate]], tbl_dateHistory[[runDate]:[runDate]], 0), MATCH(tbl_dailyDashboard[[#Headers],[percentBRE]], tbl_dateHistory[#Headers], 0)), "-")</f>
        <v>-</v>
      </c>
      <c r="J87" s="46" t="str">
        <f>IFERROR(INDEX(tbl_dateHistory[], MATCH(tbl_dailyDashboard[[#This Row],[runDate]:[runDate]], tbl_dateHistory[[runDate]:[runDate]], 0), MATCH(tbl_dailyDashboard[[#Headers],[percentSystemErrors]], tbl_dateHistory[#Headers], 0)), "-")</f>
        <v>-</v>
      </c>
      <c r="K87" s="69">
        <v>42</v>
      </c>
      <c r="L87" s="18"/>
    </row>
    <row r="88" spans="1:12" customFormat="1" x14ac:dyDescent="0.3">
      <c r="A88" s="18"/>
      <c r="B88" s="63"/>
      <c r="C88" s="45" t="str">
        <f>IFERROR((INDEX(tbl_dateHistory[], tbl_dailyDashboard[[#This Row],[rowLookup]], 1)), "-")</f>
        <v>-</v>
      </c>
      <c r="D88" s="48" t="str">
        <f>IFERROR(INDEX(tbl_dateHistory[], MATCH(tbl_dailyDashboard[[#This Row],[runDate]:[runDate]], tbl_dateHistory[[runDate]:[runDate]], 0), MATCH(tbl_dailyDashboard[[#Headers],[avgBotRunTime]], tbl_dateHistory[#Headers], 0)), "-")</f>
        <v>-</v>
      </c>
      <c r="E88" s="48" t="str">
        <f>IFERROR(INDEX(tbl_dateHistory[], MATCH(tbl_dailyDashboard[[#This Row],[runDate]:[runDate]], tbl_dateHistory[[runDate]:[runDate]], 0), MATCH(tbl_dailyDashboard[[#Headers],[avgTransactionTime]], tbl_dateHistory[#Headers], 0)), "-")</f>
        <v>-</v>
      </c>
      <c r="F88" s="5" t="str">
        <f>IFERROR(INDEX(tbl_dateHistory[], MATCH(tbl_dailyDashboard[[#This Row],[runDate]:[runDate]], tbl_dateHistory[[runDate]:[runDate]], 0), MATCH(tbl_dailyDashboard[[#Headers],[botRuns]], tbl_dateHistory[#Headers], 0)), "-")</f>
        <v>-</v>
      </c>
      <c r="G88" s="6" t="str">
        <f>IFERROR(INDEX(tbl_dateHistory[], MATCH(tbl_dailyDashboard[[#This Row],[runDate]:[runDate]], tbl_dateHistory[[runDate]:[runDate]], 0), MATCH(tbl_dailyDashboard[[#Headers],[totalTransactions]], tbl_dateHistory[#Headers], 0)), "-")</f>
        <v>-</v>
      </c>
      <c r="H88" s="46" t="str">
        <f>IFERROR(INDEX(tbl_dateHistory[], MATCH(tbl_dailyDashboard[[#This Row],[runDate]:[runDate]], tbl_dateHistory[[runDate]:[runDate]], 0), MATCH(tbl_dailyDashboard[[#Headers],[percentSuccessful]], tbl_dateHistory[#Headers], 0)), "-")</f>
        <v>-</v>
      </c>
      <c r="I88" s="46" t="str">
        <f>IFERROR(INDEX(tbl_dateHistory[], MATCH(tbl_dailyDashboard[[#This Row],[runDate]:[runDate]], tbl_dateHistory[[runDate]:[runDate]], 0), MATCH(tbl_dailyDashboard[[#Headers],[percentBRE]], tbl_dateHistory[#Headers], 0)), "-")</f>
        <v>-</v>
      </c>
      <c r="J88" s="46" t="str">
        <f>IFERROR(INDEX(tbl_dateHistory[], MATCH(tbl_dailyDashboard[[#This Row],[runDate]:[runDate]], tbl_dateHistory[[runDate]:[runDate]], 0), MATCH(tbl_dailyDashboard[[#Headers],[percentSystemErrors]], tbl_dateHistory[#Headers], 0)), "-")</f>
        <v>-</v>
      </c>
      <c r="K88" s="69">
        <v>43</v>
      </c>
      <c r="L88" s="18"/>
    </row>
    <row r="89" spans="1:12" customFormat="1" x14ac:dyDescent="0.3">
      <c r="A89" s="18"/>
      <c r="B89" s="63"/>
      <c r="C89" s="55" t="str">
        <f>IFERROR((INDEX(tbl_dateHistory[], tbl_dailyDashboard[[#This Row],[rowLookup]], 1)), "-")</f>
        <v>-</v>
      </c>
      <c r="D89" s="56" t="str">
        <f>IFERROR(INDEX(tbl_dateHistory[], MATCH(tbl_dailyDashboard[[#This Row],[runDate]:[runDate]], tbl_dateHistory[[runDate]:[runDate]], 0), MATCH(tbl_dailyDashboard[[#Headers],[avgBotRunTime]], tbl_dateHistory[#Headers], 0)), "-")</f>
        <v>-</v>
      </c>
      <c r="E89" s="56" t="str">
        <f>IFERROR(INDEX(tbl_dateHistory[], MATCH(tbl_dailyDashboard[[#This Row],[runDate]:[runDate]], tbl_dateHistory[[runDate]:[runDate]], 0), MATCH(tbl_dailyDashboard[[#Headers],[avgTransactionTime]], tbl_dateHistory[#Headers], 0)), "-")</f>
        <v>-</v>
      </c>
      <c r="F89" s="99" t="str">
        <f>IFERROR(INDEX(tbl_dateHistory[], MATCH(tbl_dailyDashboard[[#This Row],[runDate]:[runDate]], tbl_dateHistory[[runDate]:[runDate]], 0), MATCH(tbl_dailyDashboard[[#Headers],[botRuns]], tbl_dateHistory[#Headers], 0)), "-")</f>
        <v>-</v>
      </c>
      <c r="G89" s="57" t="str">
        <f>IFERROR(INDEX(tbl_dateHistory[], MATCH(tbl_dailyDashboard[[#This Row],[runDate]:[runDate]], tbl_dateHistory[[runDate]:[runDate]], 0), MATCH(tbl_dailyDashboard[[#Headers],[totalTransactions]], tbl_dateHistory[#Headers], 0)), "-")</f>
        <v>-</v>
      </c>
      <c r="H89" s="58" t="str">
        <f>IFERROR(INDEX(tbl_dateHistory[], MATCH(tbl_dailyDashboard[[#This Row],[runDate]:[runDate]], tbl_dateHistory[[runDate]:[runDate]], 0), MATCH(tbl_dailyDashboard[[#Headers],[percentSuccessful]], tbl_dateHistory[#Headers], 0)), "-")</f>
        <v>-</v>
      </c>
      <c r="I89" s="58" t="str">
        <f>IFERROR(INDEX(tbl_dateHistory[], MATCH(tbl_dailyDashboard[[#This Row],[runDate]:[runDate]], tbl_dateHistory[[runDate]:[runDate]], 0), MATCH(tbl_dailyDashboard[[#Headers],[percentBRE]], tbl_dateHistory[#Headers], 0)), "-")</f>
        <v>-</v>
      </c>
      <c r="J89" s="58" t="str">
        <f>IFERROR(INDEX(tbl_dateHistory[], MATCH(tbl_dailyDashboard[[#This Row],[runDate]:[runDate]], tbl_dateHistory[[runDate]:[runDate]], 0), MATCH(tbl_dailyDashboard[[#Headers],[percentSystemErrors]], tbl_dateHistory[#Headers], 0)), "-")</f>
        <v>-</v>
      </c>
      <c r="K89" s="69">
        <v>44</v>
      </c>
      <c r="L89" s="18"/>
    </row>
    <row r="90" spans="1:12" customFormat="1" x14ac:dyDescent="0.3">
      <c r="A90" s="18"/>
      <c r="B90" s="63"/>
      <c r="C90" s="45" t="str">
        <f>IFERROR((INDEX(tbl_dateHistory[], tbl_dailyDashboard[[#This Row],[rowLookup]], 1)), "-")</f>
        <v>-</v>
      </c>
      <c r="D90" s="48" t="str">
        <f>IFERROR(INDEX(tbl_dateHistory[], MATCH(tbl_dailyDashboard[[#This Row],[runDate]:[runDate]], tbl_dateHistory[[runDate]:[runDate]], 0), MATCH(tbl_dailyDashboard[[#Headers],[avgBotRunTime]], tbl_dateHistory[#Headers], 0)), "-")</f>
        <v>-</v>
      </c>
      <c r="E90" s="48" t="str">
        <f>IFERROR(INDEX(tbl_dateHistory[], MATCH(tbl_dailyDashboard[[#This Row],[runDate]:[runDate]], tbl_dateHistory[[runDate]:[runDate]], 0), MATCH(tbl_dailyDashboard[[#Headers],[avgTransactionTime]], tbl_dateHistory[#Headers], 0)), "-")</f>
        <v>-</v>
      </c>
      <c r="F90" s="5" t="str">
        <f>IFERROR(INDEX(tbl_dateHistory[], MATCH(tbl_dailyDashboard[[#This Row],[runDate]:[runDate]], tbl_dateHistory[[runDate]:[runDate]], 0), MATCH(tbl_dailyDashboard[[#Headers],[botRuns]], tbl_dateHistory[#Headers], 0)), "-")</f>
        <v>-</v>
      </c>
      <c r="G90" s="6" t="str">
        <f>IFERROR(INDEX(tbl_dateHistory[], MATCH(tbl_dailyDashboard[[#This Row],[runDate]:[runDate]], tbl_dateHistory[[runDate]:[runDate]], 0), MATCH(tbl_dailyDashboard[[#Headers],[totalTransactions]], tbl_dateHistory[#Headers], 0)), "-")</f>
        <v>-</v>
      </c>
      <c r="H90" s="46" t="str">
        <f>IFERROR(INDEX(tbl_dateHistory[], MATCH(tbl_dailyDashboard[[#This Row],[runDate]:[runDate]], tbl_dateHistory[[runDate]:[runDate]], 0), MATCH(tbl_dailyDashboard[[#Headers],[percentSuccessful]], tbl_dateHistory[#Headers], 0)), "-")</f>
        <v>-</v>
      </c>
      <c r="I90" s="46" t="str">
        <f>IFERROR(INDEX(tbl_dateHistory[], MATCH(tbl_dailyDashboard[[#This Row],[runDate]:[runDate]], tbl_dateHistory[[runDate]:[runDate]], 0), MATCH(tbl_dailyDashboard[[#Headers],[percentBRE]], tbl_dateHistory[#Headers], 0)), "-")</f>
        <v>-</v>
      </c>
      <c r="J90" s="46" t="str">
        <f>IFERROR(INDEX(tbl_dateHistory[], MATCH(tbl_dailyDashboard[[#This Row],[runDate]:[runDate]], tbl_dateHistory[[runDate]:[runDate]], 0), MATCH(tbl_dailyDashboard[[#Headers],[percentSystemErrors]], tbl_dateHistory[#Headers], 0)), "-")</f>
        <v>-</v>
      </c>
      <c r="K90" s="69">
        <v>45</v>
      </c>
      <c r="L90" s="18"/>
    </row>
    <row r="91" spans="1:12" customFormat="1" x14ac:dyDescent="0.3">
      <c r="A91" s="18"/>
      <c r="B91" s="63"/>
      <c r="C91" s="45" t="str">
        <f>IFERROR((INDEX(tbl_dateHistory[], tbl_dailyDashboard[[#This Row],[rowLookup]], 1)), "-")</f>
        <v>-</v>
      </c>
      <c r="D91" s="48" t="str">
        <f>IFERROR(INDEX(tbl_dateHistory[], MATCH(tbl_dailyDashboard[[#This Row],[runDate]:[runDate]], tbl_dateHistory[[runDate]:[runDate]], 0), MATCH(tbl_dailyDashboard[[#Headers],[avgBotRunTime]], tbl_dateHistory[#Headers], 0)), "-")</f>
        <v>-</v>
      </c>
      <c r="E91" s="48" t="str">
        <f>IFERROR(INDEX(tbl_dateHistory[], MATCH(tbl_dailyDashboard[[#This Row],[runDate]:[runDate]], tbl_dateHistory[[runDate]:[runDate]], 0), MATCH(tbl_dailyDashboard[[#Headers],[avgTransactionTime]], tbl_dateHistory[#Headers], 0)), "-")</f>
        <v>-</v>
      </c>
      <c r="F91" s="5" t="str">
        <f>IFERROR(INDEX(tbl_dateHistory[], MATCH(tbl_dailyDashboard[[#This Row],[runDate]:[runDate]], tbl_dateHistory[[runDate]:[runDate]], 0), MATCH(tbl_dailyDashboard[[#Headers],[botRuns]], tbl_dateHistory[#Headers], 0)), "-")</f>
        <v>-</v>
      </c>
      <c r="G91" s="6" t="str">
        <f>IFERROR(INDEX(tbl_dateHistory[], MATCH(tbl_dailyDashboard[[#This Row],[runDate]:[runDate]], tbl_dateHistory[[runDate]:[runDate]], 0), MATCH(tbl_dailyDashboard[[#Headers],[totalTransactions]], tbl_dateHistory[#Headers], 0)), "-")</f>
        <v>-</v>
      </c>
      <c r="H91" s="46" t="str">
        <f>IFERROR(INDEX(tbl_dateHistory[], MATCH(tbl_dailyDashboard[[#This Row],[runDate]:[runDate]], tbl_dateHistory[[runDate]:[runDate]], 0), MATCH(tbl_dailyDashboard[[#Headers],[percentSuccessful]], tbl_dateHistory[#Headers], 0)), "-")</f>
        <v>-</v>
      </c>
      <c r="I91" s="46" t="str">
        <f>IFERROR(INDEX(tbl_dateHistory[], MATCH(tbl_dailyDashboard[[#This Row],[runDate]:[runDate]], tbl_dateHistory[[runDate]:[runDate]], 0), MATCH(tbl_dailyDashboard[[#Headers],[percentBRE]], tbl_dateHistory[#Headers], 0)), "-")</f>
        <v>-</v>
      </c>
      <c r="J91" s="46" t="str">
        <f>IFERROR(INDEX(tbl_dateHistory[], MATCH(tbl_dailyDashboard[[#This Row],[runDate]:[runDate]], tbl_dateHistory[[runDate]:[runDate]], 0), MATCH(tbl_dailyDashboard[[#Headers],[percentSystemErrors]], tbl_dateHistory[#Headers], 0)), "-")</f>
        <v>-</v>
      </c>
      <c r="K91" s="69">
        <v>46</v>
      </c>
      <c r="L91" s="18"/>
    </row>
    <row r="92" spans="1:12" customFormat="1" x14ac:dyDescent="0.3">
      <c r="A92" s="18"/>
      <c r="B92" s="63"/>
      <c r="C92" s="45" t="str">
        <f>IFERROR((INDEX(tbl_dateHistory[], tbl_dailyDashboard[[#This Row],[rowLookup]], 1)), "-")</f>
        <v>-</v>
      </c>
      <c r="D92" s="48" t="str">
        <f>IFERROR(INDEX(tbl_dateHistory[], MATCH(tbl_dailyDashboard[[#This Row],[runDate]:[runDate]], tbl_dateHistory[[runDate]:[runDate]], 0), MATCH(tbl_dailyDashboard[[#Headers],[avgBotRunTime]], tbl_dateHistory[#Headers], 0)), "-")</f>
        <v>-</v>
      </c>
      <c r="E92" s="48" t="str">
        <f>IFERROR(INDEX(tbl_dateHistory[], MATCH(tbl_dailyDashboard[[#This Row],[runDate]:[runDate]], tbl_dateHistory[[runDate]:[runDate]], 0), MATCH(tbl_dailyDashboard[[#Headers],[avgTransactionTime]], tbl_dateHistory[#Headers], 0)), "-")</f>
        <v>-</v>
      </c>
      <c r="F92" s="5" t="str">
        <f>IFERROR(INDEX(tbl_dateHistory[], MATCH(tbl_dailyDashboard[[#This Row],[runDate]:[runDate]], tbl_dateHistory[[runDate]:[runDate]], 0), MATCH(tbl_dailyDashboard[[#Headers],[botRuns]], tbl_dateHistory[#Headers], 0)), "-")</f>
        <v>-</v>
      </c>
      <c r="G92" s="6" t="str">
        <f>IFERROR(INDEX(tbl_dateHistory[], MATCH(tbl_dailyDashboard[[#This Row],[runDate]:[runDate]], tbl_dateHistory[[runDate]:[runDate]], 0), MATCH(tbl_dailyDashboard[[#Headers],[totalTransactions]], tbl_dateHistory[#Headers], 0)), "-")</f>
        <v>-</v>
      </c>
      <c r="H92" s="46" t="str">
        <f>IFERROR(INDEX(tbl_dateHistory[], MATCH(tbl_dailyDashboard[[#This Row],[runDate]:[runDate]], tbl_dateHistory[[runDate]:[runDate]], 0), MATCH(tbl_dailyDashboard[[#Headers],[percentSuccessful]], tbl_dateHistory[#Headers], 0)), "-")</f>
        <v>-</v>
      </c>
      <c r="I92" s="46" t="str">
        <f>IFERROR(INDEX(tbl_dateHistory[], MATCH(tbl_dailyDashboard[[#This Row],[runDate]:[runDate]], tbl_dateHistory[[runDate]:[runDate]], 0), MATCH(tbl_dailyDashboard[[#Headers],[percentBRE]], tbl_dateHistory[#Headers], 0)), "-")</f>
        <v>-</v>
      </c>
      <c r="J92" s="46" t="str">
        <f>IFERROR(INDEX(tbl_dateHistory[], MATCH(tbl_dailyDashboard[[#This Row],[runDate]:[runDate]], tbl_dateHistory[[runDate]:[runDate]], 0), MATCH(tbl_dailyDashboard[[#Headers],[percentSystemErrors]], tbl_dateHistory[#Headers], 0)), "-")</f>
        <v>-</v>
      </c>
      <c r="K92" s="69">
        <v>47</v>
      </c>
      <c r="L92" s="18"/>
    </row>
    <row r="93" spans="1:12" customFormat="1" x14ac:dyDescent="0.3">
      <c r="A93" s="18"/>
      <c r="B93" s="63"/>
      <c r="C93" s="45" t="str">
        <f>IFERROR((INDEX(tbl_dateHistory[], tbl_dailyDashboard[[#This Row],[rowLookup]], 1)), "-")</f>
        <v>-</v>
      </c>
      <c r="D93" s="48" t="str">
        <f>IFERROR(INDEX(tbl_dateHistory[], MATCH(tbl_dailyDashboard[[#This Row],[runDate]:[runDate]], tbl_dateHistory[[runDate]:[runDate]], 0), MATCH(tbl_dailyDashboard[[#Headers],[avgBotRunTime]], tbl_dateHistory[#Headers], 0)), "-")</f>
        <v>-</v>
      </c>
      <c r="E93" s="48" t="str">
        <f>IFERROR(INDEX(tbl_dateHistory[], MATCH(tbl_dailyDashboard[[#This Row],[runDate]:[runDate]], tbl_dateHistory[[runDate]:[runDate]], 0), MATCH(tbl_dailyDashboard[[#Headers],[avgTransactionTime]], tbl_dateHistory[#Headers], 0)), "-")</f>
        <v>-</v>
      </c>
      <c r="F93" s="5" t="str">
        <f>IFERROR(INDEX(tbl_dateHistory[], MATCH(tbl_dailyDashboard[[#This Row],[runDate]:[runDate]], tbl_dateHistory[[runDate]:[runDate]], 0), MATCH(tbl_dailyDashboard[[#Headers],[botRuns]], tbl_dateHistory[#Headers], 0)), "-")</f>
        <v>-</v>
      </c>
      <c r="G93" s="6" t="str">
        <f>IFERROR(INDEX(tbl_dateHistory[], MATCH(tbl_dailyDashboard[[#This Row],[runDate]:[runDate]], tbl_dateHistory[[runDate]:[runDate]], 0), MATCH(tbl_dailyDashboard[[#Headers],[totalTransactions]], tbl_dateHistory[#Headers], 0)), "-")</f>
        <v>-</v>
      </c>
      <c r="H93" s="46" t="str">
        <f>IFERROR(INDEX(tbl_dateHistory[], MATCH(tbl_dailyDashboard[[#This Row],[runDate]:[runDate]], tbl_dateHistory[[runDate]:[runDate]], 0), MATCH(tbl_dailyDashboard[[#Headers],[percentSuccessful]], tbl_dateHistory[#Headers], 0)), "-")</f>
        <v>-</v>
      </c>
      <c r="I93" s="46" t="str">
        <f>IFERROR(INDEX(tbl_dateHistory[], MATCH(tbl_dailyDashboard[[#This Row],[runDate]:[runDate]], tbl_dateHistory[[runDate]:[runDate]], 0), MATCH(tbl_dailyDashboard[[#Headers],[percentBRE]], tbl_dateHistory[#Headers], 0)), "-")</f>
        <v>-</v>
      </c>
      <c r="J93" s="46" t="str">
        <f>IFERROR(INDEX(tbl_dateHistory[], MATCH(tbl_dailyDashboard[[#This Row],[runDate]:[runDate]], tbl_dateHistory[[runDate]:[runDate]], 0), MATCH(tbl_dailyDashboard[[#Headers],[percentSystemErrors]], tbl_dateHistory[#Headers], 0)), "-")</f>
        <v>-</v>
      </c>
      <c r="K93" s="69">
        <v>48</v>
      </c>
      <c r="L93" s="18"/>
    </row>
    <row r="94" spans="1:12" customFormat="1" x14ac:dyDescent="0.3">
      <c r="A94" s="18"/>
      <c r="B94" s="63"/>
      <c r="C94" s="45" t="str">
        <f>IFERROR((INDEX(tbl_dateHistory[], tbl_dailyDashboard[[#This Row],[rowLookup]], 1)), "-")</f>
        <v>-</v>
      </c>
      <c r="D94" s="48" t="str">
        <f>IFERROR(INDEX(tbl_dateHistory[], MATCH(tbl_dailyDashboard[[#This Row],[runDate]:[runDate]], tbl_dateHistory[[runDate]:[runDate]], 0), MATCH(tbl_dailyDashboard[[#Headers],[avgBotRunTime]], tbl_dateHistory[#Headers], 0)), "-")</f>
        <v>-</v>
      </c>
      <c r="E94" s="48" t="str">
        <f>IFERROR(INDEX(tbl_dateHistory[], MATCH(tbl_dailyDashboard[[#This Row],[runDate]:[runDate]], tbl_dateHistory[[runDate]:[runDate]], 0), MATCH(tbl_dailyDashboard[[#Headers],[avgTransactionTime]], tbl_dateHistory[#Headers], 0)), "-")</f>
        <v>-</v>
      </c>
      <c r="F94" s="5" t="str">
        <f>IFERROR(INDEX(tbl_dateHistory[], MATCH(tbl_dailyDashboard[[#This Row],[runDate]:[runDate]], tbl_dateHistory[[runDate]:[runDate]], 0), MATCH(tbl_dailyDashboard[[#Headers],[botRuns]], tbl_dateHistory[#Headers], 0)), "-")</f>
        <v>-</v>
      </c>
      <c r="G94" s="6" t="str">
        <f>IFERROR(INDEX(tbl_dateHistory[], MATCH(tbl_dailyDashboard[[#This Row],[runDate]:[runDate]], tbl_dateHistory[[runDate]:[runDate]], 0), MATCH(tbl_dailyDashboard[[#Headers],[totalTransactions]], tbl_dateHistory[#Headers], 0)), "-")</f>
        <v>-</v>
      </c>
      <c r="H94" s="46" t="str">
        <f>IFERROR(INDEX(tbl_dateHistory[], MATCH(tbl_dailyDashboard[[#This Row],[runDate]:[runDate]], tbl_dateHistory[[runDate]:[runDate]], 0), MATCH(tbl_dailyDashboard[[#Headers],[percentSuccessful]], tbl_dateHistory[#Headers], 0)), "-")</f>
        <v>-</v>
      </c>
      <c r="I94" s="46" t="str">
        <f>IFERROR(INDEX(tbl_dateHistory[], MATCH(tbl_dailyDashboard[[#This Row],[runDate]:[runDate]], tbl_dateHistory[[runDate]:[runDate]], 0), MATCH(tbl_dailyDashboard[[#Headers],[percentBRE]], tbl_dateHistory[#Headers], 0)), "-")</f>
        <v>-</v>
      </c>
      <c r="J94" s="46" t="str">
        <f>IFERROR(INDEX(tbl_dateHistory[], MATCH(tbl_dailyDashboard[[#This Row],[runDate]:[runDate]], tbl_dateHistory[[runDate]:[runDate]], 0), MATCH(tbl_dailyDashboard[[#Headers],[percentSystemErrors]], tbl_dateHistory[#Headers], 0)), "-")</f>
        <v>-</v>
      </c>
      <c r="K94" s="69">
        <v>49</v>
      </c>
      <c r="L94" s="18"/>
    </row>
    <row r="95" spans="1:12" customFormat="1" x14ac:dyDescent="0.3">
      <c r="A95" s="18"/>
      <c r="B95" s="63"/>
      <c r="C95" s="45" t="str">
        <f>IFERROR((INDEX(tbl_dateHistory[], tbl_dailyDashboard[[#This Row],[rowLookup]], 1)), "-")</f>
        <v>-</v>
      </c>
      <c r="D95" s="48" t="str">
        <f>IFERROR(INDEX(tbl_dateHistory[], MATCH(tbl_dailyDashboard[[#This Row],[runDate]:[runDate]], tbl_dateHistory[[runDate]:[runDate]], 0), MATCH(tbl_dailyDashboard[[#Headers],[avgBotRunTime]], tbl_dateHistory[#Headers], 0)), "-")</f>
        <v>-</v>
      </c>
      <c r="E95" s="48" t="str">
        <f>IFERROR(INDEX(tbl_dateHistory[], MATCH(tbl_dailyDashboard[[#This Row],[runDate]:[runDate]], tbl_dateHistory[[runDate]:[runDate]], 0), MATCH(tbl_dailyDashboard[[#Headers],[avgTransactionTime]], tbl_dateHistory[#Headers], 0)), "-")</f>
        <v>-</v>
      </c>
      <c r="F95" s="5" t="str">
        <f>IFERROR(INDEX(tbl_dateHistory[], MATCH(tbl_dailyDashboard[[#This Row],[runDate]:[runDate]], tbl_dateHistory[[runDate]:[runDate]], 0), MATCH(tbl_dailyDashboard[[#Headers],[botRuns]], tbl_dateHistory[#Headers], 0)), "-")</f>
        <v>-</v>
      </c>
      <c r="G95" s="6" t="str">
        <f>IFERROR(INDEX(tbl_dateHistory[], MATCH(tbl_dailyDashboard[[#This Row],[runDate]:[runDate]], tbl_dateHistory[[runDate]:[runDate]], 0), MATCH(tbl_dailyDashboard[[#Headers],[totalTransactions]], tbl_dateHistory[#Headers], 0)), "-")</f>
        <v>-</v>
      </c>
      <c r="H95" s="46" t="str">
        <f>IFERROR(INDEX(tbl_dateHistory[], MATCH(tbl_dailyDashboard[[#This Row],[runDate]:[runDate]], tbl_dateHistory[[runDate]:[runDate]], 0), MATCH(tbl_dailyDashboard[[#Headers],[percentSuccessful]], tbl_dateHistory[#Headers], 0)), "-")</f>
        <v>-</v>
      </c>
      <c r="I95" s="46" t="str">
        <f>IFERROR(INDEX(tbl_dateHistory[], MATCH(tbl_dailyDashboard[[#This Row],[runDate]:[runDate]], tbl_dateHistory[[runDate]:[runDate]], 0), MATCH(tbl_dailyDashboard[[#Headers],[percentBRE]], tbl_dateHistory[#Headers], 0)), "-")</f>
        <v>-</v>
      </c>
      <c r="J95" s="46" t="str">
        <f>IFERROR(INDEX(tbl_dateHistory[], MATCH(tbl_dailyDashboard[[#This Row],[runDate]:[runDate]], tbl_dateHistory[[runDate]:[runDate]], 0), MATCH(tbl_dailyDashboard[[#Headers],[percentSystemErrors]], tbl_dateHistory[#Headers], 0)), "-")</f>
        <v>-</v>
      </c>
      <c r="K95" s="69">
        <v>50</v>
      </c>
      <c r="L95" s="18"/>
    </row>
    <row r="96" spans="1:12" customFormat="1" x14ac:dyDescent="0.3">
      <c r="A96" s="18"/>
      <c r="B96" s="63"/>
      <c r="C96" s="45" t="str">
        <f>IFERROR((INDEX(tbl_dateHistory[], tbl_dailyDashboard[[#This Row],[rowLookup]], 1)), "-")</f>
        <v>-</v>
      </c>
      <c r="D96" s="48" t="str">
        <f>IFERROR(INDEX(tbl_dateHistory[], MATCH(tbl_dailyDashboard[[#This Row],[runDate]:[runDate]], tbl_dateHistory[[runDate]:[runDate]], 0), MATCH(tbl_dailyDashboard[[#Headers],[avgBotRunTime]], tbl_dateHistory[#Headers], 0)), "-")</f>
        <v>-</v>
      </c>
      <c r="E96" s="48" t="str">
        <f>IFERROR(INDEX(tbl_dateHistory[], MATCH(tbl_dailyDashboard[[#This Row],[runDate]:[runDate]], tbl_dateHistory[[runDate]:[runDate]], 0), MATCH(tbl_dailyDashboard[[#Headers],[avgTransactionTime]], tbl_dateHistory[#Headers], 0)), "-")</f>
        <v>-</v>
      </c>
      <c r="F96" s="5" t="str">
        <f>IFERROR(INDEX(tbl_dateHistory[], MATCH(tbl_dailyDashboard[[#This Row],[runDate]:[runDate]], tbl_dateHistory[[runDate]:[runDate]], 0), MATCH(tbl_dailyDashboard[[#Headers],[botRuns]], tbl_dateHistory[#Headers], 0)), "-")</f>
        <v>-</v>
      </c>
      <c r="G96" s="6" t="str">
        <f>IFERROR(INDEX(tbl_dateHistory[], MATCH(tbl_dailyDashboard[[#This Row],[runDate]:[runDate]], tbl_dateHistory[[runDate]:[runDate]], 0), MATCH(tbl_dailyDashboard[[#Headers],[totalTransactions]], tbl_dateHistory[#Headers], 0)), "-")</f>
        <v>-</v>
      </c>
      <c r="H96" s="46" t="str">
        <f>IFERROR(INDEX(tbl_dateHistory[], MATCH(tbl_dailyDashboard[[#This Row],[runDate]:[runDate]], tbl_dateHistory[[runDate]:[runDate]], 0), MATCH(tbl_dailyDashboard[[#Headers],[percentSuccessful]], tbl_dateHistory[#Headers], 0)), "-")</f>
        <v>-</v>
      </c>
      <c r="I96" s="46" t="str">
        <f>IFERROR(INDEX(tbl_dateHistory[], MATCH(tbl_dailyDashboard[[#This Row],[runDate]:[runDate]], tbl_dateHistory[[runDate]:[runDate]], 0), MATCH(tbl_dailyDashboard[[#Headers],[percentBRE]], tbl_dateHistory[#Headers], 0)), "-")</f>
        <v>-</v>
      </c>
      <c r="J96" s="46" t="str">
        <f>IFERROR(INDEX(tbl_dateHistory[], MATCH(tbl_dailyDashboard[[#This Row],[runDate]:[runDate]], tbl_dateHistory[[runDate]:[runDate]], 0), MATCH(tbl_dailyDashboard[[#Headers],[percentSystemErrors]], tbl_dateHistory[#Headers], 0)), "-")</f>
        <v>-</v>
      </c>
      <c r="K96" s="69">
        <v>51</v>
      </c>
      <c r="L96" s="18"/>
    </row>
    <row r="97" spans="1:12" customFormat="1" x14ac:dyDescent="0.3">
      <c r="A97" s="18"/>
      <c r="B97" s="63"/>
      <c r="C97" s="45" t="str">
        <f>IFERROR((INDEX(tbl_dateHistory[], tbl_dailyDashboard[[#This Row],[rowLookup]], 1)), "-")</f>
        <v>-</v>
      </c>
      <c r="D97" s="48" t="str">
        <f>IFERROR(INDEX(tbl_dateHistory[], MATCH(tbl_dailyDashboard[[#This Row],[runDate]:[runDate]], tbl_dateHistory[[runDate]:[runDate]], 0), MATCH(tbl_dailyDashboard[[#Headers],[avgBotRunTime]], tbl_dateHistory[#Headers], 0)), "-")</f>
        <v>-</v>
      </c>
      <c r="E97" s="48" t="str">
        <f>IFERROR(INDEX(tbl_dateHistory[], MATCH(tbl_dailyDashboard[[#This Row],[runDate]:[runDate]], tbl_dateHistory[[runDate]:[runDate]], 0), MATCH(tbl_dailyDashboard[[#Headers],[avgTransactionTime]], tbl_dateHistory[#Headers], 0)), "-")</f>
        <v>-</v>
      </c>
      <c r="F97" s="5" t="str">
        <f>IFERROR(INDEX(tbl_dateHistory[], MATCH(tbl_dailyDashboard[[#This Row],[runDate]:[runDate]], tbl_dateHistory[[runDate]:[runDate]], 0), MATCH(tbl_dailyDashboard[[#Headers],[botRuns]], tbl_dateHistory[#Headers], 0)), "-")</f>
        <v>-</v>
      </c>
      <c r="G97" s="6" t="str">
        <f>IFERROR(INDEX(tbl_dateHistory[], MATCH(tbl_dailyDashboard[[#This Row],[runDate]:[runDate]], tbl_dateHistory[[runDate]:[runDate]], 0), MATCH(tbl_dailyDashboard[[#Headers],[totalTransactions]], tbl_dateHistory[#Headers], 0)), "-")</f>
        <v>-</v>
      </c>
      <c r="H97" s="46" t="str">
        <f>IFERROR(INDEX(tbl_dateHistory[], MATCH(tbl_dailyDashboard[[#This Row],[runDate]:[runDate]], tbl_dateHistory[[runDate]:[runDate]], 0), MATCH(tbl_dailyDashboard[[#Headers],[percentSuccessful]], tbl_dateHistory[#Headers], 0)), "-")</f>
        <v>-</v>
      </c>
      <c r="I97" s="46" t="str">
        <f>IFERROR(INDEX(tbl_dateHistory[], MATCH(tbl_dailyDashboard[[#This Row],[runDate]:[runDate]], tbl_dateHistory[[runDate]:[runDate]], 0), MATCH(tbl_dailyDashboard[[#Headers],[percentBRE]], tbl_dateHistory[#Headers], 0)), "-")</f>
        <v>-</v>
      </c>
      <c r="J97" s="46" t="str">
        <f>IFERROR(INDEX(tbl_dateHistory[], MATCH(tbl_dailyDashboard[[#This Row],[runDate]:[runDate]], tbl_dateHistory[[runDate]:[runDate]], 0), MATCH(tbl_dailyDashboard[[#Headers],[percentSystemErrors]], tbl_dateHistory[#Headers], 0)), "-")</f>
        <v>-</v>
      </c>
      <c r="K97" s="69">
        <v>52</v>
      </c>
      <c r="L97" s="18"/>
    </row>
    <row r="98" spans="1:12" customFormat="1" x14ac:dyDescent="0.3">
      <c r="A98" s="18"/>
      <c r="B98" s="63"/>
      <c r="C98" s="45" t="str">
        <f>IFERROR((INDEX(tbl_dateHistory[], tbl_dailyDashboard[[#This Row],[rowLookup]], 1)), "-")</f>
        <v>-</v>
      </c>
      <c r="D98" s="48" t="str">
        <f>IFERROR(INDEX(tbl_dateHistory[], MATCH(tbl_dailyDashboard[[#This Row],[runDate]:[runDate]], tbl_dateHistory[[runDate]:[runDate]], 0), MATCH(tbl_dailyDashboard[[#Headers],[avgBotRunTime]], tbl_dateHistory[#Headers], 0)), "-")</f>
        <v>-</v>
      </c>
      <c r="E98" s="48" t="str">
        <f>IFERROR(INDEX(tbl_dateHistory[], MATCH(tbl_dailyDashboard[[#This Row],[runDate]:[runDate]], tbl_dateHistory[[runDate]:[runDate]], 0), MATCH(tbl_dailyDashboard[[#Headers],[avgTransactionTime]], tbl_dateHistory[#Headers], 0)), "-")</f>
        <v>-</v>
      </c>
      <c r="F98" s="5" t="str">
        <f>IFERROR(INDEX(tbl_dateHistory[], MATCH(tbl_dailyDashboard[[#This Row],[runDate]:[runDate]], tbl_dateHistory[[runDate]:[runDate]], 0), MATCH(tbl_dailyDashboard[[#Headers],[botRuns]], tbl_dateHistory[#Headers], 0)), "-")</f>
        <v>-</v>
      </c>
      <c r="G98" s="6" t="str">
        <f>IFERROR(INDEX(tbl_dateHistory[], MATCH(tbl_dailyDashboard[[#This Row],[runDate]:[runDate]], tbl_dateHistory[[runDate]:[runDate]], 0), MATCH(tbl_dailyDashboard[[#Headers],[totalTransactions]], tbl_dateHistory[#Headers], 0)), "-")</f>
        <v>-</v>
      </c>
      <c r="H98" s="46" t="str">
        <f>IFERROR(INDEX(tbl_dateHistory[], MATCH(tbl_dailyDashboard[[#This Row],[runDate]:[runDate]], tbl_dateHistory[[runDate]:[runDate]], 0), MATCH(tbl_dailyDashboard[[#Headers],[percentSuccessful]], tbl_dateHistory[#Headers], 0)), "-")</f>
        <v>-</v>
      </c>
      <c r="I98" s="46" t="str">
        <f>IFERROR(INDEX(tbl_dateHistory[], MATCH(tbl_dailyDashboard[[#This Row],[runDate]:[runDate]], tbl_dateHistory[[runDate]:[runDate]], 0), MATCH(tbl_dailyDashboard[[#Headers],[percentBRE]], tbl_dateHistory[#Headers], 0)), "-")</f>
        <v>-</v>
      </c>
      <c r="J98" s="46" t="str">
        <f>IFERROR(INDEX(tbl_dateHistory[], MATCH(tbl_dailyDashboard[[#This Row],[runDate]:[runDate]], tbl_dateHistory[[runDate]:[runDate]], 0), MATCH(tbl_dailyDashboard[[#Headers],[percentSystemErrors]], tbl_dateHistory[#Headers], 0)), "-")</f>
        <v>-</v>
      </c>
      <c r="K98" s="69">
        <v>53</v>
      </c>
      <c r="L98" s="18"/>
    </row>
    <row r="99" spans="1:12" customFormat="1" x14ac:dyDescent="0.3">
      <c r="A99" s="18"/>
      <c r="B99" s="63"/>
      <c r="C99" s="45" t="str">
        <f>IFERROR((INDEX(tbl_dateHistory[], tbl_dailyDashboard[[#This Row],[rowLookup]], 1)), "-")</f>
        <v>-</v>
      </c>
      <c r="D99" s="48" t="str">
        <f>IFERROR(INDEX(tbl_dateHistory[], MATCH(tbl_dailyDashboard[[#This Row],[runDate]:[runDate]], tbl_dateHistory[[runDate]:[runDate]], 0), MATCH(tbl_dailyDashboard[[#Headers],[avgBotRunTime]], tbl_dateHistory[#Headers], 0)), "-")</f>
        <v>-</v>
      </c>
      <c r="E99" s="48" t="str">
        <f>IFERROR(INDEX(tbl_dateHistory[], MATCH(tbl_dailyDashboard[[#This Row],[runDate]:[runDate]], tbl_dateHistory[[runDate]:[runDate]], 0), MATCH(tbl_dailyDashboard[[#Headers],[avgTransactionTime]], tbl_dateHistory[#Headers], 0)), "-")</f>
        <v>-</v>
      </c>
      <c r="F99" s="5" t="str">
        <f>IFERROR(INDEX(tbl_dateHistory[], MATCH(tbl_dailyDashboard[[#This Row],[runDate]:[runDate]], tbl_dateHistory[[runDate]:[runDate]], 0), MATCH(tbl_dailyDashboard[[#Headers],[botRuns]], tbl_dateHistory[#Headers], 0)), "-")</f>
        <v>-</v>
      </c>
      <c r="G99" s="6" t="str">
        <f>IFERROR(INDEX(tbl_dateHistory[], MATCH(tbl_dailyDashboard[[#This Row],[runDate]:[runDate]], tbl_dateHistory[[runDate]:[runDate]], 0), MATCH(tbl_dailyDashboard[[#Headers],[totalTransactions]], tbl_dateHistory[#Headers], 0)), "-")</f>
        <v>-</v>
      </c>
      <c r="H99" s="46" t="str">
        <f>IFERROR(INDEX(tbl_dateHistory[], MATCH(tbl_dailyDashboard[[#This Row],[runDate]:[runDate]], tbl_dateHistory[[runDate]:[runDate]], 0), MATCH(tbl_dailyDashboard[[#Headers],[percentSuccessful]], tbl_dateHistory[#Headers], 0)), "-")</f>
        <v>-</v>
      </c>
      <c r="I99" s="46" t="str">
        <f>IFERROR(INDEX(tbl_dateHistory[], MATCH(tbl_dailyDashboard[[#This Row],[runDate]:[runDate]], tbl_dateHistory[[runDate]:[runDate]], 0), MATCH(tbl_dailyDashboard[[#Headers],[percentBRE]], tbl_dateHistory[#Headers], 0)), "-")</f>
        <v>-</v>
      </c>
      <c r="J99" s="46" t="str">
        <f>IFERROR(INDEX(tbl_dateHistory[], MATCH(tbl_dailyDashboard[[#This Row],[runDate]:[runDate]], tbl_dateHistory[[runDate]:[runDate]], 0), MATCH(tbl_dailyDashboard[[#Headers],[percentSystemErrors]], tbl_dateHistory[#Headers], 0)), "-")</f>
        <v>-</v>
      </c>
      <c r="K99" s="69">
        <v>54</v>
      </c>
      <c r="L99" s="18"/>
    </row>
    <row r="100" spans="1:12" customFormat="1" x14ac:dyDescent="0.3">
      <c r="A100" s="18"/>
      <c r="B100" s="63"/>
      <c r="C100" s="45" t="str">
        <f>IFERROR((INDEX(tbl_dateHistory[], tbl_dailyDashboard[[#This Row],[rowLookup]], 1)), "-")</f>
        <v>-</v>
      </c>
      <c r="D100" s="48" t="str">
        <f>IFERROR(INDEX(tbl_dateHistory[], MATCH(tbl_dailyDashboard[[#This Row],[runDate]:[runDate]], tbl_dateHistory[[runDate]:[runDate]], 0), MATCH(tbl_dailyDashboard[[#Headers],[avgBotRunTime]], tbl_dateHistory[#Headers], 0)), "-")</f>
        <v>-</v>
      </c>
      <c r="E100" s="48" t="str">
        <f>IFERROR(INDEX(tbl_dateHistory[], MATCH(tbl_dailyDashboard[[#This Row],[runDate]:[runDate]], tbl_dateHistory[[runDate]:[runDate]], 0), MATCH(tbl_dailyDashboard[[#Headers],[avgTransactionTime]], tbl_dateHistory[#Headers], 0)), "-")</f>
        <v>-</v>
      </c>
      <c r="F100" s="5" t="str">
        <f>IFERROR(INDEX(tbl_dateHistory[], MATCH(tbl_dailyDashboard[[#This Row],[runDate]:[runDate]], tbl_dateHistory[[runDate]:[runDate]], 0), MATCH(tbl_dailyDashboard[[#Headers],[botRuns]], tbl_dateHistory[#Headers], 0)), "-")</f>
        <v>-</v>
      </c>
      <c r="G100" s="6" t="str">
        <f>IFERROR(INDEX(tbl_dateHistory[], MATCH(tbl_dailyDashboard[[#This Row],[runDate]:[runDate]], tbl_dateHistory[[runDate]:[runDate]], 0), MATCH(tbl_dailyDashboard[[#Headers],[totalTransactions]], tbl_dateHistory[#Headers], 0)), "-")</f>
        <v>-</v>
      </c>
      <c r="H100" s="46" t="str">
        <f>IFERROR(INDEX(tbl_dateHistory[], MATCH(tbl_dailyDashboard[[#This Row],[runDate]:[runDate]], tbl_dateHistory[[runDate]:[runDate]], 0), MATCH(tbl_dailyDashboard[[#Headers],[percentSuccessful]], tbl_dateHistory[#Headers], 0)), "-")</f>
        <v>-</v>
      </c>
      <c r="I100" s="46" t="str">
        <f>IFERROR(INDEX(tbl_dateHistory[], MATCH(tbl_dailyDashboard[[#This Row],[runDate]:[runDate]], tbl_dateHistory[[runDate]:[runDate]], 0), MATCH(tbl_dailyDashboard[[#Headers],[percentBRE]], tbl_dateHistory[#Headers], 0)), "-")</f>
        <v>-</v>
      </c>
      <c r="J100" s="46" t="str">
        <f>IFERROR(INDEX(tbl_dateHistory[], MATCH(tbl_dailyDashboard[[#This Row],[runDate]:[runDate]], tbl_dateHistory[[runDate]:[runDate]], 0), MATCH(tbl_dailyDashboard[[#Headers],[percentSystemErrors]], tbl_dateHistory[#Headers], 0)), "-")</f>
        <v>-</v>
      </c>
      <c r="K100" s="69">
        <v>55</v>
      </c>
      <c r="L100" s="18"/>
    </row>
    <row r="101" spans="1:12" customFormat="1" x14ac:dyDescent="0.3">
      <c r="A101" s="18"/>
      <c r="B101" s="63"/>
      <c r="C101" s="45" t="str">
        <f>IFERROR((INDEX(tbl_dateHistory[], tbl_dailyDashboard[[#This Row],[rowLookup]], 1)), "-")</f>
        <v>-</v>
      </c>
      <c r="D101" s="48" t="str">
        <f>IFERROR(INDEX(tbl_dateHistory[], MATCH(tbl_dailyDashboard[[#This Row],[runDate]:[runDate]], tbl_dateHistory[[runDate]:[runDate]], 0), MATCH(tbl_dailyDashboard[[#Headers],[avgBotRunTime]], tbl_dateHistory[#Headers], 0)), "-")</f>
        <v>-</v>
      </c>
      <c r="E101" s="48" t="str">
        <f>IFERROR(INDEX(tbl_dateHistory[], MATCH(tbl_dailyDashboard[[#This Row],[runDate]:[runDate]], tbl_dateHistory[[runDate]:[runDate]], 0), MATCH(tbl_dailyDashboard[[#Headers],[avgTransactionTime]], tbl_dateHistory[#Headers], 0)), "-")</f>
        <v>-</v>
      </c>
      <c r="F101" s="5" t="str">
        <f>IFERROR(INDEX(tbl_dateHistory[], MATCH(tbl_dailyDashboard[[#This Row],[runDate]:[runDate]], tbl_dateHistory[[runDate]:[runDate]], 0), MATCH(tbl_dailyDashboard[[#Headers],[botRuns]], tbl_dateHistory[#Headers], 0)), "-")</f>
        <v>-</v>
      </c>
      <c r="G101" s="6" t="str">
        <f>IFERROR(INDEX(tbl_dateHistory[], MATCH(tbl_dailyDashboard[[#This Row],[runDate]:[runDate]], tbl_dateHistory[[runDate]:[runDate]], 0), MATCH(tbl_dailyDashboard[[#Headers],[totalTransactions]], tbl_dateHistory[#Headers], 0)), "-")</f>
        <v>-</v>
      </c>
      <c r="H101" s="46" t="str">
        <f>IFERROR(INDEX(tbl_dateHistory[], MATCH(tbl_dailyDashboard[[#This Row],[runDate]:[runDate]], tbl_dateHistory[[runDate]:[runDate]], 0), MATCH(tbl_dailyDashboard[[#Headers],[percentSuccessful]], tbl_dateHistory[#Headers], 0)), "-")</f>
        <v>-</v>
      </c>
      <c r="I101" s="46" t="str">
        <f>IFERROR(INDEX(tbl_dateHistory[], MATCH(tbl_dailyDashboard[[#This Row],[runDate]:[runDate]], tbl_dateHistory[[runDate]:[runDate]], 0), MATCH(tbl_dailyDashboard[[#Headers],[percentBRE]], tbl_dateHistory[#Headers], 0)), "-")</f>
        <v>-</v>
      </c>
      <c r="J101" s="46" t="str">
        <f>IFERROR(INDEX(tbl_dateHistory[], MATCH(tbl_dailyDashboard[[#This Row],[runDate]:[runDate]], tbl_dateHistory[[runDate]:[runDate]], 0), MATCH(tbl_dailyDashboard[[#Headers],[percentSystemErrors]], tbl_dateHistory[#Headers], 0)), "-")</f>
        <v>-</v>
      </c>
      <c r="K101" s="69">
        <v>56</v>
      </c>
      <c r="L101" s="18"/>
    </row>
    <row r="102" spans="1:12" customFormat="1" x14ac:dyDescent="0.3">
      <c r="A102" s="18"/>
      <c r="B102" s="63"/>
      <c r="C102" s="45" t="str">
        <f>IFERROR((INDEX(tbl_dateHistory[], tbl_dailyDashboard[[#This Row],[rowLookup]], 1)), "-")</f>
        <v>-</v>
      </c>
      <c r="D102" s="48" t="str">
        <f>IFERROR(INDEX(tbl_dateHistory[], MATCH(tbl_dailyDashboard[[#This Row],[runDate]:[runDate]], tbl_dateHistory[[runDate]:[runDate]], 0), MATCH(tbl_dailyDashboard[[#Headers],[avgBotRunTime]], tbl_dateHistory[#Headers], 0)), "-")</f>
        <v>-</v>
      </c>
      <c r="E102" s="48" t="str">
        <f>IFERROR(INDEX(tbl_dateHistory[], MATCH(tbl_dailyDashboard[[#This Row],[runDate]:[runDate]], tbl_dateHistory[[runDate]:[runDate]], 0), MATCH(tbl_dailyDashboard[[#Headers],[avgTransactionTime]], tbl_dateHistory[#Headers], 0)), "-")</f>
        <v>-</v>
      </c>
      <c r="F102" s="5" t="str">
        <f>IFERROR(INDEX(tbl_dateHistory[], MATCH(tbl_dailyDashboard[[#This Row],[runDate]:[runDate]], tbl_dateHistory[[runDate]:[runDate]], 0), MATCH(tbl_dailyDashboard[[#Headers],[botRuns]], tbl_dateHistory[#Headers], 0)), "-")</f>
        <v>-</v>
      </c>
      <c r="G102" s="6" t="str">
        <f>IFERROR(INDEX(tbl_dateHistory[], MATCH(tbl_dailyDashboard[[#This Row],[runDate]:[runDate]], tbl_dateHistory[[runDate]:[runDate]], 0), MATCH(tbl_dailyDashboard[[#Headers],[totalTransactions]], tbl_dateHistory[#Headers], 0)), "-")</f>
        <v>-</v>
      </c>
      <c r="H102" s="46" t="str">
        <f>IFERROR(INDEX(tbl_dateHistory[], MATCH(tbl_dailyDashboard[[#This Row],[runDate]:[runDate]], tbl_dateHistory[[runDate]:[runDate]], 0), MATCH(tbl_dailyDashboard[[#Headers],[percentSuccessful]], tbl_dateHistory[#Headers], 0)), "-")</f>
        <v>-</v>
      </c>
      <c r="I102" s="46" t="str">
        <f>IFERROR(INDEX(tbl_dateHistory[], MATCH(tbl_dailyDashboard[[#This Row],[runDate]:[runDate]], tbl_dateHistory[[runDate]:[runDate]], 0), MATCH(tbl_dailyDashboard[[#Headers],[percentBRE]], tbl_dateHistory[#Headers], 0)), "-")</f>
        <v>-</v>
      </c>
      <c r="J102" s="46" t="str">
        <f>IFERROR(INDEX(tbl_dateHistory[], MATCH(tbl_dailyDashboard[[#This Row],[runDate]:[runDate]], tbl_dateHistory[[runDate]:[runDate]], 0), MATCH(tbl_dailyDashboard[[#Headers],[percentSystemErrors]], tbl_dateHistory[#Headers], 0)), "-")</f>
        <v>-</v>
      </c>
      <c r="K102" s="69">
        <v>57</v>
      </c>
      <c r="L102" s="18"/>
    </row>
    <row r="103" spans="1:12" s="17" customFormat="1" x14ac:dyDescent="0.3">
      <c r="A103" s="18"/>
      <c r="B103" s="63"/>
      <c r="C103" s="45" t="str">
        <f>IFERROR((INDEX(tbl_dateHistory[], tbl_dailyDashboard[[#This Row],[rowLookup]], 1)), "-")</f>
        <v>-</v>
      </c>
      <c r="D103" s="48" t="str">
        <f>IFERROR(INDEX(tbl_dateHistory[], MATCH(tbl_dailyDashboard[[#This Row],[runDate]:[runDate]], tbl_dateHistory[[runDate]:[runDate]], 0), MATCH(tbl_dailyDashboard[[#Headers],[avgBotRunTime]], tbl_dateHistory[#Headers], 0)), "-")</f>
        <v>-</v>
      </c>
      <c r="E103" s="48" t="str">
        <f>IFERROR(INDEX(tbl_dateHistory[], MATCH(tbl_dailyDashboard[[#This Row],[runDate]:[runDate]], tbl_dateHistory[[runDate]:[runDate]], 0), MATCH(tbl_dailyDashboard[[#Headers],[avgTransactionTime]], tbl_dateHistory[#Headers], 0)), "-")</f>
        <v>-</v>
      </c>
      <c r="F103" s="5" t="str">
        <f>IFERROR(INDEX(tbl_dateHistory[], MATCH(tbl_dailyDashboard[[#This Row],[runDate]:[runDate]], tbl_dateHistory[[runDate]:[runDate]], 0), MATCH(tbl_dailyDashboard[[#Headers],[botRuns]], tbl_dateHistory[#Headers], 0)), "-")</f>
        <v>-</v>
      </c>
      <c r="G103" s="6" t="str">
        <f>IFERROR(INDEX(tbl_dateHistory[], MATCH(tbl_dailyDashboard[[#This Row],[runDate]:[runDate]], tbl_dateHistory[[runDate]:[runDate]], 0), MATCH(tbl_dailyDashboard[[#Headers],[totalTransactions]], tbl_dateHistory[#Headers], 0)), "-")</f>
        <v>-</v>
      </c>
      <c r="H103" s="46" t="str">
        <f>IFERROR(INDEX(tbl_dateHistory[], MATCH(tbl_dailyDashboard[[#This Row],[runDate]:[runDate]], tbl_dateHistory[[runDate]:[runDate]], 0), MATCH(tbl_dailyDashboard[[#Headers],[percentSuccessful]], tbl_dateHistory[#Headers], 0)), "-")</f>
        <v>-</v>
      </c>
      <c r="I103" s="46" t="str">
        <f>IFERROR(INDEX(tbl_dateHistory[], MATCH(tbl_dailyDashboard[[#This Row],[runDate]:[runDate]], tbl_dateHistory[[runDate]:[runDate]], 0), MATCH(tbl_dailyDashboard[[#Headers],[percentBRE]], tbl_dateHistory[#Headers], 0)), "-")</f>
        <v>-</v>
      </c>
      <c r="J103" s="46" t="str">
        <f>IFERROR(INDEX(tbl_dateHistory[], MATCH(tbl_dailyDashboard[[#This Row],[runDate]:[runDate]], tbl_dateHistory[[runDate]:[runDate]], 0), MATCH(tbl_dailyDashboard[[#Headers],[percentSystemErrors]], tbl_dateHistory[#Headers], 0)), "-")</f>
        <v>-</v>
      </c>
      <c r="K103" s="69">
        <v>58</v>
      </c>
      <c r="L103" s="18"/>
    </row>
    <row r="104" spans="1:12" hidden="1" x14ac:dyDescent="0.3">
      <c r="A104" s="1"/>
      <c r="B104" s="63"/>
      <c r="C104" s="45" t="str">
        <f>IFERROR((INDEX(tbl_dateHistory[], tbl_dailyDashboard[[#This Row],[rowLookup]], 1)), "-")</f>
        <v>-</v>
      </c>
      <c r="D104" s="48" t="str">
        <f>IFERROR(INDEX(tbl_dateHistory[], MATCH(tbl_dailyDashboard[[#This Row],[runDate]:[runDate]], tbl_dateHistory[[runDate]:[runDate]], 0), MATCH(tbl_dailyDashboard[[#Headers],[avgBotRunTime]], tbl_dateHistory[#Headers], 0)), "-")</f>
        <v>-</v>
      </c>
      <c r="E104" s="48" t="str">
        <f>IFERROR(INDEX(tbl_dateHistory[], MATCH(tbl_dailyDashboard[[#This Row],[runDate]:[runDate]], tbl_dateHistory[[runDate]:[runDate]], 0), MATCH(tbl_dailyDashboard[[#Headers],[avgTransactionTime]], tbl_dateHistory[#Headers], 0)), "-")</f>
        <v>-</v>
      </c>
      <c r="F104" s="5" t="str">
        <f>IFERROR(INDEX(tbl_dateHistory[], MATCH(tbl_dailyDashboard[[#This Row],[runDate]:[runDate]], tbl_dateHistory[[runDate]:[runDate]], 0), MATCH(tbl_dailyDashboard[[#Headers],[botRuns]], tbl_dateHistory[#Headers], 0)), "-")</f>
        <v>-</v>
      </c>
      <c r="G104" s="6" t="str">
        <f>IFERROR(INDEX(tbl_dateHistory[], MATCH(tbl_dailyDashboard[[#This Row],[runDate]:[runDate]], tbl_dateHistory[[runDate]:[runDate]], 0), MATCH(tbl_dailyDashboard[[#Headers],[totalTransactions]], tbl_dateHistory[#Headers], 0)), "-")</f>
        <v>-</v>
      </c>
      <c r="H104" s="46" t="str">
        <f>IFERROR(INDEX(tbl_dateHistory[], MATCH(tbl_dailyDashboard[[#This Row],[runDate]:[runDate]], tbl_dateHistory[[runDate]:[runDate]], 0), MATCH(tbl_dailyDashboard[[#Headers],[percentSuccessful]], tbl_dateHistory[#Headers], 0)), "-")</f>
        <v>-</v>
      </c>
      <c r="I104" s="46" t="str">
        <f>IFERROR(INDEX(tbl_dateHistory[], MATCH(tbl_dailyDashboard[[#This Row],[runDate]:[runDate]], tbl_dateHistory[[runDate]:[runDate]], 0), MATCH(tbl_dailyDashboard[[#Headers],[percentBRE]], tbl_dateHistory[#Headers], 0)), "-")</f>
        <v>-</v>
      </c>
      <c r="J104" s="46" t="str">
        <f>IFERROR(INDEX(tbl_dateHistory[], MATCH(tbl_dailyDashboard[[#This Row],[runDate]:[runDate]], tbl_dateHistory[[runDate]:[runDate]], 0), MATCH(tbl_dailyDashboard[[#Headers],[percentSystemErrors]], tbl_dateHistory[#Headers], 0)), "-")</f>
        <v>-</v>
      </c>
      <c r="K104" s="69">
        <v>59</v>
      </c>
    </row>
    <row r="105" spans="1:12" hidden="1" x14ac:dyDescent="0.3">
      <c r="A105" s="1"/>
      <c r="B105" s="63"/>
      <c r="C105" s="45" t="str">
        <f>IFERROR((INDEX(tbl_dateHistory[], tbl_dailyDashboard[[#This Row],[rowLookup]], 1)), "-")</f>
        <v>-</v>
      </c>
      <c r="D105" s="48" t="str">
        <f>IFERROR(INDEX(tbl_dateHistory[], MATCH(tbl_dailyDashboard[[#This Row],[runDate]:[runDate]], tbl_dateHistory[[runDate]:[runDate]], 0), MATCH(tbl_dailyDashboard[[#Headers],[avgBotRunTime]], tbl_dateHistory[#Headers], 0)), "-")</f>
        <v>-</v>
      </c>
      <c r="E105" s="48" t="str">
        <f>IFERROR(INDEX(tbl_dateHistory[], MATCH(tbl_dailyDashboard[[#This Row],[runDate]:[runDate]], tbl_dateHistory[[runDate]:[runDate]], 0), MATCH(tbl_dailyDashboard[[#Headers],[avgTransactionTime]], tbl_dateHistory[#Headers], 0)), "-")</f>
        <v>-</v>
      </c>
      <c r="F105" s="5" t="str">
        <f>IFERROR(INDEX(tbl_dateHistory[], MATCH(tbl_dailyDashboard[[#This Row],[runDate]:[runDate]], tbl_dateHistory[[runDate]:[runDate]], 0), MATCH(tbl_dailyDashboard[[#Headers],[botRuns]], tbl_dateHistory[#Headers], 0)), "-")</f>
        <v>-</v>
      </c>
      <c r="G105" s="6" t="str">
        <f>IFERROR(INDEX(tbl_dateHistory[], MATCH(tbl_dailyDashboard[[#This Row],[runDate]:[runDate]], tbl_dateHistory[[runDate]:[runDate]], 0), MATCH(tbl_dailyDashboard[[#Headers],[totalTransactions]], tbl_dateHistory[#Headers], 0)), "-")</f>
        <v>-</v>
      </c>
      <c r="H105" s="46" t="str">
        <f>IFERROR(INDEX(tbl_dateHistory[], MATCH(tbl_dailyDashboard[[#This Row],[runDate]:[runDate]], tbl_dateHistory[[runDate]:[runDate]], 0), MATCH(tbl_dailyDashboard[[#Headers],[percentSuccessful]], tbl_dateHistory[#Headers], 0)), "-")</f>
        <v>-</v>
      </c>
      <c r="I105" s="46" t="str">
        <f>IFERROR(INDEX(tbl_dateHistory[], MATCH(tbl_dailyDashboard[[#This Row],[runDate]:[runDate]], tbl_dateHistory[[runDate]:[runDate]], 0), MATCH(tbl_dailyDashboard[[#Headers],[percentBRE]], tbl_dateHistory[#Headers], 0)), "-")</f>
        <v>-</v>
      </c>
      <c r="J105" s="46" t="str">
        <f>IFERROR(INDEX(tbl_dateHistory[], MATCH(tbl_dailyDashboard[[#This Row],[runDate]:[runDate]], tbl_dateHistory[[runDate]:[runDate]], 0), MATCH(tbl_dailyDashboard[[#Headers],[percentSystemErrors]], tbl_dateHistory[#Headers], 0)), "-")</f>
        <v>-</v>
      </c>
      <c r="K105" s="69">
        <v>60</v>
      </c>
    </row>
    <row r="106" spans="1:12" hidden="1" x14ac:dyDescent="0.3">
      <c r="A106" s="1"/>
      <c r="B106" s="63"/>
      <c r="C106" s="59" t="str">
        <f>IFERROR((INDEX(tbl_dateHistory[], tbl_dailyDashboard[[#This Row],[rowLookup]], 1)), "-")</f>
        <v>-</v>
      </c>
      <c r="D106" s="48" t="str">
        <f>IFERROR(INDEX(tbl_dateHistory[], MATCH(tbl_dailyDashboard[[#This Row],[runDate]:[runDate]], tbl_dateHistory[[runDate]:[runDate]], 0), MATCH(tbl_dailyDashboard[[#Headers],[avgBotRunTime]], tbl_dateHistory[#Headers], 0)), "-")</f>
        <v>-</v>
      </c>
      <c r="E106" s="48" t="str">
        <f>IFERROR(INDEX(tbl_dateHistory[], MATCH(tbl_dailyDashboard[[#This Row],[runDate]:[runDate]], tbl_dateHistory[[runDate]:[runDate]], 0), MATCH(tbl_dailyDashboard[[#Headers],[avgTransactionTime]], tbl_dateHistory[#Headers], 0)), "-")</f>
        <v>-</v>
      </c>
      <c r="F106" s="100" t="str">
        <f>IFERROR(INDEX(tbl_dateHistory[], MATCH(tbl_dailyDashboard[[#This Row],[runDate]:[runDate]], tbl_dateHistory[[runDate]:[runDate]], 0), MATCH(tbl_dailyDashboard[[#Headers],[botRuns]], tbl_dateHistory[#Headers], 0)), "-")</f>
        <v>-</v>
      </c>
      <c r="G106" s="6" t="str">
        <f>IFERROR(INDEX(tbl_dateHistory[], MATCH(tbl_dailyDashboard[[#This Row],[runDate]:[runDate]], tbl_dateHistory[[runDate]:[runDate]], 0), MATCH(tbl_dailyDashboard[[#Headers],[totalTransactions]], tbl_dateHistory[#Headers], 0)), "-")</f>
        <v>-</v>
      </c>
      <c r="H106" s="101" t="str">
        <f>IFERROR(INDEX(tbl_dateHistory[], MATCH(tbl_dailyDashboard[[#This Row],[runDate]:[runDate]], tbl_dateHistory[[runDate]:[runDate]], 0), MATCH(tbl_dailyDashboard[[#Headers],[percentSuccessful]], tbl_dateHistory[#Headers], 0)), "-")</f>
        <v>-</v>
      </c>
      <c r="I106" s="101" t="str">
        <f>IFERROR(INDEX(tbl_dateHistory[], MATCH(tbl_dailyDashboard[[#This Row],[runDate]:[runDate]], tbl_dateHistory[[runDate]:[runDate]], 0), MATCH(tbl_dailyDashboard[[#Headers],[percentBRE]], tbl_dateHistory[#Headers], 0)), "-")</f>
        <v>-</v>
      </c>
      <c r="J106" s="46" t="str">
        <f>IFERROR(INDEX(tbl_dateHistory[], MATCH(tbl_dailyDashboard[[#This Row],[runDate]:[runDate]], tbl_dateHistory[[runDate]:[runDate]], 0), MATCH(tbl_dailyDashboard[[#Headers],[percentSystemErrors]], tbl_dateHistory[#Headers], 0)), "-")</f>
        <v>-</v>
      </c>
      <c r="K106" s="69">
        <v>61</v>
      </c>
    </row>
    <row r="107" spans="1:12" x14ac:dyDescent="0.3">
      <c r="B107" s="68"/>
      <c r="C107" s="55" t="str">
        <f>IFERROR((INDEX(tbl_dateHistory[], tbl_dailyDashboard[[#This Row],[rowLookup]], 1)), "-")</f>
        <v>-</v>
      </c>
      <c r="D107" s="56" t="str">
        <f>IFERROR(INDEX(tbl_dateHistory[], MATCH(tbl_dailyDashboard[[#This Row],[runDate]:[runDate]], tbl_dateHistory[[runDate]:[runDate]], 0), MATCH(tbl_dailyDashboard[[#Headers],[avgBotRunTime]], tbl_dateHistory[#Headers], 0)), "-")</f>
        <v>-</v>
      </c>
      <c r="E107" s="56" t="str">
        <f>IFERROR(INDEX(tbl_dateHistory[], MATCH(tbl_dailyDashboard[[#This Row],[runDate]:[runDate]], tbl_dateHistory[[runDate]:[runDate]], 0), MATCH(tbl_dailyDashboard[[#Headers],[avgTransactionTime]], tbl_dateHistory[#Headers], 0)), "-")</f>
        <v>-</v>
      </c>
      <c r="F107" s="99" t="str">
        <f>IFERROR(INDEX(tbl_dateHistory[], MATCH(tbl_dailyDashboard[[#This Row],[runDate]:[runDate]], tbl_dateHistory[[runDate]:[runDate]], 0), MATCH(tbl_dailyDashboard[[#Headers],[botRuns]], tbl_dateHistory[#Headers], 0)), "-")</f>
        <v>-</v>
      </c>
      <c r="G107" s="57" t="str">
        <f>IFERROR(INDEX(tbl_dateHistory[], MATCH(tbl_dailyDashboard[[#This Row],[runDate]:[runDate]], tbl_dateHistory[[runDate]:[runDate]], 0), MATCH(tbl_dailyDashboard[[#Headers],[totalTransactions]], tbl_dateHistory[#Headers], 0)), "-")</f>
        <v>-</v>
      </c>
      <c r="H107" s="58" t="str">
        <f>IFERROR(INDEX(tbl_dateHistory[], MATCH(tbl_dailyDashboard[[#This Row],[runDate]:[runDate]], tbl_dateHistory[[runDate]:[runDate]], 0), MATCH(tbl_dailyDashboard[[#Headers],[percentSuccessful]], tbl_dateHistory[#Headers], 0)), "-")</f>
        <v>-</v>
      </c>
      <c r="I107" s="58" t="str">
        <f>IFERROR(INDEX(tbl_dateHistory[], MATCH(tbl_dailyDashboard[[#This Row],[runDate]:[runDate]], tbl_dateHistory[[runDate]:[runDate]], 0), MATCH(tbl_dailyDashboard[[#Headers],[percentBRE]], tbl_dateHistory[#Headers], 0)), "-")</f>
        <v>-</v>
      </c>
      <c r="J107" s="58" t="str">
        <f>IFERROR(INDEX(tbl_dateHistory[], MATCH(tbl_dailyDashboard[[#This Row],[runDate]:[runDate]], tbl_dateHistory[[runDate]:[runDate]], 0), MATCH(tbl_dailyDashboard[[#Headers],[percentSystemErrors]], tbl_dateHistory[#Headers], 0)), "-")</f>
        <v>-</v>
      </c>
      <c r="K107" s="69">
        <v>62</v>
      </c>
    </row>
    <row r="108" spans="1:12" x14ac:dyDescent="0.3">
      <c r="B108" s="63"/>
      <c r="C108" s="55" t="str">
        <f>IFERROR((INDEX(tbl_dateHistory[], tbl_dailyDashboard[[#This Row],[rowLookup]], 1)), "-")</f>
        <v>x</v>
      </c>
      <c r="D108" s="56" t="str">
        <f>IFERROR(INDEX(tbl_dateHistory[], MATCH(tbl_dailyDashboard[[#This Row],[runDate]:[runDate]], tbl_dateHistory[[runDate]:[runDate]], 0), MATCH(tbl_dailyDashboard[[#Headers],[avgBotRunTime]], tbl_dateHistory[#Headers], 0)), "-")</f>
        <v>x</v>
      </c>
      <c r="E108" s="56" t="str">
        <f>IFERROR(INDEX(tbl_dateHistory[], MATCH(tbl_dailyDashboard[[#This Row],[runDate]:[runDate]], tbl_dateHistory[[runDate]:[runDate]], 0), MATCH(tbl_dailyDashboard[[#Headers],[avgTransactionTime]], tbl_dateHistory[#Headers], 0)), "-")</f>
        <v>x</v>
      </c>
      <c r="F108" s="99" t="str">
        <f>IFERROR(INDEX(tbl_dateHistory[], MATCH(tbl_dailyDashboard[[#This Row],[runDate]:[runDate]], tbl_dateHistory[[runDate]:[runDate]], 0), MATCH(tbl_dailyDashboard[[#Headers],[botRuns]], tbl_dateHistory[#Headers], 0)), "-")</f>
        <v>x</v>
      </c>
      <c r="G108" s="57" t="str">
        <f>IFERROR(INDEX(tbl_dateHistory[], MATCH(tbl_dailyDashboard[[#This Row],[runDate]:[runDate]], tbl_dateHistory[[runDate]:[runDate]], 0), MATCH(tbl_dailyDashboard[[#Headers],[totalTransactions]], tbl_dateHistory[#Headers], 0)), "-")</f>
        <v>x</v>
      </c>
      <c r="H108" s="58" t="str">
        <f>IFERROR(INDEX(tbl_dateHistory[], MATCH(tbl_dailyDashboard[[#This Row],[runDate]:[runDate]], tbl_dateHistory[[runDate]:[runDate]], 0), MATCH(tbl_dailyDashboard[[#Headers],[percentSuccessful]], tbl_dateHistory[#Headers], 0)), "-")</f>
        <v>x</v>
      </c>
      <c r="I108" s="58" t="str">
        <f>IFERROR(INDEX(tbl_dateHistory[], MATCH(tbl_dailyDashboard[[#This Row],[runDate]:[runDate]], tbl_dateHistory[[runDate]:[runDate]], 0), MATCH(tbl_dailyDashboard[[#Headers],[percentBRE]], tbl_dateHistory[#Headers], 0)), "-")</f>
        <v>x</v>
      </c>
      <c r="J108" s="58" t="str">
        <f>IFERROR(INDEX(tbl_dateHistory[], MATCH(tbl_dailyDashboard[[#This Row],[runDate]:[runDate]], tbl_dateHistory[[runDate]:[runDate]], 0), MATCH(tbl_dailyDashboard[[#Headers],[percentSystemErrors]], tbl_dateHistory[#Headers], 0)), "-")</f>
        <v>x</v>
      </c>
      <c r="K108" s="69"/>
    </row>
    <row r="109" spans="1:12" x14ac:dyDescent="0.3">
      <c r="B109" s="63"/>
      <c r="C109" s="55" t="str">
        <f>IFERROR((INDEX(tbl_dateHistory[], tbl_dailyDashboard[[#This Row],[rowLookup]], 1)), "-")</f>
        <v>x</v>
      </c>
      <c r="D109" s="56" t="str">
        <f>IFERROR(INDEX(tbl_dateHistory[], MATCH(tbl_dailyDashboard[[#This Row],[runDate]:[runDate]], tbl_dateHistory[[runDate]:[runDate]], 0), MATCH(tbl_dailyDashboard[[#Headers],[avgBotRunTime]], tbl_dateHistory[#Headers], 0)), "-")</f>
        <v>x</v>
      </c>
      <c r="E109" s="56" t="str">
        <f>IFERROR(INDEX(tbl_dateHistory[], MATCH(tbl_dailyDashboard[[#This Row],[runDate]:[runDate]], tbl_dateHistory[[runDate]:[runDate]], 0), MATCH(tbl_dailyDashboard[[#Headers],[avgTransactionTime]], tbl_dateHistory[#Headers], 0)), "-")</f>
        <v>x</v>
      </c>
      <c r="F109" s="99" t="str">
        <f>IFERROR(INDEX(tbl_dateHistory[], MATCH(tbl_dailyDashboard[[#This Row],[runDate]:[runDate]], tbl_dateHistory[[runDate]:[runDate]], 0), MATCH(tbl_dailyDashboard[[#Headers],[botRuns]], tbl_dateHistory[#Headers], 0)), "-")</f>
        <v>x</v>
      </c>
      <c r="G109" s="57" t="str">
        <f>IFERROR(INDEX(tbl_dateHistory[], MATCH(tbl_dailyDashboard[[#This Row],[runDate]:[runDate]], tbl_dateHistory[[runDate]:[runDate]], 0), MATCH(tbl_dailyDashboard[[#Headers],[totalTransactions]], tbl_dateHistory[#Headers], 0)), "-")</f>
        <v>x</v>
      </c>
      <c r="H109" s="58" t="str">
        <f>IFERROR(INDEX(tbl_dateHistory[], MATCH(tbl_dailyDashboard[[#This Row],[runDate]:[runDate]], tbl_dateHistory[[runDate]:[runDate]], 0), MATCH(tbl_dailyDashboard[[#Headers],[percentSuccessful]], tbl_dateHistory[#Headers], 0)), "-")</f>
        <v>x</v>
      </c>
      <c r="I109" s="58" t="str">
        <f>IFERROR(INDEX(tbl_dateHistory[], MATCH(tbl_dailyDashboard[[#This Row],[runDate]:[runDate]], tbl_dateHistory[[runDate]:[runDate]], 0), MATCH(tbl_dailyDashboard[[#Headers],[percentBRE]], tbl_dateHistory[#Headers], 0)), "-")</f>
        <v>x</v>
      </c>
      <c r="J109" s="58" t="str">
        <f>IFERROR(INDEX(tbl_dateHistory[], MATCH(tbl_dailyDashboard[[#This Row],[runDate]:[runDate]], tbl_dateHistory[[runDate]:[runDate]], 0), MATCH(tbl_dailyDashboard[[#Headers],[percentSystemErrors]], tbl_dateHistory[#Headers], 0)), "-")</f>
        <v>x</v>
      </c>
      <c r="K109" s="69"/>
    </row>
    <row r="110" spans="1:12" x14ac:dyDescent="0.3">
      <c r="B110" s="63"/>
      <c r="C110" s="55" t="str">
        <f>IFERROR((INDEX(tbl_dateHistory[], tbl_dailyDashboard[[#This Row],[rowLookup]], 1)), "-")</f>
        <v>x</v>
      </c>
      <c r="D110" s="56" t="str">
        <f>IFERROR(INDEX(tbl_dateHistory[], MATCH(tbl_dailyDashboard[[#This Row],[runDate]:[runDate]], tbl_dateHistory[[runDate]:[runDate]], 0), MATCH(tbl_dailyDashboard[[#Headers],[avgBotRunTime]], tbl_dateHistory[#Headers], 0)), "-")</f>
        <v>x</v>
      </c>
      <c r="E110" s="56" t="str">
        <f>IFERROR(INDEX(tbl_dateHistory[], MATCH(tbl_dailyDashboard[[#This Row],[runDate]:[runDate]], tbl_dateHistory[[runDate]:[runDate]], 0), MATCH(tbl_dailyDashboard[[#Headers],[avgTransactionTime]], tbl_dateHistory[#Headers], 0)), "-")</f>
        <v>x</v>
      </c>
      <c r="F110" s="99" t="str">
        <f>IFERROR(INDEX(tbl_dateHistory[], MATCH(tbl_dailyDashboard[[#This Row],[runDate]:[runDate]], tbl_dateHistory[[runDate]:[runDate]], 0), MATCH(tbl_dailyDashboard[[#Headers],[botRuns]], tbl_dateHistory[#Headers], 0)), "-")</f>
        <v>x</v>
      </c>
      <c r="G110" s="57" t="str">
        <f>IFERROR(INDEX(tbl_dateHistory[], MATCH(tbl_dailyDashboard[[#This Row],[runDate]:[runDate]], tbl_dateHistory[[runDate]:[runDate]], 0), MATCH(tbl_dailyDashboard[[#Headers],[totalTransactions]], tbl_dateHistory[#Headers], 0)), "-")</f>
        <v>x</v>
      </c>
      <c r="H110" s="58" t="str">
        <f>IFERROR(INDEX(tbl_dateHistory[], MATCH(tbl_dailyDashboard[[#This Row],[runDate]:[runDate]], tbl_dateHistory[[runDate]:[runDate]], 0), MATCH(tbl_dailyDashboard[[#Headers],[percentSuccessful]], tbl_dateHistory[#Headers], 0)), "-")</f>
        <v>x</v>
      </c>
      <c r="I110" s="58" t="str">
        <f>IFERROR(INDEX(tbl_dateHistory[], MATCH(tbl_dailyDashboard[[#This Row],[runDate]:[runDate]], tbl_dateHistory[[runDate]:[runDate]], 0), MATCH(tbl_dailyDashboard[[#Headers],[percentBRE]], tbl_dateHistory[#Headers], 0)), "-")</f>
        <v>x</v>
      </c>
      <c r="J110" s="58" t="str">
        <f>IFERROR(INDEX(tbl_dateHistory[], MATCH(tbl_dailyDashboard[[#This Row],[runDate]:[runDate]], tbl_dateHistory[[runDate]:[runDate]], 0), MATCH(tbl_dailyDashboard[[#Headers],[percentSystemErrors]], tbl_dateHistory[#Headers], 0)), "-")</f>
        <v>x</v>
      </c>
      <c r="K110" s="69"/>
    </row>
    <row r="111" spans="1:12" x14ac:dyDescent="0.3">
      <c r="B111" s="63"/>
      <c r="C111" s="55" t="str">
        <f>IFERROR((INDEX(tbl_dateHistory[], tbl_dailyDashboard[[#This Row],[rowLookup]], 1)), "-")</f>
        <v>x</v>
      </c>
      <c r="D111" s="56" t="str">
        <f>IFERROR(INDEX(tbl_dateHistory[], MATCH(tbl_dailyDashboard[[#This Row],[runDate]:[runDate]], tbl_dateHistory[[runDate]:[runDate]], 0), MATCH(tbl_dailyDashboard[[#Headers],[avgBotRunTime]], tbl_dateHistory[#Headers], 0)), "-")</f>
        <v>x</v>
      </c>
      <c r="E111" s="56" t="str">
        <f>IFERROR(INDEX(tbl_dateHistory[], MATCH(tbl_dailyDashboard[[#This Row],[runDate]:[runDate]], tbl_dateHistory[[runDate]:[runDate]], 0), MATCH(tbl_dailyDashboard[[#Headers],[avgTransactionTime]], tbl_dateHistory[#Headers], 0)), "-")</f>
        <v>x</v>
      </c>
      <c r="F111" s="99" t="str">
        <f>IFERROR(INDEX(tbl_dateHistory[], MATCH(tbl_dailyDashboard[[#This Row],[runDate]:[runDate]], tbl_dateHistory[[runDate]:[runDate]], 0), MATCH(tbl_dailyDashboard[[#Headers],[botRuns]], tbl_dateHistory[#Headers], 0)), "-")</f>
        <v>x</v>
      </c>
      <c r="G111" s="57" t="str">
        <f>IFERROR(INDEX(tbl_dateHistory[], MATCH(tbl_dailyDashboard[[#This Row],[runDate]:[runDate]], tbl_dateHistory[[runDate]:[runDate]], 0), MATCH(tbl_dailyDashboard[[#Headers],[totalTransactions]], tbl_dateHistory[#Headers], 0)), "-")</f>
        <v>x</v>
      </c>
      <c r="H111" s="58" t="str">
        <f>IFERROR(INDEX(tbl_dateHistory[], MATCH(tbl_dailyDashboard[[#This Row],[runDate]:[runDate]], tbl_dateHistory[[runDate]:[runDate]], 0), MATCH(tbl_dailyDashboard[[#Headers],[percentSuccessful]], tbl_dateHistory[#Headers], 0)), "-")</f>
        <v>x</v>
      </c>
      <c r="I111" s="58" t="str">
        <f>IFERROR(INDEX(tbl_dateHistory[], MATCH(tbl_dailyDashboard[[#This Row],[runDate]:[runDate]], tbl_dateHistory[[runDate]:[runDate]], 0), MATCH(tbl_dailyDashboard[[#Headers],[percentBRE]], tbl_dateHistory[#Headers], 0)), "-")</f>
        <v>x</v>
      </c>
      <c r="J111" s="58" t="str">
        <f>IFERROR(INDEX(tbl_dateHistory[], MATCH(tbl_dailyDashboard[[#This Row],[runDate]:[runDate]], tbl_dateHistory[[runDate]:[runDate]], 0), MATCH(tbl_dailyDashboard[[#Headers],[percentSystemErrors]], tbl_dateHistory[#Headers], 0)), "-")</f>
        <v>x</v>
      </c>
      <c r="K111" s="69"/>
    </row>
    <row r="112" spans="1:12" x14ac:dyDescent="0.3">
      <c r="B112" s="63"/>
      <c r="C112" s="55" t="str">
        <f>IFERROR((INDEX(tbl_dateHistory[], tbl_dailyDashboard[[#This Row],[rowLookup]], 1)), "-")</f>
        <v>x</v>
      </c>
      <c r="D112" s="56" t="str">
        <f>IFERROR(INDEX(tbl_dateHistory[], MATCH(tbl_dailyDashboard[[#This Row],[runDate]:[runDate]], tbl_dateHistory[[runDate]:[runDate]], 0), MATCH(tbl_dailyDashboard[[#Headers],[avgBotRunTime]], tbl_dateHistory[#Headers], 0)), "-")</f>
        <v>x</v>
      </c>
      <c r="E112" s="56" t="str">
        <f>IFERROR(INDEX(tbl_dateHistory[], MATCH(tbl_dailyDashboard[[#This Row],[runDate]:[runDate]], tbl_dateHistory[[runDate]:[runDate]], 0), MATCH(tbl_dailyDashboard[[#Headers],[avgTransactionTime]], tbl_dateHistory[#Headers], 0)), "-")</f>
        <v>x</v>
      </c>
      <c r="F112" s="99" t="str">
        <f>IFERROR(INDEX(tbl_dateHistory[], MATCH(tbl_dailyDashboard[[#This Row],[runDate]:[runDate]], tbl_dateHistory[[runDate]:[runDate]], 0), MATCH(tbl_dailyDashboard[[#Headers],[botRuns]], tbl_dateHistory[#Headers], 0)), "-")</f>
        <v>x</v>
      </c>
      <c r="G112" s="57" t="str">
        <f>IFERROR(INDEX(tbl_dateHistory[], MATCH(tbl_dailyDashboard[[#This Row],[runDate]:[runDate]], tbl_dateHistory[[runDate]:[runDate]], 0), MATCH(tbl_dailyDashboard[[#Headers],[totalTransactions]], tbl_dateHistory[#Headers], 0)), "-")</f>
        <v>x</v>
      </c>
      <c r="H112" s="58" t="str">
        <f>IFERROR(INDEX(tbl_dateHistory[], MATCH(tbl_dailyDashboard[[#This Row],[runDate]:[runDate]], tbl_dateHistory[[runDate]:[runDate]], 0), MATCH(tbl_dailyDashboard[[#Headers],[percentSuccessful]], tbl_dateHistory[#Headers], 0)), "-")</f>
        <v>x</v>
      </c>
      <c r="I112" s="58" t="str">
        <f>IFERROR(INDEX(tbl_dateHistory[], MATCH(tbl_dailyDashboard[[#This Row],[runDate]:[runDate]], tbl_dateHistory[[runDate]:[runDate]], 0), MATCH(tbl_dailyDashboard[[#Headers],[percentBRE]], tbl_dateHistory[#Headers], 0)), "-")</f>
        <v>x</v>
      </c>
      <c r="J112" s="58" t="str">
        <f>IFERROR(INDEX(tbl_dateHistory[], MATCH(tbl_dailyDashboard[[#This Row],[runDate]:[runDate]], tbl_dateHistory[[runDate]:[runDate]], 0), MATCH(tbl_dailyDashboard[[#Headers],[percentSystemErrors]], tbl_dateHistory[#Headers], 0)), "-")</f>
        <v>x</v>
      </c>
      <c r="K112" s="69"/>
    </row>
    <row r="113" spans="2:11" x14ac:dyDescent="0.3">
      <c r="B113" s="63"/>
      <c r="C113" s="55" t="str">
        <f>IFERROR((INDEX(tbl_dateHistory[], tbl_dailyDashboard[[#This Row],[rowLookup]], 1)), "-")</f>
        <v>x</v>
      </c>
      <c r="D113" s="56" t="str">
        <f>IFERROR(INDEX(tbl_dateHistory[], MATCH(tbl_dailyDashboard[[#This Row],[runDate]:[runDate]], tbl_dateHistory[[runDate]:[runDate]], 0), MATCH(tbl_dailyDashboard[[#Headers],[avgBotRunTime]], tbl_dateHistory[#Headers], 0)), "-")</f>
        <v>x</v>
      </c>
      <c r="E113" s="56" t="str">
        <f>IFERROR(INDEX(tbl_dateHistory[], MATCH(tbl_dailyDashboard[[#This Row],[runDate]:[runDate]], tbl_dateHistory[[runDate]:[runDate]], 0), MATCH(tbl_dailyDashboard[[#Headers],[avgTransactionTime]], tbl_dateHistory[#Headers], 0)), "-")</f>
        <v>x</v>
      </c>
      <c r="F113" s="99" t="str">
        <f>IFERROR(INDEX(tbl_dateHistory[], MATCH(tbl_dailyDashboard[[#This Row],[runDate]:[runDate]], tbl_dateHistory[[runDate]:[runDate]], 0), MATCH(tbl_dailyDashboard[[#Headers],[botRuns]], tbl_dateHistory[#Headers], 0)), "-")</f>
        <v>x</v>
      </c>
      <c r="G113" s="57" t="str">
        <f>IFERROR(INDEX(tbl_dateHistory[], MATCH(tbl_dailyDashboard[[#This Row],[runDate]:[runDate]], tbl_dateHistory[[runDate]:[runDate]], 0), MATCH(tbl_dailyDashboard[[#Headers],[totalTransactions]], tbl_dateHistory[#Headers], 0)), "-")</f>
        <v>x</v>
      </c>
      <c r="H113" s="58" t="str">
        <f>IFERROR(INDEX(tbl_dateHistory[], MATCH(tbl_dailyDashboard[[#This Row],[runDate]:[runDate]], tbl_dateHistory[[runDate]:[runDate]], 0), MATCH(tbl_dailyDashboard[[#Headers],[percentSuccessful]], tbl_dateHistory[#Headers], 0)), "-")</f>
        <v>x</v>
      </c>
      <c r="I113" s="58" t="str">
        <f>IFERROR(INDEX(tbl_dateHistory[], MATCH(tbl_dailyDashboard[[#This Row],[runDate]:[runDate]], tbl_dateHistory[[runDate]:[runDate]], 0), MATCH(tbl_dailyDashboard[[#Headers],[percentBRE]], tbl_dateHistory[#Headers], 0)), "-")</f>
        <v>x</v>
      </c>
      <c r="J113" s="58" t="str">
        <f>IFERROR(INDEX(tbl_dateHistory[], MATCH(tbl_dailyDashboard[[#This Row],[runDate]:[runDate]], tbl_dateHistory[[runDate]:[runDate]], 0), MATCH(tbl_dailyDashboard[[#Headers],[percentSystemErrors]], tbl_dateHistory[#Headers], 0)), "-")</f>
        <v>x</v>
      </c>
      <c r="K113" s="69"/>
    </row>
    <row r="114" spans="2:11" x14ac:dyDescent="0.3">
      <c r="B114" s="63"/>
      <c r="C114" s="55" t="str">
        <f>IFERROR((INDEX(tbl_dateHistory[], tbl_dailyDashboard[[#This Row],[rowLookup]], 1)), "-")</f>
        <v>x</v>
      </c>
      <c r="D114" s="56" t="str">
        <f>IFERROR(INDEX(tbl_dateHistory[], MATCH(tbl_dailyDashboard[[#This Row],[runDate]:[runDate]], tbl_dateHistory[[runDate]:[runDate]], 0), MATCH(tbl_dailyDashboard[[#Headers],[avgBotRunTime]], tbl_dateHistory[#Headers], 0)), "-")</f>
        <v>x</v>
      </c>
      <c r="E114" s="56" t="str">
        <f>IFERROR(INDEX(tbl_dateHistory[], MATCH(tbl_dailyDashboard[[#This Row],[runDate]:[runDate]], tbl_dateHistory[[runDate]:[runDate]], 0), MATCH(tbl_dailyDashboard[[#Headers],[avgTransactionTime]], tbl_dateHistory[#Headers], 0)), "-")</f>
        <v>x</v>
      </c>
      <c r="F114" s="99" t="str">
        <f>IFERROR(INDEX(tbl_dateHistory[], MATCH(tbl_dailyDashboard[[#This Row],[runDate]:[runDate]], tbl_dateHistory[[runDate]:[runDate]], 0), MATCH(tbl_dailyDashboard[[#Headers],[botRuns]], tbl_dateHistory[#Headers], 0)), "-")</f>
        <v>x</v>
      </c>
      <c r="G114" s="57" t="str">
        <f>IFERROR(INDEX(tbl_dateHistory[], MATCH(tbl_dailyDashboard[[#This Row],[runDate]:[runDate]], tbl_dateHistory[[runDate]:[runDate]], 0), MATCH(tbl_dailyDashboard[[#Headers],[totalTransactions]], tbl_dateHistory[#Headers], 0)), "-")</f>
        <v>x</v>
      </c>
      <c r="H114" s="58" t="str">
        <f>IFERROR(INDEX(tbl_dateHistory[], MATCH(tbl_dailyDashboard[[#This Row],[runDate]:[runDate]], tbl_dateHistory[[runDate]:[runDate]], 0), MATCH(tbl_dailyDashboard[[#Headers],[percentSuccessful]], tbl_dateHistory[#Headers], 0)), "-")</f>
        <v>x</v>
      </c>
      <c r="I114" s="58" t="str">
        <f>IFERROR(INDEX(tbl_dateHistory[], MATCH(tbl_dailyDashboard[[#This Row],[runDate]:[runDate]], tbl_dateHistory[[runDate]:[runDate]], 0), MATCH(tbl_dailyDashboard[[#Headers],[percentBRE]], tbl_dateHistory[#Headers], 0)), "-")</f>
        <v>x</v>
      </c>
      <c r="J114" s="58" t="str">
        <f>IFERROR(INDEX(tbl_dateHistory[], MATCH(tbl_dailyDashboard[[#This Row],[runDate]:[runDate]], tbl_dateHistory[[runDate]:[runDate]], 0), MATCH(tbl_dailyDashboard[[#Headers],[percentSystemErrors]], tbl_dateHistory[#Headers], 0)), "-")</f>
        <v>x</v>
      </c>
      <c r="K114" s="69"/>
    </row>
    <row r="115" spans="2:11" x14ac:dyDescent="0.3">
      <c r="B115" s="63"/>
      <c r="C115" s="55" t="str">
        <f>IFERROR((INDEX(tbl_dateHistory[], tbl_dailyDashboard[[#This Row],[rowLookup]], 1)), "-")</f>
        <v>x</v>
      </c>
      <c r="D115" s="56" t="str">
        <f>IFERROR(INDEX(tbl_dateHistory[], MATCH(tbl_dailyDashboard[[#This Row],[runDate]:[runDate]], tbl_dateHistory[[runDate]:[runDate]], 0), MATCH(tbl_dailyDashboard[[#Headers],[avgBotRunTime]], tbl_dateHistory[#Headers], 0)), "-")</f>
        <v>x</v>
      </c>
      <c r="E115" s="56" t="str">
        <f>IFERROR(INDEX(tbl_dateHistory[], MATCH(tbl_dailyDashboard[[#This Row],[runDate]:[runDate]], tbl_dateHistory[[runDate]:[runDate]], 0), MATCH(tbl_dailyDashboard[[#Headers],[avgTransactionTime]], tbl_dateHistory[#Headers], 0)), "-")</f>
        <v>x</v>
      </c>
      <c r="F115" s="99" t="str">
        <f>IFERROR(INDEX(tbl_dateHistory[], MATCH(tbl_dailyDashboard[[#This Row],[runDate]:[runDate]], tbl_dateHistory[[runDate]:[runDate]], 0), MATCH(tbl_dailyDashboard[[#Headers],[botRuns]], tbl_dateHistory[#Headers], 0)), "-")</f>
        <v>x</v>
      </c>
      <c r="G115" s="57" t="str">
        <f>IFERROR(INDEX(tbl_dateHistory[], MATCH(tbl_dailyDashboard[[#This Row],[runDate]:[runDate]], tbl_dateHistory[[runDate]:[runDate]], 0), MATCH(tbl_dailyDashboard[[#Headers],[totalTransactions]], tbl_dateHistory[#Headers], 0)), "-")</f>
        <v>x</v>
      </c>
      <c r="H115" s="58" t="str">
        <f>IFERROR(INDEX(tbl_dateHistory[], MATCH(tbl_dailyDashboard[[#This Row],[runDate]:[runDate]], tbl_dateHistory[[runDate]:[runDate]], 0), MATCH(tbl_dailyDashboard[[#Headers],[percentSuccessful]], tbl_dateHistory[#Headers], 0)), "-")</f>
        <v>x</v>
      </c>
      <c r="I115" s="58" t="str">
        <f>IFERROR(INDEX(tbl_dateHistory[], MATCH(tbl_dailyDashboard[[#This Row],[runDate]:[runDate]], tbl_dateHistory[[runDate]:[runDate]], 0), MATCH(tbl_dailyDashboard[[#Headers],[percentBRE]], tbl_dateHistory[#Headers], 0)), "-")</f>
        <v>x</v>
      </c>
      <c r="J115" s="58" t="str">
        <f>IFERROR(INDEX(tbl_dateHistory[], MATCH(tbl_dailyDashboard[[#This Row],[runDate]:[runDate]], tbl_dateHistory[[runDate]:[runDate]], 0), MATCH(tbl_dailyDashboard[[#Headers],[percentSystemErrors]], tbl_dateHistory[#Headers], 0)), "-")</f>
        <v>x</v>
      </c>
      <c r="K115" s="69"/>
    </row>
    <row r="116" spans="2:11" x14ac:dyDescent="0.3">
      <c r="B116" s="63"/>
      <c r="C116" s="55" t="str">
        <f>IFERROR((INDEX(tbl_dateHistory[], tbl_dailyDashboard[[#This Row],[rowLookup]], 1)), "-")</f>
        <v>x</v>
      </c>
      <c r="D116" s="56" t="str">
        <f>IFERROR(INDEX(tbl_dateHistory[], MATCH(tbl_dailyDashboard[[#This Row],[runDate]:[runDate]], tbl_dateHistory[[runDate]:[runDate]], 0), MATCH(tbl_dailyDashboard[[#Headers],[avgBotRunTime]], tbl_dateHistory[#Headers], 0)), "-")</f>
        <v>x</v>
      </c>
      <c r="E116" s="56" t="str">
        <f>IFERROR(INDEX(tbl_dateHistory[], MATCH(tbl_dailyDashboard[[#This Row],[runDate]:[runDate]], tbl_dateHistory[[runDate]:[runDate]], 0), MATCH(tbl_dailyDashboard[[#Headers],[avgTransactionTime]], tbl_dateHistory[#Headers], 0)), "-")</f>
        <v>x</v>
      </c>
      <c r="F116" s="99" t="str">
        <f>IFERROR(INDEX(tbl_dateHistory[], MATCH(tbl_dailyDashboard[[#This Row],[runDate]:[runDate]], tbl_dateHistory[[runDate]:[runDate]], 0), MATCH(tbl_dailyDashboard[[#Headers],[botRuns]], tbl_dateHistory[#Headers], 0)), "-")</f>
        <v>x</v>
      </c>
      <c r="G116" s="57" t="str">
        <f>IFERROR(INDEX(tbl_dateHistory[], MATCH(tbl_dailyDashboard[[#This Row],[runDate]:[runDate]], tbl_dateHistory[[runDate]:[runDate]], 0), MATCH(tbl_dailyDashboard[[#Headers],[totalTransactions]], tbl_dateHistory[#Headers], 0)), "-")</f>
        <v>x</v>
      </c>
      <c r="H116" s="58" t="str">
        <f>IFERROR(INDEX(tbl_dateHistory[], MATCH(tbl_dailyDashboard[[#This Row],[runDate]:[runDate]], tbl_dateHistory[[runDate]:[runDate]], 0), MATCH(tbl_dailyDashboard[[#Headers],[percentSuccessful]], tbl_dateHistory[#Headers], 0)), "-")</f>
        <v>x</v>
      </c>
      <c r="I116" s="58" t="str">
        <f>IFERROR(INDEX(tbl_dateHistory[], MATCH(tbl_dailyDashboard[[#This Row],[runDate]:[runDate]], tbl_dateHistory[[runDate]:[runDate]], 0), MATCH(tbl_dailyDashboard[[#Headers],[percentBRE]], tbl_dateHistory[#Headers], 0)), "-")</f>
        <v>x</v>
      </c>
      <c r="J116" s="58" t="str">
        <f>IFERROR(INDEX(tbl_dateHistory[], MATCH(tbl_dailyDashboard[[#This Row],[runDate]:[runDate]], tbl_dateHistory[[runDate]:[runDate]], 0), MATCH(tbl_dailyDashboard[[#Headers],[percentSystemErrors]], tbl_dateHistory[#Headers], 0)), "-")</f>
        <v>x</v>
      </c>
      <c r="K116" s="69"/>
    </row>
    <row r="117" spans="2:11" x14ac:dyDescent="0.3">
      <c r="B117" s="63"/>
      <c r="C117" s="55" t="str">
        <f>IFERROR((INDEX(tbl_dateHistory[], tbl_dailyDashboard[[#This Row],[rowLookup]], 1)), "-")</f>
        <v>x</v>
      </c>
      <c r="D117" s="56" t="str">
        <f>IFERROR(INDEX(tbl_dateHistory[], MATCH(tbl_dailyDashboard[[#This Row],[runDate]:[runDate]], tbl_dateHistory[[runDate]:[runDate]], 0), MATCH(tbl_dailyDashboard[[#Headers],[avgBotRunTime]], tbl_dateHistory[#Headers], 0)), "-")</f>
        <v>x</v>
      </c>
      <c r="E117" s="56" t="str">
        <f>IFERROR(INDEX(tbl_dateHistory[], MATCH(tbl_dailyDashboard[[#This Row],[runDate]:[runDate]], tbl_dateHistory[[runDate]:[runDate]], 0), MATCH(tbl_dailyDashboard[[#Headers],[avgTransactionTime]], tbl_dateHistory[#Headers], 0)), "-")</f>
        <v>x</v>
      </c>
      <c r="F117" s="99" t="str">
        <f>IFERROR(INDEX(tbl_dateHistory[], MATCH(tbl_dailyDashboard[[#This Row],[runDate]:[runDate]], tbl_dateHistory[[runDate]:[runDate]], 0), MATCH(tbl_dailyDashboard[[#Headers],[botRuns]], tbl_dateHistory[#Headers], 0)), "-")</f>
        <v>x</v>
      </c>
      <c r="G117" s="57" t="str">
        <f>IFERROR(INDEX(tbl_dateHistory[], MATCH(tbl_dailyDashboard[[#This Row],[runDate]:[runDate]], tbl_dateHistory[[runDate]:[runDate]], 0), MATCH(tbl_dailyDashboard[[#Headers],[totalTransactions]], tbl_dateHistory[#Headers], 0)), "-")</f>
        <v>x</v>
      </c>
      <c r="H117" s="58" t="str">
        <f>IFERROR(INDEX(tbl_dateHistory[], MATCH(tbl_dailyDashboard[[#This Row],[runDate]:[runDate]], tbl_dateHistory[[runDate]:[runDate]], 0), MATCH(tbl_dailyDashboard[[#Headers],[percentSuccessful]], tbl_dateHistory[#Headers], 0)), "-")</f>
        <v>x</v>
      </c>
      <c r="I117" s="58" t="str">
        <f>IFERROR(INDEX(tbl_dateHistory[], MATCH(tbl_dailyDashboard[[#This Row],[runDate]:[runDate]], tbl_dateHistory[[runDate]:[runDate]], 0), MATCH(tbl_dailyDashboard[[#Headers],[percentBRE]], tbl_dateHistory[#Headers], 0)), "-")</f>
        <v>x</v>
      </c>
      <c r="J117" s="58" t="str">
        <f>IFERROR(INDEX(tbl_dateHistory[], MATCH(tbl_dailyDashboard[[#This Row],[runDate]:[runDate]], tbl_dateHistory[[runDate]:[runDate]], 0), MATCH(tbl_dailyDashboard[[#Headers],[percentSystemErrors]], tbl_dateHistory[#Headers], 0)), "-")</f>
        <v>x</v>
      </c>
      <c r="K117" s="69"/>
    </row>
    <row r="118" spans="2:11" x14ac:dyDescent="0.3">
      <c r="B118" s="63"/>
      <c r="C118" s="55" t="str">
        <f>IFERROR((INDEX(tbl_dateHistory[], tbl_dailyDashboard[[#This Row],[rowLookup]], 1)), "-")</f>
        <v>x</v>
      </c>
      <c r="D118" s="56" t="str">
        <f>IFERROR(INDEX(tbl_dateHistory[], MATCH(tbl_dailyDashboard[[#This Row],[runDate]:[runDate]], tbl_dateHistory[[runDate]:[runDate]], 0), MATCH(tbl_dailyDashboard[[#Headers],[avgBotRunTime]], tbl_dateHistory[#Headers], 0)), "-")</f>
        <v>x</v>
      </c>
      <c r="E118" s="56" t="str">
        <f>IFERROR(INDEX(tbl_dateHistory[], MATCH(tbl_dailyDashboard[[#This Row],[runDate]:[runDate]], tbl_dateHistory[[runDate]:[runDate]], 0), MATCH(tbl_dailyDashboard[[#Headers],[avgTransactionTime]], tbl_dateHistory[#Headers], 0)), "-")</f>
        <v>x</v>
      </c>
      <c r="F118" s="99" t="str">
        <f>IFERROR(INDEX(tbl_dateHistory[], MATCH(tbl_dailyDashboard[[#This Row],[runDate]:[runDate]], tbl_dateHistory[[runDate]:[runDate]], 0), MATCH(tbl_dailyDashboard[[#Headers],[botRuns]], tbl_dateHistory[#Headers], 0)), "-")</f>
        <v>x</v>
      </c>
      <c r="G118" s="57" t="str">
        <f>IFERROR(INDEX(tbl_dateHistory[], MATCH(tbl_dailyDashboard[[#This Row],[runDate]:[runDate]], tbl_dateHistory[[runDate]:[runDate]], 0), MATCH(tbl_dailyDashboard[[#Headers],[totalTransactions]], tbl_dateHistory[#Headers], 0)), "-")</f>
        <v>x</v>
      </c>
      <c r="H118" s="58" t="str">
        <f>IFERROR(INDEX(tbl_dateHistory[], MATCH(tbl_dailyDashboard[[#This Row],[runDate]:[runDate]], tbl_dateHistory[[runDate]:[runDate]], 0), MATCH(tbl_dailyDashboard[[#Headers],[percentSuccessful]], tbl_dateHistory[#Headers], 0)), "-")</f>
        <v>x</v>
      </c>
      <c r="I118" s="58" t="str">
        <f>IFERROR(INDEX(tbl_dateHistory[], MATCH(tbl_dailyDashboard[[#This Row],[runDate]:[runDate]], tbl_dateHistory[[runDate]:[runDate]], 0), MATCH(tbl_dailyDashboard[[#Headers],[percentBRE]], tbl_dateHistory[#Headers], 0)), "-")</f>
        <v>x</v>
      </c>
      <c r="J118" s="58" t="str">
        <f>IFERROR(INDEX(tbl_dateHistory[], MATCH(tbl_dailyDashboard[[#This Row],[runDate]:[runDate]], tbl_dateHistory[[runDate]:[runDate]], 0), MATCH(tbl_dailyDashboard[[#Headers],[percentSystemErrors]], tbl_dateHistory[#Headers], 0)), "-")</f>
        <v>x</v>
      </c>
      <c r="K118" s="69"/>
    </row>
    <row r="119" spans="2:11" x14ac:dyDescent="0.3">
      <c r="B119" s="63"/>
      <c r="C119" s="55" t="str">
        <f>IFERROR((INDEX(tbl_dateHistory[], tbl_dailyDashboard[[#This Row],[rowLookup]], 1)), "-")</f>
        <v>x</v>
      </c>
      <c r="D119" s="56" t="str">
        <f>IFERROR(INDEX(tbl_dateHistory[], MATCH(tbl_dailyDashboard[[#This Row],[runDate]:[runDate]], tbl_dateHistory[[runDate]:[runDate]], 0), MATCH(tbl_dailyDashboard[[#Headers],[avgBotRunTime]], tbl_dateHistory[#Headers], 0)), "-")</f>
        <v>x</v>
      </c>
      <c r="E119" s="56" t="str">
        <f>IFERROR(INDEX(tbl_dateHistory[], MATCH(tbl_dailyDashboard[[#This Row],[runDate]:[runDate]], tbl_dateHistory[[runDate]:[runDate]], 0), MATCH(tbl_dailyDashboard[[#Headers],[avgTransactionTime]], tbl_dateHistory[#Headers], 0)), "-")</f>
        <v>x</v>
      </c>
      <c r="F119" s="99" t="str">
        <f>IFERROR(INDEX(tbl_dateHistory[], MATCH(tbl_dailyDashboard[[#This Row],[runDate]:[runDate]], tbl_dateHistory[[runDate]:[runDate]], 0), MATCH(tbl_dailyDashboard[[#Headers],[botRuns]], tbl_dateHistory[#Headers], 0)), "-")</f>
        <v>x</v>
      </c>
      <c r="G119" s="57" t="str">
        <f>IFERROR(INDEX(tbl_dateHistory[], MATCH(tbl_dailyDashboard[[#This Row],[runDate]:[runDate]], tbl_dateHistory[[runDate]:[runDate]], 0), MATCH(tbl_dailyDashboard[[#Headers],[totalTransactions]], tbl_dateHistory[#Headers], 0)), "-")</f>
        <v>x</v>
      </c>
      <c r="H119" s="58" t="str">
        <f>IFERROR(INDEX(tbl_dateHistory[], MATCH(tbl_dailyDashboard[[#This Row],[runDate]:[runDate]], tbl_dateHistory[[runDate]:[runDate]], 0), MATCH(tbl_dailyDashboard[[#Headers],[percentSuccessful]], tbl_dateHistory[#Headers], 0)), "-")</f>
        <v>x</v>
      </c>
      <c r="I119" s="58" t="str">
        <f>IFERROR(INDEX(tbl_dateHistory[], MATCH(tbl_dailyDashboard[[#This Row],[runDate]:[runDate]], tbl_dateHistory[[runDate]:[runDate]], 0), MATCH(tbl_dailyDashboard[[#Headers],[percentBRE]], tbl_dateHistory[#Headers], 0)), "-")</f>
        <v>x</v>
      </c>
      <c r="J119" s="58" t="str">
        <f>IFERROR(INDEX(tbl_dateHistory[], MATCH(tbl_dailyDashboard[[#This Row],[runDate]:[runDate]], tbl_dateHistory[[runDate]:[runDate]], 0), MATCH(tbl_dailyDashboard[[#Headers],[percentSystemErrors]], tbl_dateHistory[#Headers], 0)), "-")</f>
        <v>x</v>
      </c>
      <c r="K119" s="69"/>
    </row>
    <row r="120" spans="2:11" x14ac:dyDescent="0.3">
      <c r="B120" s="63"/>
      <c r="C120" s="55" t="str">
        <f>IFERROR((INDEX(tbl_dateHistory[], tbl_dailyDashboard[[#This Row],[rowLookup]], 1)), "-")</f>
        <v>x</v>
      </c>
      <c r="D120" s="56" t="str">
        <f>IFERROR(INDEX(tbl_dateHistory[], MATCH(tbl_dailyDashboard[[#This Row],[runDate]:[runDate]], tbl_dateHistory[[runDate]:[runDate]], 0), MATCH(tbl_dailyDashboard[[#Headers],[avgBotRunTime]], tbl_dateHistory[#Headers], 0)), "-")</f>
        <v>x</v>
      </c>
      <c r="E120" s="56" t="str">
        <f>IFERROR(INDEX(tbl_dateHistory[], MATCH(tbl_dailyDashboard[[#This Row],[runDate]:[runDate]], tbl_dateHistory[[runDate]:[runDate]], 0), MATCH(tbl_dailyDashboard[[#Headers],[avgTransactionTime]], tbl_dateHistory[#Headers], 0)), "-")</f>
        <v>x</v>
      </c>
      <c r="F120" s="99" t="str">
        <f>IFERROR(INDEX(tbl_dateHistory[], MATCH(tbl_dailyDashboard[[#This Row],[runDate]:[runDate]], tbl_dateHistory[[runDate]:[runDate]], 0), MATCH(tbl_dailyDashboard[[#Headers],[botRuns]], tbl_dateHistory[#Headers], 0)), "-")</f>
        <v>x</v>
      </c>
      <c r="G120" s="57" t="str">
        <f>IFERROR(INDEX(tbl_dateHistory[], MATCH(tbl_dailyDashboard[[#This Row],[runDate]:[runDate]], tbl_dateHistory[[runDate]:[runDate]], 0), MATCH(tbl_dailyDashboard[[#Headers],[totalTransactions]], tbl_dateHistory[#Headers], 0)), "-")</f>
        <v>x</v>
      </c>
      <c r="H120" s="58" t="str">
        <f>IFERROR(INDEX(tbl_dateHistory[], MATCH(tbl_dailyDashboard[[#This Row],[runDate]:[runDate]], tbl_dateHistory[[runDate]:[runDate]], 0), MATCH(tbl_dailyDashboard[[#Headers],[percentSuccessful]], tbl_dateHistory[#Headers], 0)), "-")</f>
        <v>x</v>
      </c>
      <c r="I120" s="58" t="str">
        <f>IFERROR(INDEX(tbl_dateHistory[], MATCH(tbl_dailyDashboard[[#This Row],[runDate]:[runDate]], tbl_dateHistory[[runDate]:[runDate]], 0), MATCH(tbl_dailyDashboard[[#Headers],[percentBRE]], tbl_dateHistory[#Headers], 0)), "-")</f>
        <v>x</v>
      </c>
      <c r="J120" s="58" t="str">
        <f>IFERROR(INDEX(tbl_dateHistory[], MATCH(tbl_dailyDashboard[[#This Row],[runDate]:[runDate]], tbl_dateHistory[[runDate]:[runDate]], 0), MATCH(tbl_dailyDashboard[[#Headers],[percentSystemErrors]], tbl_dateHistory[#Headers], 0)), "-")</f>
        <v>x</v>
      </c>
      <c r="K120" s="69"/>
    </row>
    <row r="121" spans="2:11" x14ac:dyDescent="0.3">
      <c r="B121" s="63"/>
      <c r="C121" s="55" t="str">
        <f>IFERROR((INDEX(tbl_dateHistory[], tbl_dailyDashboard[[#This Row],[rowLookup]], 1)), "-")</f>
        <v>x</v>
      </c>
      <c r="D121" s="56" t="str">
        <f>IFERROR(INDEX(tbl_dateHistory[], MATCH(tbl_dailyDashboard[[#This Row],[runDate]:[runDate]], tbl_dateHistory[[runDate]:[runDate]], 0), MATCH(tbl_dailyDashboard[[#Headers],[avgBotRunTime]], tbl_dateHistory[#Headers], 0)), "-")</f>
        <v>x</v>
      </c>
      <c r="E121" s="56" t="str">
        <f>IFERROR(INDEX(tbl_dateHistory[], MATCH(tbl_dailyDashboard[[#This Row],[runDate]:[runDate]], tbl_dateHistory[[runDate]:[runDate]], 0), MATCH(tbl_dailyDashboard[[#Headers],[avgTransactionTime]], tbl_dateHistory[#Headers], 0)), "-")</f>
        <v>x</v>
      </c>
      <c r="F121" s="99" t="str">
        <f>IFERROR(INDEX(tbl_dateHistory[], MATCH(tbl_dailyDashboard[[#This Row],[runDate]:[runDate]], tbl_dateHistory[[runDate]:[runDate]], 0), MATCH(tbl_dailyDashboard[[#Headers],[botRuns]], tbl_dateHistory[#Headers], 0)), "-")</f>
        <v>x</v>
      </c>
      <c r="G121" s="57" t="str">
        <f>IFERROR(INDEX(tbl_dateHistory[], MATCH(tbl_dailyDashboard[[#This Row],[runDate]:[runDate]], tbl_dateHistory[[runDate]:[runDate]], 0), MATCH(tbl_dailyDashboard[[#Headers],[totalTransactions]], tbl_dateHistory[#Headers], 0)), "-")</f>
        <v>x</v>
      </c>
      <c r="H121" s="58" t="str">
        <f>IFERROR(INDEX(tbl_dateHistory[], MATCH(tbl_dailyDashboard[[#This Row],[runDate]:[runDate]], tbl_dateHistory[[runDate]:[runDate]], 0), MATCH(tbl_dailyDashboard[[#Headers],[percentSuccessful]], tbl_dateHistory[#Headers], 0)), "-")</f>
        <v>x</v>
      </c>
      <c r="I121" s="58" t="str">
        <f>IFERROR(INDEX(tbl_dateHistory[], MATCH(tbl_dailyDashboard[[#This Row],[runDate]:[runDate]], tbl_dateHistory[[runDate]:[runDate]], 0), MATCH(tbl_dailyDashboard[[#Headers],[percentBRE]], tbl_dateHistory[#Headers], 0)), "-")</f>
        <v>x</v>
      </c>
      <c r="J121" s="58" t="str">
        <f>IFERROR(INDEX(tbl_dateHistory[], MATCH(tbl_dailyDashboard[[#This Row],[runDate]:[runDate]], tbl_dateHistory[[runDate]:[runDate]], 0), MATCH(tbl_dailyDashboard[[#Headers],[percentSystemErrors]], tbl_dateHistory[#Headers], 0)), "-")</f>
        <v>x</v>
      </c>
      <c r="K121" s="69"/>
    </row>
    <row r="122" spans="2:11" x14ac:dyDescent="0.3">
      <c r="B122" s="63"/>
      <c r="C122" s="55" t="str">
        <f>IFERROR((INDEX(tbl_dateHistory[], tbl_dailyDashboard[[#This Row],[rowLookup]], 1)), "-")</f>
        <v>x</v>
      </c>
      <c r="D122" s="56" t="str">
        <f>IFERROR(INDEX(tbl_dateHistory[], MATCH(tbl_dailyDashboard[[#This Row],[runDate]:[runDate]], tbl_dateHistory[[runDate]:[runDate]], 0), MATCH(tbl_dailyDashboard[[#Headers],[avgBotRunTime]], tbl_dateHistory[#Headers], 0)), "-")</f>
        <v>x</v>
      </c>
      <c r="E122" s="56" t="str">
        <f>IFERROR(INDEX(tbl_dateHistory[], MATCH(tbl_dailyDashboard[[#This Row],[runDate]:[runDate]], tbl_dateHistory[[runDate]:[runDate]], 0), MATCH(tbl_dailyDashboard[[#Headers],[avgTransactionTime]], tbl_dateHistory[#Headers], 0)), "-")</f>
        <v>x</v>
      </c>
      <c r="F122" s="99" t="str">
        <f>IFERROR(INDEX(tbl_dateHistory[], MATCH(tbl_dailyDashboard[[#This Row],[runDate]:[runDate]], tbl_dateHistory[[runDate]:[runDate]], 0), MATCH(tbl_dailyDashboard[[#Headers],[botRuns]], tbl_dateHistory[#Headers], 0)), "-")</f>
        <v>x</v>
      </c>
      <c r="G122" s="57" t="str">
        <f>IFERROR(INDEX(tbl_dateHistory[], MATCH(tbl_dailyDashboard[[#This Row],[runDate]:[runDate]], tbl_dateHistory[[runDate]:[runDate]], 0), MATCH(tbl_dailyDashboard[[#Headers],[totalTransactions]], tbl_dateHistory[#Headers], 0)), "-")</f>
        <v>x</v>
      </c>
      <c r="H122" s="58" t="str">
        <f>IFERROR(INDEX(tbl_dateHistory[], MATCH(tbl_dailyDashboard[[#This Row],[runDate]:[runDate]], tbl_dateHistory[[runDate]:[runDate]], 0), MATCH(tbl_dailyDashboard[[#Headers],[percentSuccessful]], tbl_dateHistory[#Headers], 0)), "-")</f>
        <v>x</v>
      </c>
      <c r="I122" s="58" t="str">
        <f>IFERROR(INDEX(tbl_dateHistory[], MATCH(tbl_dailyDashboard[[#This Row],[runDate]:[runDate]], tbl_dateHistory[[runDate]:[runDate]], 0), MATCH(tbl_dailyDashboard[[#Headers],[percentBRE]], tbl_dateHistory[#Headers], 0)), "-")</f>
        <v>x</v>
      </c>
      <c r="J122" s="58" t="str">
        <f>IFERROR(INDEX(tbl_dateHistory[], MATCH(tbl_dailyDashboard[[#This Row],[runDate]:[runDate]], tbl_dateHistory[[runDate]:[runDate]], 0), MATCH(tbl_dailyDashboard[[#Headers],[percentSystemErrors]], tbl_dateHistory[#Headers], 0)), "-")</f>
        <v>x</v>
      </c>
      <c r="K122" s="69"/>
    </row>
    <row r="123" spans="2:11" x14ac:dyDescent="0.3">
      <c r="B123" s="63"/>
      <c r="C123" s="55" t="str">
        <f>IFERROR((INDEX(tbl_dateHistory[], tbl_dailyDashboard[[#This Row],[rowLookup]], 1)), "-")</f>
        <v>x</v>
      </c>
      <c r="D123" s="56" t="str">
        <f>IFERROR(INDEX(tbl_dateHistory[], MATCH(tbl_dailyDashboard[[#This Row],[runDate]:[runDate]], tbl_dateHistory[[runDate]:[runDate]], 0), MATCH(tbl_dailyDashboard[[#Headers],[avgBotRunTime]], tbl_dateHistory[#Headers], 0)), "-")</f>
        <v>x</v>
      </c>
      <c r="E123" s="56" t="str">
        <f>IFERROR(INDEX(tbl_dateHistory[], MATCH(tbl_dailyDashboard[[#This Row],[runDate]:[runDate]], tbl_dateHistory[[runDate]:[runDate]], 0), MATCH(tbl_dailyDashboard[[#Headers],[avgTransactionTime]], tbl_dateHistory[#Headers], 0)), "-")</f>
        <v>x</v>
      </c>
      <c r="F123" s="99" t="str">
        <f>IFERROR(INDEX(tbl_dateHistory[], MATCH(tbl_dailyDashboard[[#This Row],[runDate]:[runDate]], tbl_dateHistory[[runDate]:[runDate]], 0), MATCH(tbl_dailyDashboard[[#Headers],[botRuns]], tbl_dateHistory[#Headers], 0)), "-")</f>
        <v>x</v>
      </c>
      <c r="G123" s="57" t="str">
        <f>IFERROR(INDEX(tbl_dateHistory[], MATCH(tbl_dailyDashboard[[#This Row],[runDate]:[runDate]], tbl_dateHistory[[runDate]:[runDate]], 0), MATCH(tbl_dailyDashboard[[#Headers],[totalTransactions]], tbl_dateHistory[#Headers], 0)), "-")</f>
        <v>x</v>
      </c>
      <c r="H123" s="58" t="str">
        <f>IFERROR(INDEX(tbl_dateHistory[], MATCH(tbl_dailyDashboard[[#This Row],[runDate]:[runDate]], tbl_dateHistory[[runDate]:[runDate]], 0), MATCH(tbl_dailyDashboard[[#Headers],[percentSuccessful]], tbl_dateHistory[#Headers], 0)), "-")</f>
        <v>x</v>
      </c>
      <c r="I123" s="58" t="str">
        <f>IFERROR(INDEX(tbl_dateHistory[], MATCH(tbl_dailyDashboard[[#This Row],[runDate]:[runDate]], tbl_dateHistory[[runDate]:[runDate]], 0), MATCH(tbl_dailyDashboard[[#Headers],[percentBRE]], tbl_dateHistory[#Headers], 0)), "-")</f>
        <v>x</v>
      </c>
      <c r="J123" s="58" t="str">
        <f>IFERROR(INDEX(tbl_dateHistory[], MATCH(tbl_dailyDashboard[[#This Row],[runDate]:[runDate]], tbl_dateHistory[[runDate]:[runDate]], 0), MATCH(tbl_dailyDashboard[[#Headers],[percentSystemErrors]], tbl_dateHistory[#Headers], 0)), "-")</f>
        <v>x</v>
      </c>
      <c r="K123" s="69"/>
    </row>
    <row r="124" spans="2:11" x14ac:dyDescent="0.3">
      <c r="B124" s="63"/>
      <c r="C124" s="55" t="str">
        <f>IFERROR((INDEX(tbl_dateHistory[], tbl_dailyDashboard[[#This Row],[rowLookup]], 1)), "-")</f>
        <v>x</v>
      </c>
      <c r="D124" s="56" t="str">
        <f>IFERROR(INDEX(tbl_dateHistory[], MATCH(tbl_dailyDashboard[[#This Row],[runDate]:[runDate]], tbl_dateHistory[[runDate]:[runDate]], 0), MATCH(tbl_dailyDashboard[[#Headers],[avgBotRunTime]], tbl_dateHistory[#Headers], 0)), "-")</f>
        <v>x</v>
      </c>
      <c r="E124" s="56" t="str">
        <f>IFERROR(INDEX(tbl_dateHistory[], MATCH(tbl_dailyDashboard[[#This Row],[runDate]:[runDate]], tbl_dateHistory[[runDate]:[runDate]], 0), MATCH(tbl_dailyDashboard[[#Headers],[avgTransactionTime]], tbl_dateHistory[#Headers], 0)), "-")</f>
        <v>x</v>
      </c>
      <c r="F124" s="99" t="str">
        <f>IFERROR(INDEX(tbl_dateHistory[], MATCH(tbl_dailyDashboard[[#This Row],[runDate]:[runDate]], tbl_dateHistory[[runDate]:[runDate]], 0), MATCH(tbl_dailyDashboard[[#Headers],[botRuns]], tbl_dateHistory[#Headers], 0)), "-")</f>
        <v>x</v>
      </c>
      <c r="G124" s="57" t="str">
        <f>IFERROR(INDEX(tbl_dateHistory[], MATCH(tbl_dailyDashboard[[#This Row],[runDate]:[runDate]], tbl_dateHistory[[runDate]:[runDate]], 0), MATCH(tbl_dailyDashboard[[#Headers],[totalTransactions]], tbl_dateHistory[#Headers], 0)), "-")</f>
        <v>x</v>
      </c>
      <c r="H124" s="58" t="str">
        <f>IFERROR(INDEX(tbl_dateHistory[], MATCH(tbl_dailyDashboard[[#This Row],[runDate]:[runDate]], tbl_dateHistory[[runDate]:[runDate]], 0), MATCH(tbl_dailyDashboard[[#Headers],[percentSuccessful]], tbl_dateHistory[#Headers], 0)), "-")</f>
        <v>x</v>
      </c>
      <c r="I124" s="58" t="str">
        <f>IFERROR(INDEX(tbl_dateHistory[], MATCH(tbl_dailyDashboard[[#This Row],[runDate]:[runDate]], tbl_dateHistory[[runDate]:[runDate]], 0), MATCH(tbl_dailyDashboard[[#Headers],[percentBRE]], tbl_dateHistory[#Headers], 0)), "-")</f>
        <v>x</v>
      </c>
      <c r="J124" s="58" t="str">
        <f>IFERROR(INDEX(tbl_dateHistory[], MATCH(tbl_dailyDashboard[[#This Row],[runDate]:[runDate]], tbl_dateHistory[[runDate]:[runDate]], 0), MATCH(tbl_dailyDashboard[[#Headers],[percentSystemErrors]], tbl_dateHistory[#Headers], 0)), "-")</f>
        <v>x</v>
      </c>
      <c r="K124" s="69"/>
    </row>
    <row r="125" spans="2:11" x14ac:dyDescent="0.3">
      <c r="B125" s="63"/>
      <c r="C125" s="55" t="str">
        <f>IFERROR((INDEX(tbl_dateHistory[], tbl_dailyDashboard[[#This Row],[rowLookup]], 1)), "-")</f>
        <v>x</v>
      </c>
      <c r="D125" s="56" t="str">
        <f>IFERROR(INDEX(tbl_dateHistory[], MATCH(tbl_dailyDashboard[[#This Row],[runDate]:[runDate]], tbl_dateHistory[[runDate]:[runDate]], 0), MATCH(tbl_dailyDashboard[[#Headers],[avgBotRunTime]], tbl_dateHistory[#Headers], 0)), "-")</f>
        <v>x</v>
      </c>
      <c r="E125" s="56" t="str">
        <f>IFERROR(INDEX(tbl_dateHistory[], MATCH(tbl_dailyDashboard[[#This Row],[runDate]:[runDate]], tbl_dateHistory[[runDate]:[runDate]], 0), MATCH(tbl_dailyDashboard[[#Headers],[avgTransactionTime]], tbl_dateHistory[#Headers], 0)), "-")</f>
        <v>x</v>
      </c>
      <c r="F125" s="99" t="str">
        <f>IFERROR(INDEX(tbl_dateHistory[], MATCH(tbl_dailyDashboard[[#This Row],[runDate]:[runDate]], tbl_dateHistory[[runDate]:[runDate]], 0), MATCH(tbl_dailyDashboard[[#Headers],[botRuns]], tbl_dateHistory[#Headers], 0)), "-")</f>
        <v>x</v>
      </c>
      <c r="G125" s="57" t="str">
        <f>IFERROR(INDEX(tbl_dateHistory[], MATCH(tbl_dailyDashboard[[#This Row],[runDate]:[runDate]], tbl_dateHistory[[runDate]:[runDate]], 0), MATCH(tbl_dailyDashboard[[#Headers],[totalTransactions]], tbl_dateHistory[#Headers], 0)), "-")</f>
        <v>x</v>
      </c>
      <c r="H125" s="58" t="str">
        <f>IFERROR(INDEX(tbl_dateHistory[], MATCH(tbl_dailyDashboard[[#This Row],[runDate]:[runDate]], tbl_dateHistory[[runDate]:[runDate]], 0), MATCH(tbl_dailyDashboard[[#Headers],[percentSuccessful]], tbl_dateHistory[#Headers], 0)), "-")</f>
        <v>x</v>
      </c>
      <c r="I125" s="58" t="str">
        <f>IFERROR(INDEX(tbl_dateHistory[], MATCH(tbl_dailyDashboard[[#This Row],[runDate]:[runDate]], tbl_dateHistory[[runDate]:[runDate]], 0), MATCH(tbl_dailyDashboard[[#Headers],[percentBRE]], tbl_dateHistory[#Headers], 0)), "-")</f>
        <v>x</v>
      </c>
      <c r="J125" s="58" t="str">
        <f>IFERROR(INDEX(tbl_dateHistory[], MATCH(tbl_dailyDashboard[[#This Row],[runDate]:[runDate]], tbl_dateHistory[[runDate]:[runDate]], 0), MATCH(tbl_dailyDashboard[[#Headers],[percentSystemErrors]], tbl_dateHistory[#Headers], 0)), "-")</f>
        <v>x</v>
      </c>
      <c r="K125" s="69"/>
    </row>
    <row r="126" spans="2:11" x14ac:dyDescent="0.3">
      <c r="B126" s="63"/>
      <c r="C126" s="55" t="str">
        <f>IFERROR((INDEX(tbl_dateHistory[], tbl_dailyDashboard[[#This Row],[rowLookup]], 1)), "-")</f>
        <v>x</v>
      </c>
      <c r="D126" s="56" t="str">
        <f>IFERROR(INDEX(tbl_dateHistory[], MATCH(tbl_dailyDashboard[[#This Row],[runDate]:[runDate]], tbl_dateHistory[[runDate]:[runDate]], 0), MATCH(tbl_dailyDashboard[[#Headers],[avgBotRunTime]], tbl_dateHistory[#Headers], 0)), "-")</f>
        <v>x</v>
      </c>
      <c r="E126" s="56" t="str">
        <f>IFERROR(INDEX(tbl_dateHistory[], MATCH(tbl_dailyDashboard[[#This Row],[runDate]:[runDate]], tbl_dateHistory[[runDate]:[runDate]], 0), MATCH(tbl_dailyDashboard[[#Headers],[avgTransactionTime]], tbl_dateHistory[#Headers], 0)), "-")</f>
        <v>x</v>
      </c>
      <c r="F126" s="99" t="str">
        <f>IFERROR(INDEX(tbl_dateHistory[], MATCH(tbl_dailyDashboard[[#This Row],[runDate]:[runDate]], tbl_dateHistory[[runDate]:[runDate]], 0), MATCH(tbl_dailyDashboard[[#Headers],[botRuns]], tbl_dateHistory[#Headers], 0)), "-")</f>
        <v>x</v>
      </c>
      <c r="G126" s="57" t="str">
        <f>IFERROR(INDEX(tbl_dateHistory[], MATCH(tbl_dailyDashboard[[#This Row],[runDate]:[runDate]], tbl_dateHistory[[runDate]:[runDate]], 0), MATCH(tbl_dailyDashboard[[#Headers],[totalTransactions]], tbl_dateHistory[#Headers], 0)), "-")</f>
        <v>x</v>
      </c>
      <c r="H126" s="58" t="str">
        <f>IFERROR(INDEX(tbl_dateHistory[], MATCH(tbl_dailyDashboard[[#This Row],[runDate]:[runDate]], tbl_dateHistory[[runDate]:[runDate]], 0), MATCH(tbl_dailyDashboard[[#Headers],[percentSuccessful]], tbl_dateHistory[#Headers], 0)), "-")</f>
        <v>x</v>
      </c>
      <c r="I126" s="58" t="str">
        <f>IFERROR(INDEX(tbl_dateHistory[], MATCH(tbl_dailyDashboard[[#This Row],[runDate]:[runDate]], tbl_dateHistory[[runDate]:[runDate]], 0), MATCH(tbl_dailyDashboard[[#Headers],[percentBRE]], tbl_dateHistory[#Headers], 0)), "-")</f>
        <v>x</v>
      </c>
      <c r="J126" s="58" t="str">
        <f>IFERROR(INDEX(tbl_dateHistory[], MATCH(tbl_dailyDashboard[[#This Row],[runDate]:[runDate]], tbl_dateHistory[[runDate]:[runDate]], 0), MATCH(tbl_dailyDashboard[[#Headers],[percentSystemErrors]], tbl_dateHistory[#Headers], 0)), "-")</f>
        <v>x</v>
      </c>
      <c r="K126" s="69"/>
    </row>
    <row r="127" spans="2:11" x14ac:dyDescent="0.3">
      <c r="B127" s="63"/>
      <c r="C127" s="55" t="str">
        <f>IFERROR((INDEX(tbl_dateHistory[], tbl_dailyDashboard[[#This Row],[rowLookup]], 1)), "-")</f>
        <v>x</v>
      </c>
      <c r="D127" s="56" t="str">
        <f>IFERROR(INDEX(tbl_dateHistory[], MATCH(tbl_dailyDashboard[[#This Row],[runDate]:[runDate]], tbl_dateHistory[[runDate]:[runDate]], 0), MATCH(tbl_dailyDashboard[[#Headers],[avgBotRunTime]], tbl_dateHistory[#Headers], 0)), "-")</f>
        <v>x</v>
      </c>
      <c r="E127" s="56" t="str">
        <f>IFERROR(INDEX(tbl_dateHistory[], MATCH(tbl_dailyDashboard[[#This Row],[runDate]:[runDate]], tbl_dateHistory[[runDate]:[runDate]], 0), MATCH(tbl_dailyDashboard[[#Headers],[avgTransactionTime]], tbl_dateHistory[#Headers], 0)), "-")</f>
        <v>x</v>
      </c>
      <c r="F127" s="99" t="str">
        <f>IFERROR(INDEX(tbl_dateHistory[], MATCH(tbl_dailyDashboard[[#This Row],[runDate]:[runDate]], tbl_dateHistory[[runDate]:[runDate]], 0), MATCH(tbl_dailyDashboard[[#Headers],[botRuns]], tbl_dateHistory[#Headers], 0)), "-")</f>
        <v>x</v>
      </c>
      <c r="G127" s="57" t="str">
        <f>IFERROR(INDEX(tbl_dateHistory[], MATCH(tbl_dailyDashboard[[#This Row],[runDate]:[runDate]], tbl_dateHistory[[runDate]:[runDate]], 0), MATCH(tbl_dailyDashboard[[#Headers],[totalTransactions]], tbl_dateHistory[#Headers], 0)), "-")</f>
        <v>x</v>
      </c>
      <c r="H127" s="58" t="str">
        <f>IFERROR(INDEX(tbl_dateHistory[], MATCH(tbl_dailyDashboard[[#This Row],[runDate]:[runDate]], tbl_dateHistory[[runDate]:[runDate]], 0), MATCH(tbl_dailyDashboard[[#Headers],[percentSuccessful]], tbl_dateHistory[#Headers], 0)), "-")</f>
        <v>x</v>
      </c>
      <c r="I127" s="58" t="str">
        <f>IFERROR(INDEX(tbl_dateHistory[], MATCH(tbl_dailyDashboard[[#This Row],[runDate]:[runDate]], tbl_dateHistory[[runDate]:[runDate]], 0), MATCH(tbl_dailyDashboard[[#Headers],[percentBRE]], tbl_dateHistory[#Headers], 0)), "-")</f>
        <v>x</v>
      </c>
      <c r="J127" s="58" t="str">
        <f>IFERROR(INDEX(tbl_dateHistory[], MATCH(tbl_dailyDashboard[[#This Row],[runDate]:[runDate]], tbl_dateHistory[[runDate]:[runDate]], 0), MATCH(tbl_dailyDashboard[[#Headers],[percentSystemErrors]], tbl_dateHistory[#Headers], 0)), "-")</f>
        <v>x</v>
      </c>
      <c r="K127" s="69"/>
    </row>
    <row r="128" spans="2:11" x14ac:dyDescent="0.3">
      <c r="B128" s="63"/>
      <c r="C128" s="55" t="str">
        <f>IFERROR((INDEX(tbl_dateHistory[], tbl_dailyDashboard[[#This Row],[rowLookup]], 1)), "-")</f>
        <v>x</v>
      </c>
      <c r="D128" s="56" t="str">
        <f>IFERROR(INDEX(tbl_dateHistory[], MATCH(tbl_dailyDashboard[[#This Row],[runDate]:[runDate]], tbl_dateHistory[[runDate]:[runDate]], 0), MATCH(tbl_dailyDashboard[[#Headers],[avgBotRunTime]], tbl_dateHistory[#Headers], 0)), "-")</f>
        <v>x</v>
      </c>
      <c r="E128" s="56" t="str">
        <f>IFERROR(INDEX(tbl_dateHistory[], MATCH(tbl_dailyDashboard[[#This Row],[runDate]:[runDate]], tbl_dateHistory[[runDate]:[runDate]], 0), MATCH(tbl_dailyDashboard[[#Headers],[avgTransactionTime]], tbl_dateHistory[#Headers], 0)), "-")</f>
        <v>x</v>
      </c>
      <c r="F128" s="99" t="str">
        <f>IFERROR(INDEX(tbl_dateHistory[], MATCH(tbl_dailyDashboard[[#This Row],[runDate]:[runDate]], tbl_dateHistory[[runDate]:[runDate]], 0), MATCH(tbl_dailyDashboard[[#Headers],[botRuns]], tbl_dateHistory[#Headers], 0)), "-")</f>
        <v>x</v>
      </c>
      <c r="G128" s="57" t="str">
        <f>IFERROR(INDEX(tbl_dateHistory[], MATCH(tbl_dailyDashboard[[#This Row],[runDate]:[runDate]], tbl_dateHistory[[runDate]:[runDate]], 0), MATCH(tbl_dailyDashboard[[#Headers],[totalTransactions]], tbl_dateHistory[#Headers], 0)), "-")</f>
        <v>x</v>
      </c>
      <c r="H128" s="58" t="str">
        <f>IFERROR(INDEX(tbl_dateHistory[], MATCH(tbl_dailyDashboard[[#This Row],[runDate]:[runDate]], tbl_dateHistory[[runDate]:[runDate]], 0), MATCH(tbl_dailyDashboard[[#Headers],[percentSuccessful]], tbl_dateHistory[#Headers], 0)), "-")</f>
        <v>x</v>
      </c>
      <c r="I128" s="58" t="str">
        <f>IFERROR(INDEX(tbl_dateHistory[], MATCH(tbl_dailyDashboard[[#This Row],[runDate]:[runDate]], tbl_dateHistory[[runDate]:[runDate]], 0), MATCH(tbl_dailyDashboard[[#Headers],[percentBRE]], tbl_dateHistory[#Headers], 0)), "-")</f>
        <v>x</v>
      </c>
      <c r="J128" s="58" t="str">
        <f>IFERROR(INDEX(tbl_dateHistory[], MATCH(tbl_dailyDashboard[[#This Row],[runDate]:[runDate]], tbl_dateHistory[[runDate]:[runDate]], 0), MATCH(tbl_dailyDashboard[[#Headers],[percentSystemErrors]], tbl_dateHistory[#Headers], 0)), "-")</f>
        <v>x</v>
      </c>
      <c r="K128" s="69"/>
    </row>
    <row r="129" spans="2:11" x14ac:dyDescent="0.3">
      <c r="B129" s="63"/>
      <c r="C129" s="55" t="str">
        <f>IFERROR((INDEX(tbl_dateHistory[], tbl_dailyDashboard[[#This Row],[rowLookup]], 1)), "-")</f>
        <v>x</v>
      </c>
      <c r="D129" s="56" t="str">
        <f>IFERROR(INDEX(tbl_dateHistory[], MATCH(tbl_dailyDashboard[[#This Row],[runDate]:[runDate]], tbl_dateHistory[[runDate]:[runDate]], 0), MATCH(tbl_dailyDashboard[[#Headers],[avgBotRunTime]], tbl_dateHistory[#Headers], 0)), "-")</f>
        <v>x</v>
      </c>
      <c r="E129" s="56" t="str">
        <f>IFERROR(INDEX(tbl_dateHistory[], MATCH(tbl_dailyDashboard[[#This Row],[runDate]:[runDate]], tbl_dateHistory[[runDate]:[runDate]], 0), MATCH(tbl_dailyDashboard[[#Headers],[avgTransactionTime]], tbl_dateHistory[#Headers], 0)), "-")</f>
        <v>x</v>
      </c>
      <c r="F129" s="99" t="str">
        <f>IFERROR(INDEX(tbl_dateHistory[], MATCH(tbl_dailyDashboard[[#This Row],[runDate]:[runDate]], tbl_dateHistory[[runDate]:[runDate]], 0), MATCH(tbl_dailyDashboard[[#Headers],[botRuns]], tbl_dateHistory[#Headers], 0)), "-")</f>
        <v>x</v>
      </c>
      <c r="G129" s="57" t="str">
        <f>IFERROR(INDEX(tbl_dateHistory[], MATCH(tbl_dailyDashboard[[#This Row],[runDate]:[runDate]], tbl_dateHistory[[runDate]:[runDate]], 0), MATCH(tbl_dailyDashboard[[#Headers],[totalTransactions]], tbl_dateHistory[#Headers], 0)), "-")</f>
        <v>x</v>
      </c>
      <c r="H129" s="58" t="str">
        <f>IFERROR(INDEX(tbl_dateHistory[], MATCH(tbl_dailyDashboard[[#This Row],[runDate]:[runDate]], tbl_dateHistory[[runDate]:[runDate]], 0), MATCH(tbl_dailyDashboard[[#Headers],[percentSuccessful]], tbl_dateHistory[#Headers], 0)), "-")</f>
        <v>x</v>
      </c>
      <c r="I129" s="58" t="str">
        <f>IFERROR(INDEX(tbl_dateHistory[], MATCH(tbl_dailyDashboard[[#This Row],[runDate]:[runDate]], tbl_dateHistory[[runDate]:[runDate]], 0), MATCH(tbl_dailyDashboard[[#Headers],[percentBRE]], tbl_dateHistory[#Headers], 0)), "-")</f>
        <v>x</v>
      </c>
      <c r="J129" s="58" t="str">
        <f>IFERROR(INDEX(tbl_dateHistory[], MATCH(tbl_dailyDashboard[[#This Row],[runDate]:[runDate]], tbl_dateHistory[[runDate]:[runDate]], 0), MATCH(tbl_dailyDashboard[[#Headers],[percentSystemErrors]], tbl_dateHistory[#Headers], 0)), "-")</f>
        <v>x</v>
      </c>
      <c r="K129" s="69"/>
    </row>
    <row r="130" spans="2:11" x14ac:dyDescent="0.3">
      <c r="B130" s="63"/>
      <c r="C130" s="55" t="str">
        <f>IFERROR((INDEX(tbl_dateHistory[], tbl_dailyDashboard[[#This Row],[rowLookup]], 1)), "-")</f>
        <v>x</v>
      </c>
      <c r="D130" s="56" t="str">
        <f>IFERROR(INDEX(tbl_dateHistory[], MATCH(tbl_dailyDashboard[[#This Row],[runDate]:[runDate]], tbl_dateHistory[[runDate]:[runDate]], 0), MATCH(tbl_dailyDashboard[[#Headers],[avgBotRunTime]], tbl_dateHistory[#Headers], 0)), "-")</f>
        <v>x</v>
      </c>
      <c r="E130" s="56" t="str">
        <f>IFERROR(INDEX(tbl_dateHistory[], MATCH(tbl_dailyDashboard[[#This Row],[runDate]:[runDate]], tbl_dateHistory[[runDate]:[runDate]], 0), MATCH(tbl_dailyDashboard[[#Headers],[avgTransactionTime]], tbl_dateHistory[#Headers], 0)), "-")</f>
        <v>x</v>
      </c>
      <c r="F130" s="99" t="str">
        <f>IFERROR(INDEX(tbl_dateHistory[], MATCH(tbl_dailyDashboard[[#This Row],[runDate]:[runDate]], tbl_dateHistory[[runDate]:[runDate]], 0), MATCH(tbl_dailyDashboard[[#Headers],[botRuns]], tbl_dateHistory[#Headers], 0)), "-")</f>
        <v>x</v>
      </c>
      <c r="G130" s="57" t="str">
        <f>IFERROR(INDEX(tbl_dateHistory[], MATCH(tbl_dailyDashboard[[#This Row],[runDate]:[runDate]], tbl_dateHistory[[runDate]:[runDate]], 0), MATCH(tbl_dailyDashboard[[#Headers],[totalTransactions]], tbl_dateHistory[#Headers], 0)), "-")</f>
        <v>x</v>
      </c>
      <c r="H130" s="58" t="str">
        <f>IFERROR(INDEX(tbl_dateHistory[], MATCH(tbl_dailyDashboard[[#This Row],[runDate]:[runDate]], tbl_dateHistory[[runDate]:[runDate]], 0), MATCH(tbl_dailyDashboard[[#Headers],[percentSuccessful]], tbl_dateHistory[#Headers], 0)), "-")</f>
        <v>x</v>
      </c>
      <c r="I130" s="58" t="str">
        <f>IFERROR(INDEX(tbl_dateHistory[], MATCH(tbl_dailyDashboard[[#This Row],[runDate]:[runDate]], tbl_dateHistory[[runDate]:[runDate]], 0), MATCH(tbl_dailyDashboard[[#Headers],[percentBRE]], tbl_dateHistory[#Headers], 0)), "-")</f>
        <v>x</v>
      </c>
      <c r="J130" s="58" t="str">
        <f>IFERROR(INDEX(tbl_dateHistory[], MATCH(tbl_dailyDashboard[[#This Row],[runDate]:[runDate]], tbl_dateHistory[[runDate]:[runDate]], 0), MATCH(tbl_dailyDashboard[[#Headers],[percentSystemErrors]], tbl_dateHistory[#Headers], 0)), "-")</f>
        <v>x</v>
      </c>
      <c r="K130" s="69"/>
    </row>
    <row r="131" spans="2:11" x14ac:dyDescent="0.3">
      <c r="B131" s="63"/>
      <c r="C131" s="55" t="str">
        <f>IFERROR((INDEX(tbl_dateHistory[], tbl_dailyDashboard[[#This Row],[rowLookup]], 1)), "-")</f>
        <v>x</v>
      </c>
      <c r="D131" s="56" t="str">
        <f>IFERROR(INDEX(tbl_dateHistory[], MATCH(tbl_dailyDashboard[[#This Row],[runDate]:[runDate]], tbl_dateHistory[[runDate]:[runDate]], 0), MATCH(tbl_dailyDashboard[[#Headers],[avgBotRunTime]], tbl_dateHistory[#Headers], 0)), "-")</f>
        <v>x</v>
      </c>
      <c r="E131" s="56" t="str">
        <f>IFERROR(INDEX(tbl_dateHistory[], MATCH(tbl_dailyDashboard[[#This Row],[runDate]:[runDate]], tbl_dateHistory[[runDate]:[runDate]], 0), MATCH(tbl_dailyDashboard[[#Headers],[avgTransactionTime]], tbl_dateHistory[#Headers], 0)), "-")</f>
        <v>x</v>
      </c>
      <c r="F131" s="99" t="str">
        <f>IFERROR(INDEX(tbl_dateHistory[], MATCH(tbl_dailyDashboard[[#This Row],[runDate]:[runDate]], tbl_dateHistory[[runDate]:[runDate]], 0), MATCH(tbl_dailyDashboard[[#Headers],[botRuns]], tbl_dateHistory[#Headers], 0)), "-")</f>
        <v>x</v>
      </c>
      <c r="G131" s="57" t="str">
        <f>IFERROR(INDEX(tbl_dateHistory[], MATCH(tbl_dailyDashboard[[#This Row],[runDate]:[runDate]], tbl_dateHistory[[runDate]:[runDate]], 0), MATCH(tbl_dailyDashboard[[#Headers],[totalTransactions]], tbl_dateHistory[#Headers], 0)), "-")</f>
        <v>x</v>
      </c>
      <c r="H131" s="58" t="str">
        <f>IFERROR(INDEX(tbl_dateHistory[], MATCH(tbl_dailyDashboard[[#This Row],[runDate]:[runDate]], tbl_dateHistory[[runDate]:[runDate]], 0), MATCH(tbl_dailyDashboard[[#Headers],[percentSuccessful]], tbl_dateHistory[#Headers], 0)), "-")</f>
        <v>x</v>
      </c>
      <c r="I131" s="58" t="str">
        <f>IFERROR(INDEX(tbl_dateHistory[], MATCH(tbl_dailyDashboard[[#This Row],[runDate]:[runDate]], tbl_dateHistory[[runDate]:[runDate]], 0), MATCH(tbl_dailyDashboard[[#Headers],[percentBRE]], tbl_dateHistory[#Headers], 0)), "-")</f>
        <v>x</v>
      </c>
      <c r="J131" s="58" t="str">
        <f>IFERROR(INDEX(tbl_dateHistory[], MATCH(tbl_dailyDashboard[[#This Row],[runDate]:[runDate]], tbl_dateHistory[[runDate]:[runDate]], 0), MATCH(tbl_dailyDashboard[[#Headers],[percentSystemErrors]], tbl_dateHistory[#Headers], 0)), "-")</f>
        <v>x</v>
      </c>
      <c r="K131" s="69"/>
    </row>
    <row r="132" spans="2:11" x14ac:dyDescent="0.3">
      <c r="B132" s="63"/>
      <c r="C132" s="55" t="str">
        <f>IFERROR((INDEX(tbl_dateHistory[], tbl_dailyDashboard[[#This Row],[rowLookup]], 1)), "-")</f>
        <v>x</v>
      </c>
      <c r="D132" s="56" t="str">
        <f>IFERROR(INDEX(tbl_dateHistory[], MATCH(tbl_dailyDashboard[[#This Row],[runDate]:[runDate]], tbl_dateHistory[[runDate]:[runDate]], 0), MATCH(tbl_dailyDashboard[[#Headers],[avgBotRunTime]], tbl_dateHistory[#Headers], 0)), "-")</f>
        <v>x</v>
      </c>
      <c r="E132" s="56" t="str">
        <f>IFERROR(INDEX(tbl_dateHistory[], MATCH(tbl_dailyDashboard[[#This Row],[runDate]:[runDate]], tbl_dateHistory[[runDate]:[runDate]], 0), MATCH(tbl_dailyDashboard[[#Headers],[avgTransactionTime]], tbl_dateHistory[#Headers], 0)), "-")</f>
        <v>x</v>
      </c>
      <c r="F132" s="99" t="str">
        <f>IFERROR(INDEX(tbl_dateHistory[], MATCH(tbl_dailyDashboard[[#This Row],[runDate]:[runDate]], tbl_dateHistory[[runDate]:[runDate]], 0), MATCH(tbl_dailyDashboard[[#Headers],[botRuns]], tbl_dateHistory[#Headers], 0)), "-")</f>
        <v>x</v>
      </c>
      <c r="G132" s="57" t="str">
        <f>IFERROR(INDEX(tbl_dateHistory[], MATCH(tbl_dailyDashboard[[#This Row],[runDate]:[runDate]], tbl_dateHistory[[runDate]:[runDate]], 0), MATCH(tbl_dailyDashboard[[#Headers],[totalTransactions]], tbl_dateHistory[#Headers], 0)), "-")</f>
        <v>x</v>
      </c>
      <c r="H132" s="58" t="str">
        <f>IFERROR(INDEX(tbl_dateHistory[], MATCH(tbl_dailyDashboard[[#This Row],[runDate]:[runDate]], tbl_dateHistory[[runDate]:[runDate]], 0), MATCH(tbl_dailyDashboard[[#Headers],[percentSuccessful]], tbl_dateHistory[#Headers], 0)), "-")</f>
        <v>x</v>
      </c>
      <c r="I132" s="58" t="str">
        <f>IFERROR(INDEX(tbl_dateHistory[], MATCH(tbl_dailyDashboard[[#This Row],[runDate]:[runDate]], tbl_dateHistory[[runDate]:[runDate]], 0), MATCH(tbl_dailyDashboard[[#Headers],[percentBRE]], tbl_dateHistory[#Headers], 0)), "-")</f>
        <v>x</v>
      </c>
      <c r="J132" s="58" t="str">
        <f>IFERROR(INDEX(tbl_dateHistory[], MATCH(tbl_dailyDashboard[[#This Row],[runDate]:[runDate]], tbl_dateHistory[[runDate]:[runDate]], 0), MATCH(tbl_dailyDashboard[[#Headers],[percentSystemErrors]], tbl_dateHistory[#Headers], 0)), "-")</f>
        <v>x</v>
      </c>
      <c r="K132" s="69"/>
    </row>
    <row r="133" spans="2:11" x14ac:dyDescent="0.3">
      <c r="B133" s="63"/>
      <c r="C133" s="55" t="str">
        <f>IFERROR((INDEX(tbl_dateHistory[], tbl_dailyDashboard[[#This Row],[rowLookup]], 1)), "-")</f>
        <v>x</v>
      </c>
      <c r="D133" s="56" t="str">
        <f>IFERROR(INDEX(tbl_dateHistory[], MATCH(tbl_dailyDashboard[[#This Row],[runDate]:[runDate]], tbl_dateHistory[[runDate]:[runDate]], 0), MATCH(tbl_dailyDashboard[[#Headers],[avgBotRunTime]], tbl_dateHistory[#Headers], 0)), "-")</f>
        <v>x</v>
      </c>
      <c r="E133" s="56" t="str">
        <f>IFERROR(INDEX(tbl_dateHistory[], MATCH(tbl_dailyDashboard[[#This Row],[runDate]:[runDate]], tbl_dateHistory[[runDate]:[runDate]], 0), MATCH(tbl_dailyDashboard[[#Headers],[avgTransactionTime]], tbl_dateHistory[#Headers], 0)), "-")</f>
        <v>x</v>
      </c>
      <c r="F133" s="99" t="str">
        <f>IFERROR(INDEX(tbl_dateHistory[], MATCH(tbl_dailyDashboard[[#This Row],[runDate]:[runDate]], tbl_dateHistory[[runDate]:[runDate]], 0), MATCH(tbl_dailyDashboard[[#Headers],[botRuns]], tbl_dateHistory[#Headers], 0)), "-")</f>
        <v>x</v>
      </c>
      <c r="G133" s="57" t="str">
        <f>IFERROR(INDEX(tbl_dateHistory[], MATCH(tbl_dailyDashboard[[#This Row],[runDate]:[runDate]], tbl_dateHistory[[runDate]:[runDate]], 0), MATCH(tbl_dailyDashboard[[#Headers],[totalTransactions]], tbl_dateHistory[#Headers], 0)), "-")</f>
        <v>x</v>
      </c>
      <c r="H133" s="58" t="str">
        <f>IFERROR(INDEX(tbl_dateHistory[], MATCH(tbl_dailyDashboard[[#This Row],[runDate]:[runDate]], tbl_dateHistory[[runDate]:[runDate]], 0), MATCH(tbl_dailyDashboard[[#Headers],[percentSuccessful]], tbl_dateHistory[#Headers], 0)), "-")</f>
        <v>x</v>
      </c>
      <c r="I133" s="58" t="str">
        <f>IFERROR(INDEX(tbl_dateHistory[], MATCH(tbl_dailyDashboard[[#This Row],[runDate]:[runDate]], tbl_dateHistory[[runDate]:[runDate]], 0), MATCH(tbl_dailyDashboard[[#Headers],[percentBRE]], tbl_dateHistory[#Headers], 0)), "-")</f>
        <v>x</v>
      </c>
      <c r="J133" s="58" t="str">
        <f>IFERROR(INDEX(tbl_dateHistory[], MATCH(tbl_dailyDashboard[[#This Row],[runDate]:[runDate]], tbl_dateHistory[[runDate]:[runDate]], 0), MATCH(tbl_dailyDashboard[[#Headers],[percentSystemErrors]], tbl_dateHistory[#Headers], 0)), "-")</f>
        <v>x</v>
      </c>
      <c r="K133" s="69"/>
    </row>
    <row r="134" spans="2:11" x14ac:dyDescent="0.3">
      <c r="B134" s="63"/>
      <c r="C134" s="55" t="str">
        <f>IFERROR((INDEX(tbl_dateHistory[], tbl_dailyDashboard[[#This Row],[rowLookup]], 1)), "-")</f>
        <v>x</v>
      </c>
      <c r="D134" s="56" t="str">
        <f>IFERROR(INDEX(tbl_dateHistory[], MATCH(tbl_dailyDashboard[[#This Row],[runDate]:[runDate]], tbl_dateHistory[[runDate]:[runDate]], 0), MATCH(tbl_dailyDashboard[[#Headers],[avgBotRunTime]], tbl_dateHistory[#Headers], 0)), "-")</f>
        <v>x</v>
      </c>
      <c r="E134" s="56" t="str">
        <f>IFERROR(INDEX(tbl_dateHistory[], MATCH(tbl_dailyDashboard[[#This Row],[runDate]:[runDate]], tbl_dateHistory[[runDate]:[runDate]], 0), MATCH(tbl_dailyDashboard[[#Headers],[avgTransactionTime]], tbl_dateHistory[#Headers], 0)), "-")</f>
        <v>x</v>
      </c>
      <c r="F134" s="99" t="str">
        <f>IFERROR(INDEX(tbl_dateHistory[], MATCH(tbl_dailyDashboard[[#This Row],[runDate]:[runDate]], tbl_dateHistory[[runDate]:[runDate]], 0), MATCH(tbl_dailyDashboard[[#Headers],[botRuns]], tbl_dateHistory[#Headers], 0)), "-")</f>
        <v>x</v>
      </c>
      <c r="G134" s="57" t="str">
        <f>IFERROR(INDEX(tbl_dateHistory[], MATCH(tbl_dailyDashboard[[#This Row],[runDate]:[runDate]], tbl_dateHistory[[runDate]:[runDate]], 0), MATCH(tbl_dailyDashboard[[#Headers],[totalTransactions]], tbl_dateHistory[#Headers], 0)), "-")</f>
        <v>x</v>
      </c>
      <c r="H134" s="58" t="str">
        <f>IFERROR(INDEX(tbl_dateHistory[], MATCH(tbl_dailyDashboard[[#This Row],[runDate]:[runDate]], tbl_dateHistory[[runDate]:[runDate]], 0), MATCH(tbl_dailyDashboard[[#Headers],[percentSuccessful]], tbl_dateHistory[#Headers], 0)), "-")</f>
        <v>x</v>
      </c>
      <c r="I134" s="58" t="str">
        <f>IFERROR(INDEX(tbl_dateHistory[], MATCH(tbl_dailyDashboard[[#This Row],[runDate]:[runDate]], tbl_dateHistory[[runDate]:[runDate]], 0), MATCH(tbl_dailyDashboard[[#Headers],[percentBRE]], tbl_dateHistory[#Headers], 0)), "-")</f>
        <v>x</v>
      </c>
      <c r="J134" s="58" t="str">
        <f>IFERROR(INDEX(tbl_dateHistory[], MATCH(tbl_dailyDashboard[[#This Row],[runDate]:[runDate]], tbl_dateHistory[[runDate]:[runDate]], 0), MATCH(tbl_dailyDashboard[[#Headers],[percentSystemErrors]], tbl_dateHistory[#Headers], 0)), "-")</f>
        <v>x</v>
      </c>
      <c r="K134" s="69"/>
    </row>
    <row r="135" spans="2:11" x14ac:dyDescent="0.3">
      <c r="B135" s="63"/>
      <c r="C135" s="55" t="str">
        <f>IFERROR((INDEX(tbl_dateHistory[], tbl_dailyDashboard[[#This Row],[rowLookup]], 1)), "-")</f>
        <v>x</v>
      </c>
      <c r="D135" s="56" t="str">
        <f>IFERROR(INDEX(tbl_dateHistory[], MATCH(tbl_dailyDashboard[[#This Row],[runDate]:[runDate]], tbl_dateHistory[[runDate]:[runDate]], 0), MATCH(tbl_dailyDashboard[[#Headers],[avgBotRunTime]], tbl_dateHistory[#Headers], 0)), "-")</f>
        <v>x</v>
      </c>
      <c r="E135" s="56" t="str">
        <f>IFERROR(INDEX(tbl_dateHistory[], MATCH(tbl_dailyDashboard[[#This Row],[runDate]:[runDate]], tbl_dateHistory[[runDate]:[runDate]], 0), MATCH(tbl_dailyDashboard[[#Headers],[avgTransactionTime]], tbl_dateHistory[#Headers], 0)), "-")</f>
        <v>x</v>
      </c>
      <c r="F135" s="99" t="str">
        <f>IFERROR(INDEX(tbl_dateHistory[], MATCH(tbl_dailyDashboard[[#This Row],[runDate]:[runDate]], tbl_dateHistory[[runDate]:[runDate]], 0), MATCH(tbl_dailyDashboard[[#Headers],[botRuns]], tbl_dateHistory[#Headers], 0)), "-")</f>
        <v>x</v>
      </c>
      <c r="G135" s="57" t="str">
        <f>IFERROR(INDEX(tbl_dateHistory[], MATCH(tbl_dailyDashboard[[#This Row],[runDate]:[runDate]], tbl_dateHistory[[runDate]:[runDate]], 0), MATCH(tbl_dailyDashboard[[#Headers],[totalTransactions]], tbl_dateHistory[#Headers], 0)), "-")</f>
        <v>x</v>
      </c>
      <c r="H135" s="58" t="str">
        <f>IFERROR(INDEX(tbl_dateHistory[], MATCH(tbl_dailyDashboard[[#This Row],[runDate]:[runDate]], tbl_dateHistory[[runDate]:[runDate]], 0), MATCH(tbl_dailyDashboard[[#Headers],[percentSuccessful]], tbl_dateHistory[#Headers], 0)), "-")</f>
        <v>x</v>
      </c>
      <c r="I135" s="58" t="str">
        <f>IFERROR(INDEX(tbl_dateHistory[], MATCH(tbl_dailyDashboard[[#This Row],[runDate]:[runDate]], tbl_dateHistory[[runDate]:[runDate]], 0), MATCH(tbl_dailyDashboard[[#Headers],[percentBRE]], tbl_dateHistory[#Headers], 0)), "-")</f>
        <v>x</v>
      </c>
      <c r="J135" s="58" t="str">
        <f>IFERROR(INDEX(tbl_dateHistory[], MATCH(tbl_dailyDashboard[[#This Row],[runDate]:[runDate]], tbl_dateHistory[[runDate]:[runDate]], 0), MATCH(tbl_dailyDashboard[[#Headers],[percentSystemErrors]], tbl_dateHistory[#Headers], 0)), "-")</f>
        <v>x</v>
      </c>
      <c r="K135" s="69"/>
    </row>
    <row r="136" spans="2:11" x14ac:dyDescent="0.3">
      <c r="B136" s="63"/>
      <c r="C136" s="55" t="str">
        <f>IFERROR((INDEX(tbl_dateHistory[], tbl_dailyDashboard[[#This Row],[rowLookup]], 1)), "-")</f>
        <v>x</v>
      </c>
      <c r="D136" s="56" t="str">
        <f>IFERROR(INDEX(tbl_dateHistory[], MATCH(tbl_dailyDashboard[[#This Row],[runDate]:[runDate]], tbl_dateHistory[[runDate]:[runDate]], 0), MATCH(tbl_dailyDashboard[[#Headers],[avgBotRunTime]], tbl_dateHistory[#Headers], 0)), "-")</f>
        <v>x</v>
      </c>
      <c r="E136" s="56" t="str">
        <f>IFERROR(INDEX(tbl_dateHistory[], MATCH(tbl_dailyDashboard[[#This Row],[runDate]:[runDate]], tbl_dateHistory[[runDate]:[runDate]], 0), MATCH(tbl_dailyDashboard[[#Headers],[avgTransactionTime]], tbl_dateHistory[#Headers], 0)), "-")</f>
        <v>x</v>
      </c>
      <c r="F136" s="99" t="str">
        <f>IFERROR(INDEX(tbl_dateHistory[], MATCH(tbl_dailyDashboard[[#This Row],[runDate]:[runDate]], tbl_dateHistory[[runDate]:[runDate]], 0), MATCH(tbl_dailyDashboard[[#Headers],[botRuns]], tbl_dateHistory[#Headers], 0)), "-")</f>
        <v>x</v>
      </c>
      <c r="G136" s="57" t="str">
        <f>IFERROR(INDEX(tbl_dateHistory[], MATCH(tbl_dailyDashboard[[#This Row],[runDate]:[runDate]], tbl_dateHistory[[runDate]:[runDate]], 0), MATCH(tbl_dailyDashboard[[#Headers],[totalTransactions]], tbl_dateHistory[#Headers], 0)), "-")</f>
        <v>x</v>
      </c>
      <c r="H136" s="58" t="str">
        <f>IFERROR(INDEX(tbl_dateHistory[], MATCH(tbl_dailyDashboard[[#This Row],[runDate]:[runDate]], tbl_dateHistory[[runDate]:[runDate]], 0), MATCH(tbl_dailyDashboard[[#Headers],[percentSuccessful]], tbl_dateHistory[#Headers], 0)), "-")</f>
        <v>x</v>
      </c>
      <c r="I136" s="58" t="str">
        <f>IFERROR(INDEX(tbl_dateHistory[], MATCH(tbl_dailyDashboard[[#This Row],[runDate]:[runDate]], tbl_dateHistory[[runDate]:[runDate]], 0), MATCH(tbl_dailyDashboard[[#Headers],[percentBRE]], tbl_dateHistory[#Headers], 0)), "-")</f>
        <v>x</v>
      </c>
      <c r="J136" s="58" t="str">
        <f>IFERROR(INDEX(tbl_dateHistory[], MATCH(tbl_dailyDashboard[[#This Row],[runDate]:[runDate]], tbl_dateHistory[[runDate]:[runDate]], 0), MATCH(tbl_dailyDashboard[[#Headers],[percentSystemErrors]], tbl_dateHistory[#Headers], 0)), "-")</f>
        <v>x</v>
      </c>
      <c r="K136" s="69"/>
    </row>
    <row r="137" spans="2:11" x14ac:dyDescent="0.3">
      <c r="B137" s="63"/>
      <c r="C137" s="55" t="str">
        <f>IFERROR((INDEX(tbl_dateHistory[], tbl_dailyDashboard[[#This Row],[rowLookup]], 1)), "-")</f>
        <v>x</v>
      </c>
      <c r="D137" s="56" t="str">
        <f>IFERROR(INDEX(tbl_dateHistory[], MATCH(tbl_dailyDashboard[[#This Row],[runDate]:[runDate]], tbl_dateHistory[[runDate]:[runDate]], 0), MATCH(tbl_dailyDashboard[[#Headers],[avgBotRunTime]], tbl_dateHistory[#Headers], 0)), "-")</f>
        <v>x</v>
      </c>
      <c r="E137" s="56" t="str">
        <f>IFERROR(INDEX(tbl_dateHistory[], MATCH(tbl_dailyDashboard[[#This Row],[runDate]:[runDate]], tbl_dateHistory[[runDate]:[runDate]], 0), MATCH(tbl_dailyDashboard[[#Headers],[avgTransactionTime]], tbl_dateHistory[#Headers], 0)), "-")</f>
        <v>x</v>
      </c>
      <c r="F137" s="99" t="str">
        <f>IFERROR(INDEX(tbl_dateHistory[], MATCH(tbl_dailyDashboard[[#This Row],[runDate]:[runDate]], tbl_dateHistory[[runDate]:[runDate]], 0), MATCH(tbl_dailyDashboard[[#Headers],[botRuns]], tbl_dateHistory[#Headers], 0)), "-")</f>
        <v>x</v>
      </c>
      <c r="G137" s="57" t="str">
        <f>IFERROR(INDEX(tbl_dateHistory[], MATCH(tbl_dailyDashboard[[#This Row],[runDate]:[runDate]], tbl_dateHistory[[runDate]:[runDate]], 0), MATCH(tbl_dailyDashboard[[#Headers],[totalTransactions]], tbl_dateHistory[#Headers], 0)), "-")</f>
        <v>x</v>
      </c>
      <c r="H137" s="58" t="str">
        <f>IFERROR(INDEX(tbl_dateHistory[], MATCH(tbl_dailyDashboard[[#This Row],[runDate]:[runDate]], tbl_dateHistory[[runDate]:[runDate]], 0), MATCH(tbl_dailyDashboard[[#Headers],[percentSuccessful]], tbl_dateHistory[#Headers], 0)), "-")</f>
        <v>x</v>
      </c>
      <c r="I137" s="58" t="str">
        <f>IFERROR(INDEX(tbl_dateHistory[], MATCH(tbl_dailyDashboard[[#This Row],[runDate]:[runDate]], tbl_dateHistory[[runDate]:[runDate]], 0), MATCH(tbl_dailyDashboard[[#Headers],[percentBRE]], tbl_dateHistory[#Headers], 0)), "-")</f>
        <v>x</v>
      </c>
      <c r="J137" s="58" t="str">
        <f>IFERROR(INDEX(tbl_dateHistory[], MATCH(tbl_dailyDashboard[[#This Row],[runDate]:[runDate]], tbl_dateHistory[[runDate]:[runDate]], 0), MATCH(tbl_dailyDashboard[[#Headers],[percentSystemErrors]], tbl_dateHistory[#Headers], 0)), "-")</f>
        <v>x</v>
      </c>
      <c r="K137" s="69"/>
    </row>
    <row r="138" spans="2:11" x14ac:dyDescent="0.3">
      <c r="B138" s="63"/>
      <c r="C138" s="55" t="str">
        <f>IFERROR((INDEX(tbl_dateHistory[], tbl_dailyDashboard[[#This Row],[rowLookup]], 1)), "-")</f>
        <v>x</v>
      </c>
      <c r="D138" s="56" t="str">
        <f>IFERROR(INDEX(tbl_dateHistory[], MATCH(tbl_dailyDashboard[[#This Row],[runDate]:[runDate]], tbl_dateHistory[[runDate]:[runDate]], 0), MATCH(tbl_dailyDashboard[[#Headers],[avgBotRunTime]], tbl_dateHistory[#Headers], 0)), "-")</f>
        <v>x</v>
      </c>
      <c r="E138" s="56" t="str">
        <f>IFERROR(INDEX(tbl_dateHistory[], MATCH(tbl_dailyDashboard[[#This Row],[runDate]:[runDate]], tbl_dateHistory[[runDate]:[runDate]], 0), MATCH(tbl_dailyDashboard[[#Headers],[avgTransactionTime]], tbl_dateHistory[#Headers], 0)), "-")</f>
        <v>x</v>
      </c>
      <c r="F138" s="99" t="str">
        <f>IFERROR(INDEX(tbl_dateHistory[], MATCH(tbl_dailyDashboard[[#This Row],[runDate]:[runDate]], tbl_dateHistory[[runDate]:[runDate]], 0), MATCH(tbl_dailyDashboard[[#Headers],[botRuns]], tbl_dateHistory[#Headers], 0)), "-")</f>
        <v>x</v>
      </c>
      <c r="G138" s="57" t="str">
        <f>IFERROR(INDEX(tbl_dateHistory[], MATCH(tbl_dailyDashboard[[#This Row],[runDate]:[runDate]], tbl_dateHistory[[runDate]:[runDate]], 0), MATCH(tbl_dailyDashboard[[#Headers],[totalTransactions]], tbl_dateHistory[#Headers], 0)), "-")</f>
        <v>x</v>
      </c>
      <c r="H138" s="58" t="str">
        <f>IFERROR(INDEX(tbl_dateHistory[], MATCH(tbl_dailyDashboard[[#This Row],[runDate]:[runDate]], tbl_dateHistory[[runDate]:[runDate]], 0), MATCH(tbl_dailyDashboard[[#Headers],[percentSuccessful]], tbl_dateHistory[#Headers], 0)), "-")</f>
        <v>x</v>
      </c>
      <c r="I138" s="58" t="str">
        <f>IFERROR(INDEX(tbl_dateHistory[], MATCH(tbl_dailyDashboard[[#This Row],[runDate]:[runDate]], tbl_dateHistory[[runDate]:[runDate]], 0), MATCH(tbl_dailyDashboard[[#Headers],[percentBRE]], tbl_dateHistory[#Headers], 0)), "-")</f>
        <v>x</v>
      </c>
      <c r="J138" s="58" t="str">
        <f>IFERROR(INDEX(tbl_dateHistory[], MATCH(tbl_dailyDashboard[[#This Row],[runDate]:[runDate]], tbl_dateHistory[[runDate]:[runDate]], 0), MATCH(tbl_dailyDashboard[[#Headers],[percentSystemErrors]], tbl_dateHistory[#Headers], 0)), "-")</f>
        <v>x</v>
      </c>
      <c r="K138" s="69"/>
    </row>
    <row r="139" spans="2:11" x14ac:dyDescent="0.3">
      <c r="B139" s="63"/>
      <c r="C139" s="55" t="str">
        <f>IFERROR((INDEX(tbl_dateHistory[], tbl_dailyDashboard[[#This Row],[rowLookup]], 1)), "-")</f>
        <v>x</v>
      </c>
      <c r="D139" s="56" t="str">
        <f>IFERROR(INDEX(tbl_dateHistory[], MATCH(tbl_dailyDashboard[[#This Row],[runDate]:[runDate]], tbl_dateHistory[[runDate]:[runDate]], 0), MATCH(tbl_dailyDashboard[[#Headers],[avgBotRunTime]], tbl_dateHistory[#Headers], 0)), "-")</f>
        <v>x</v>
      </c>
      <c r="E139" s="56" t="str">
        <f>IFERROR(INDEX(tbl_dateHistory[], MATCH(tbl_dailyDashboard[[#This Row],[runDate]:[runDate]], tbl_dateHistory[[runDate]:[runDate]], 0), MATCH(tbl_dailyDashboard[[#Headers],[avgTransactionTime]], tbl_dateHistory[#Headers], 0)), "-")</f>
        <v>x</v>
      </c>
      <c r="F139" s="99" t="str">
        <f>IFERROR(INDEX(tbl_dateHistory[], MATCH(tbl_dailyDashboard[[#This Row],[runDate]:[runDate]], tbl_dateHistory[[runDate]:[runDate]], 0), MATCH(tbl_dailyDashboard[[#Headers],[botRuns]], tbl_dateHistory[#Headers], 0)), "-")</f>
        <v>x</v>
      </c>
      <c r="G139" s="57" t="str">
        <f>IFERROR(INDEX(tbl_dateHistory[], MATCH(tbl_dailyDashboard[[#This Row],[runDate]:[runDate]], tbl_dateHistory[[runDate]:[runDate]], 0), MATCH(tbl_dailyDashboard[[#Headers],[totalTransactions]], tbl_dateHistory[#Headers], 0)), "-")</f>
        <v>x</v>
      </c>
      <c r="H139" s="58" t="str">
        <f>IFERROR(INDEX(tbl_dateHistory[], MATCH(tbl_dailyDashboard[[#This Row],[runDate]:[runDate]], tbl_dateHistory[[runDate]:[runDate]], 0), MATCH(tbl_dailyDashboard[[#Headers],[percentSuccessful]], tbl_dateHistory[#Headers], 0)), "-")</f>
        <v>x</v>
      </c>
      <c r="I139" s="58" t="str">
        <f>IFERROR(INDEX(tbl_dateHistory[], MATCH(tbl_dailyDashboard[[#This Row],[runDate]:[runDate]], tbl_dateHistory[[runDate]:[runDate]], 0), MATCH(tbl_dailyDashboard[[#Headers],[percentBRE]], tbl_dateHistory[#Headers], 0)), "-")</f>
        <v>x</v>
      </c>
      <c r="J139" s="58" t="str">
        <f>IFERROR(INDEX(tbl_dateHistory[], MATCH(tbl_dailyDashboard[[#This Row],[runDate]:[runDate]], tbl_dateHistory[[runDate]:[runDate]], 0), MATCH(tbl_dailyDashboard[[#Headers],[percentSystemErrors]], tbl_dateHistory[#Headers], 0)), "-")</f>
        <v>x</v>
      </c>
      <c r="K139" s="69"/>
    </row>
    <row r="140" spans="2:11" x14ac:dyDescent="0.3">
      <c r="B140" s="63"/>
      <c r="C140" s="55" t="str">
        <f>IFERROR((INDEX(tbl_dateHistory[], tbl_dailyDashboard[[#This Row],[rowLookup]], 1)), "-")</f>
        <v>x</v>
      </c>
      <c r="D140" s="56" t="str">
        <f>IFERROR(INDEX(tbl_dateHistory[], MATCH(tbl_dailyDashboard[[#This Row],[runDate]:[runDate]], tbl_dateHistory[[runDate]:[runDate]], 0), MATCH(tbl_dailyDashboard[[#Headers],[avgBotRunTime]], tbl_dateHistory[#Headers], 0)), "-")</f>
        <v>x</v>
      </c>
      <c r="E140" s="56" t="str">
        <f>IFERROR(INDEX(tbl_dateHistory[], MATCH(tbl_dailyDashboard[[#This Row],[runDate]:[runDate]], tbl_dateHistory[[runDate]:[runDate]], 0), MATCH(tbl_dailyDashboard[[#Headers],[avgTransactionTime]], tbl_dateHistory[#Headers], 0)), "-")</f>
        <v>x</v>
      </c>
      <c r="F140" s="99" t="str">
        <f>IFERROR(INDEX(tbl_dateHistory[], MATCH(tbl_dailyDashboard[[#This Row],[runDate]:[runDate]], tbl_dateHistory[[runDate]:[runDate]], 0), MATCH(tbl_dailyDashboard[[#Headers],[botRuns]], tbl_dateHistory[#Headers], 0)), "-")</f>
        <v>x</v>
      </c>
      <c r="G140" s="57" t="str">
        <f>IFERROR(INDEX(tbl_dateHistory[], MATCH(tbl_dailyDashboard[[#This Row],[runDate]:[runDate]], tbl_dateHistory[[runDate]:[runDate]], 0), MATCH(tbl_dailyDashboard[[#Headers],[totalTransactions]], tbl_dateHistory[#Headers], 0)), "-")</f>
        <v>x</v>
      </c>
      <c r="H140" s="58" t="str">
        <f>IFERROR(INDEX(tbl_dateHistory[], MATCH(tbl_dailyDashboard[[#This Row],[runDate]:[runDate]], tbl_dateHistory[[runDate]:[runDate]], 0), MATCH(tbl_dailyDashboard[[#Headers],[percentSuccessful]], tbl_dateHistory[#Headers], 0)), "-")</f>
        <v>x</v>
      </c>
      <c r="I140" s="58" t="str">
        <f>IFERROR(INDEX(tbl_dateHistory[], MATCH(tbl_dailyDashboard[[#This Row],[runDate]:[runDate]], tbl_dateHistory[[runDate]:[runDate]], 0), MATCH(tbl_dailyDashboard[[#Headers],[percentBRE]], tbl_dateHistory[#Headers], 0)), "-")</f>
        <v>x</v>
      </c>
      <c r="J140" s="58" t="str">
        <f>IFERROR(INDEX(tbl_dateHistory[], MATCH(tbl_dailyDashboard[[#This Row],[runDate]:[runDate]], tbl_dateHistory[[runDate]:[runDate]], 0), MATCH(tbl_dailyDashboard[[#Headers],[percentSystemErrors]], tbl_dateHistory[#Headers], 0)), "-")</f>
        <v>x</v>
      </c>
      <c r="K140" s="69"/>
    </row>
    <row r="141" spans="2:11" x14ac:dyDescent="0.3">
      <c r="B141" s="63"/>
      <c r="C141" s="55" t="str">
        <f>IFERROR((INDEX(tbl_dateHistory[], tbl_dailyDashboard[[#This Row],[rowLookup]], 1)), "-")</f>
        <v>x</v>
      </c>
      <c r="D141" s="56" t="str">
        <f>IFERROR(INDEX(tbl_dateHistory[], MATCH(tbl_dailyDashboard[[#This Row],[runDate]:[runDate]], tbl_dateHistory[[runDate]:[runDate]], 0), MATCH(tbl_dailyDashboard[[#Headers],[avgBotRunTime]], tbl_dateHistory[#Headers], 0)), "-")</f>
        <v>x</v>
      </c>
      <c r="E141" s="56" t="str">
        <f>IFERROR(INDEX(tbl_dateHistory[], MATCH(tbl_dailyDashboard[[#This Row],[runDate]:[runDate]], tbl_dateHistory[[runDate]:[runDate]], 0), MATCH(tbl_dailyDashboard[[#Headers],[avgTransactionTime]], tbl_dateHistory[#Headers], 0)), "-")</f>
        <v>x</v>
      </c>
      <c r="F141" s="99" t="str">
        <f>IFERROR(INDEX(tbl_dateHistory[], MATCH(tbl_dailyDashboard[[#This Row],[runDate]:[runDate]], tbl_dateHistory[[runDate]:[runDate]], 0), MATCH(tbl_dailyDashboard[[#Headers],[botRuns]], tbl_dateHistory[#Headers], 0)), "-")</f>
        <v>x</v>
      </c>
      <c r="G141" s="57" t="str">
        <f>IFERROR(INDEX(tbl_dateHistory[], MATCH(tbl_dailyDashboard[[#This Row],[runDate]:[runDate]], tbl_dateHistory[[runDate]:[runDate]], 0), MATCH(tbl_dailyDashboard[[#Headers],[totalTransactions]], tbl_dateHistory[#Headers], 0)), "-")</f>
        <v>x</v>
      </c>
      <c r="H141" s="58" t="str">
        <f>IFERROR(INDEX(tbl_dateHistory[], MATCH(tbl_dailyDashboard[[#This Row],[runDate]:[runDate]], tbl_dateHistory[[runDate]:[runDate]], 0), MATCH(tbl_dailyDashboard[[#Headers],[percentSuccessful]], tbl_dateHistory[#Headers], 0)), "-")</f>
        <v>x</v>
      </c>
      <c r="I141" s="58" t="str">
        <f>IFERROR(INDEX(tbl_dateHistory[], MATCH(tbl_dailyDashboard[[#This Row],[runDate]:[runDate]], tbl_dateHistory[[runDate]:[runDate]], 0), MATCH(tbl_dailyDashboard[[#Headers],[percentBRE]], tbl_dateHistory[#Headers], 0)), "-")</f>
        <v>x</v>
      </c>
      <c r="J141" s="58" t="str">
        <f>IFERROR(INDEX(tbl_dateHistory[], MATCH(tbl_dailyDashboard[[#This Row],[runDate]:[runDate]], tbl_dateHistory[[runDate]:[runDate]], 0), MATCH(tbl_dailyDashboard[[#Headers],[percentSystemErrors]], tbl_dateHistory[#Headers], 0)), "-")</f>
        <v>x</v>
      </c>
      <c r="K141" s="69"/>
    </row>
    <row r="142" spans="2:11" x14ac:dyDescent="0.3">
      <c r="B142" s="63"/>
      <c r="C142" s="55" t="str">
        <f>IFERROR((INDEX(tbl_dateHistory[], tbl_dailyDashboard[[#This Row],[rowLookup]], 1)), "-")</f>
        <v>x</v>
      </c>
      <c r="D142" s="56" t="str">
        <f>IFERROR(INDEX(tbl_dateHistory[], MATCH(tbl_dailyDashboard[[#This Row],[runDate]:[runDate]], tbl_dateHistory[[runDate]:[runDate]], 0), MATCH(tbl_dailyDashboard[[#Headers],[avgBotRunTime]], tbl_dateHistory[#Headers], 0)), "-")</f>
        <v>x</v>
      </c>
      <c r="E142" s="56" t="str">
        <f>IFERROR(INDEX(tbl_dateHistory[], MATCH(tbl_dailyDashboard[[#This Row],[runDate]:[runDate]], tbl_dateHistory[[runDate]:[runDate]], 0), MATCH(tbl_dailyDashboard[[#Headers],[avgTransactionTime]], tbl_dateHistory[#Headers], 0)), "-")</f>
        <v>x</v>
      </c>
      <c r="F142" s="99" t="str">
        <f>IFERROR(INDEX(tbl_dateHistory[], MATCH(tbl_dailyDashboard[[#This Row],[runDate]:[runDate]], tbl_dateHistory[[runDate]:[runDate]], 0), MATCH(tbl_dailyDashboard[[#Headers],[botRuns]], tbl_dateHistory[#Headers], 0)), "-")</f>
        <v>x</v>
      </c>
      <c r="G142" s="57" t="str">
        <f>IFERROR(INDEX(tbl_dateHistory[], MATCH(tbl_dailyDashboard[[#This Row],[runDate]:[runDate]], tbl_dateHistory[[runDate]:[runDate]], 0), MATCH(tbl_dailyDashboard[[#Headers],[totalTransactions]], tbl_dateHistory[#Headers], 0)), "-")</f>
        <v>x</v>
      </c>
      <c r="H142" s="58" t="str">
        <f>IFERROR(INDEX(tbl_dateHistory[], MATCH(tbl_dailyDashboard[[#This Row],[runDate]:[runDate]], tbl_dateHistory[[runDate]:[runDate]], 0), MATCH(tbl_dailyDashboard[[#Headers],[percentSuccessful]], tbl_dateHistory[#Headers], 0)), "-")</f>
        <v>x</v>
      </c>
      <c r="I142" s="58" t="str">
        <f>IFERROR(INDEX(tbl_dateHistory[], MATCH(tbl_dailyDashboard[[#This Row],[runDate]:[runDate]], tbl_dateHistory[[runDate]:[runDate]], 0), MATCH(tbl_dailyDashboard[[#Headers],[percentBRE]], tbl_dateHistory[#Headers], 0)), "-")</f>
        <v>x</v>
      </c>
      <c r="J142" s="58" t="str">
        <f>IFERROR(INDEX(tbl_dateHistory[], MATCH(tbl_dailyDashboard[[#This Row],[runDate]:[runDate]], tbl_dateHistory[[runDate]:[runDate]], 0), MATCH(tbl_dailyDashboard[[#Headers],[percentSystemErrors]], tbl_dateHistory[#Headers], 0)), "-")</f>
        <v>x</v>
      </c>
      <c r="K142" s="69"/>
    </row>
    <row r="143" spans="2:11" x14ac:dyDescent="0.3">
      <c r="B143" s="63"/>
      <c r="C143" s="55" t="str">
        <f>IFERROR((INDEX(tbl_dateHistory[], tbl_dailyDashboard[[#This Row],[rowLookup]], 1)), "-")</f>
        <v>x</v>
      </c>
      <c r="D143" s="56" t="str">
        <f>IFERROR(INDEX(tbl_dateHistory[], MATCH(tbl_dailyDashboard[[#This Row],[runDate]:[runDate]], tbl_dateHistory[[runDate]:[runDate]], 0), MATCH(tbl_dailyDashboard[[#Headers],[avgBotRunTime]], tbl_dateHistory[#Headers], 0)), "-")</f>
        <v>x</v>
      </c>
      <c r="E143" s="56" t="str">
        <f>IFERROR(INDEX(tbl_dateHistory[], MATCH(tbl_dailyDashboard[[#This Row],[runDate]:[runDate]], tbl_dateHistory[[runDate]:[runDate]], 0), MATCH(tbl_dailyDashboard[[#Headers],[avgTransactionTime]], tbl_dateHistory[#Headers], 0)), "-")</f>
        <v>x</v>
      </c>
      <c r="F143" s="99" t="str">
        <f>IFERROR(INDEX(tbl_dateHistory[], MATCH(tbl_dailyDashboard[[#This Row],[runDate]:[runDate]], tbl_dateHistory[[runDate]:[runDate]], 0), MATCH(tbl_dailyDashboard[[#Headers],[botRuns]], tbl_dateHistory[#Headers], 0)), "-")</f>
        <v>x</v>
      </c>
      <c r="G143" s="57" t="str">
        <f>IFERROR(INDEX(tbl_dateHistory[], MATCH(tbl_dailyDashboard[[#This Row],[runDate]:[runDate]], tbl_dateHistory[[runDate]:[runDate]], 0), MATCH(tbl_dailyDashboard[[#Headers],[totalTransactions]], tbl_dateHistory[#Headers], 0)), "-")</f>
        <v>x</v>
      </c>
      <c r="H143" s="58" t="str">
        <f>IFERROR(INDEX(tbl_dateHistory[], MATCH(tbl_dailyDashboard[[#This Row],[runDate]:[runDate]], tbl_dateHistory[[runDate]:[runDate]], 0), MATCH(tbl_dailyDashboard[[#Headers],[percentSuccessful]], tbl_dateHistory[#Headers], 0)), "-")</f>
        <v>x</v>
      </c>
      <c r="I143" s="58" t="str">
        <f>IFERROR(INDEX(tbl_dateHistory[], MATCH(tbl_dailyDashboard[[#This Row],[runDate]:[runDate]], tbl_dateHistory[[runDate]:[runDate]], 0), MATCH(tbl_dailyDashboard[[#Headers],[percentBRE]], tbl_dateHistory[#Headers], 0)), "-")</f>
        <v>x</v>
      </c>
      <c r="J143" s="58" t="str">
        <f>IFERROR(INDEX(tbl_dateHistory[], MATCH(tbl_dailyDashboard[[#This Row],[runDate]:[runDate]], tbl_dateHistory[[runDate]:[runDate]], 0), MATCH(tbl_dailyDashboard[[#Headers],[percentSystemErrors]], tbl_dateHistory[#Headers], 0)), "-")</f>
        <v>x</v>
      </c>
      <c r="K143" s="69"/>
    </row>
    <row r="144" spans="2:11" x14ac:dyDescent="0.3">
      <c r="B144" s="63"/>
      <c r="C144" s="55" t="str">
        <f>IFERROR((INDEX(tbl_dateHistory[], tbl_dailyDashboard[[#This Row],[rowLookup]], 1)), "-")</f>
        <v>x</v>
      </c>
      <c r="D144" s="56" t="str">
        <f>IFERROR(INDEX(tbl_dateHistory[], MATCH(tbl_dailyDashboard[[#This Row],[runDate]:[runDate]], tbl_dateHistory[[runDate]:[runDate]], 0), MATCH(tbl_dailyDashboard[[#Headers],[avgBotRunTime]], tbl_dateHistory[#Headers], 0)), "-")</f>
        <v>x</v>
      </c>
      <c r="E144" s="56" t="str">
        <f>IFERROR(INDEX(tbl_dateHistory[], MATCH(tbl_dailyDashboard[[#This Row],[runDate]:[runDate]], tbl_dateHistory[[runDate]:[runDate]], 0), MATCH(tbl_dailyDashboard[[#Headers],[avgTransactionTime]], tbl_dateHistory[#Headers], 0)), "-")</f>
        <v>x</v>
      </c>
      <c r="F144" s="99" t="str">
        <f>IFERROR(INDEX(tbl_dateHistory[], MATCH(tbl_dailyDashboard[[#This Row],[runDate]:[runDate]], tbl_dateHistory[[runDate]:[runDate]], 0), MATCH(tbl_dailyDashboard[[#Headers],[botRuns]], tbl_dateHistory[#Headers], 0)), "-")</f>
        <v>x</v>
      </c>
      <c r="G144" s="57" t="str">
        <f>IFERROR(INDEX(tbl_dateHistory[], MATCH(tbl_dailyDashboard[[#This Row],[runDate]:[runDate]], tbl_dateHistory[[runDate]:[runDate]], 0), MATCH(tbl_dailyDashboard[[#Headers],[totalTransactions]], tbl_dateHistory[#Headers], 0)), "-")</f>
        <v>x</v>
      </c>
      <c r="H144" s="58" t="str">
        <f>IFERROR(INDEX(tbl_dateHistory[], MATCH(tbl_dailyDashboard[[#This Row],[runDate]:[runDate]], tbl_dateHistory[[runDate]:[runDate]], 0), MATCH(tbl_dailyDashboard[[#Headers],[percentSuccessful]], tbl_dateHistory[#Headers], 0)), "-")</f>
        <v>x</v>
      </c>
      <c r="I144" s="58" t="str">
        <f>IFERROR(INDEX(tbl_dateHistory[], MATCH(tbl_dailyDashboard[[#This Row],[runDate]:[runDate]], tbl_dateHistory[[runDate]:[runDate]], 0), MATCH(tbl_dailyDashboard[[#Headers],[percentBRE]], tbl_dateHistory[#Headers], 0)), "-")</f>
        <v>x</v>
      </c>
      <c r="J144" s="58" t="str">
        <f>IFERROR(INDEX(tbl_dateHistory[], MATCH(tbl_dailyDashboard[[#This Row],[runDate]:[runDate]], tbl_dateHistory[[runDate]:[runDate]], 0), MATCH(tbl_dailyDashboard[[#Headers],[percentSystemErrors]], tbl_dateHistory[#Headers], 0)), "-")</f>
        <v>x</v>
      </c>
      <c r="K144" s="69"/>
    </row>
    <row r="145" spans="2:11" x14ac:dyDescent="0.3">
      <c r="B145" s="63"/>
      <c r="C145" s="55" t="str">
        <f>IFERROR((INDEX(tbl_dateHistory[], tbl_dailyDashboard[[#This Row],[rowLookup]], 1)), "-")</f>
        <v>x</v>
      </c>
      <c r="D145" s="56" t="str">
        <f>IFERROR(INDEX(tbl_dateHistory[], MATCH(tbl_dailyDashboard[[#This Row],[runDate]:[runDate]], tbl_dateHistory[[runDate]:[runDate]], 0), MATCH(tbl_dailyDashboard[[#Headers],[avgBotRunTime]], tbl_dateHistory[#Headers], 0)), "-")</f>
        <v>x</v>
      </c>
      <c r="E145" s="56" t="str">
        <f>IFERROR(INDEX(tbl_dateHistory[], MATCH(tbl_dailyDashboard[[#This Row],[runDate]:[runDate]], tbl_dateHistory[[runDate]:[runDate]], 0), MATCH(tbl_dailyDashboard[[#Headers],[avgTransactionTime]], tbl_dateHistory[#Headers], 0)), "-")</f>
        <v>x</v>
      </c>
      <c r="F145" s="99" t="str">
        <f>IFERROR(INDEX(tbl_dateHistory[], MATCH(tbl_dailyDashboard[[#This Row],[runDate]:[runDate]], tbl_dateHistory[[runDate]:[runDate]], 0), MATCH(tbl_dailyDashboard[[#Headers],[botRuns]], tbl_dateHistory[#Headers], 0)), "-")</f>
        <v>x</v>
      </c>
      <c r="G145" s="57" t="str">
        <f>IFERROR(INDEX(tbl_dateHistory[], MATCH(tbl_dailyDashboard[[#This Row],[runDate]:[runDate]], tbl_dateHistory[[runDate]:[runDate]], 0), MATCH(tbl_dailyDashboard[[#Headers],[totalTransactions]], tbl_dateHistory[#Headers], 0)), "-")</f>
        <v>x</v>
      </c>
      <c r="H145" s="58" t="str">
        <f>IFERROR(INDEX(tbl_dateHistory[], MATCH(tbl_dailyDashboard[[#This Row],[runDate]:[runDate]], tbl_dateHistory[[runDate]:[runDate]], 0), MATCH(tbl_dailyDashboard[[#Headers],[percentSuccessful]], tbl_dateHistory[#Headers], 0)), "-")</f>
        <v>x</v>
      </c>
      <c r="I145" s="58" t="str">
        <f>IFERROR(INDEX(tbl_dateHistory[], MATCH(tbl_dailyDashboard[[#This Row],[runDate]:[runDate]], tbl_dateHistory[[runDate]:[runDate]], 0), MATCH(tbl_dailyDashboard[[#Headers],[percentBRE]], tbl_dateHistory[#Headers], 0)), "-")</f>
        <v>x</v>
      </c>
      <c r="J145" s="58" t="str">
        <f>IFERROR(INDEX(tbl_dateHistory[], MATCH(tbl_dailyDashboard[[#This Row],[runDate]:[runDate]], tbl_dateHistory[[runDate]:[runDate]], 0), MATCH(tbl_dailyDashboard[[#Headers],[percentSystemErrors]], tbl_dateHistory[#Headers], 0)), "-")</f>
        <v>x</v>
      </c>
      <c r="K145" s="69"/>
    </row>
    <row r="146" spans="2:11" x14ac:dyDescent="0.3">
      <c r="B146" s="63"/>
      <c r="C146" s="55" t="str">
        <f>IFERROR((INDEX(tbl_dateHistory[], tbl_dailyDashboard[[#This Row],[rowLookup]], 1)), "-")</f>
        <v>x</v>
      </c>
      <c r="D146" s="56" t="str">
        <f>IFERROR(INDEX(tbl_dateHistory[], MATCH(tbl_dailyDashboard[[#This Row],[runDate]:[runDate]], tbl_dateHistory[[runDate]:[runDate]], 0), MATCH(tbl_dailyDashboard[[#Headers],[avgBotRunTime]], tbl_dateHistory[#Headers], 0)), "-")</f>
        <v>x</v>
      </c>
      <c r="E146" s="56" t="str">
        <f>IFERROR(INDEX(tbl_dateHistory[], MATCH(tbl_dailyDashboard[[#This Row],[runDate]:[runDate]], tbl_dateHistory[[runDate]:[runDate]], 0), MATCH(tbl_dailyDashboard[[#Headers],[avgTransactionTime]], tbl_dateHistory[#Headers], 0)), "-")</f>
        <v>x</v>
      </c>
      <c r="F146" s="99" t="str">
        <f>IFERROR(INDEX(tbl_dateHistory[], MATCH(tbl_dailyDashboard[[#This Row],[runDate]:[runDate]], tbl_dateHistory[[runDate]:[runDate]], 0), MATCH(tbl_dailyDashboard[[#Headers],[botRuns]], tbl_dateHistory[#Headers], 0)), "-")</f>
        <v>x</v>
      </c>
      <c r="G146" s="57" t="str">
        <f>IFERROR(INDEX(tbl_dateHistory[], MATCH(tbl_dailyDashboard[[#This Row],[runDate]:[runDate]], tbl_dateHistory[[runDate]:[runDate]], 0), MATCH(tbl_dailyDashboard[[#Headers],[totalTransactions]], tbl_dateHistory[#Headers], 0)), "-")</f>
        <v>x</v>
      </c>
      <c r="H146" s="58" t="str">
        <f>IFERROR(INDEX(tbl_dateHistory[], MATCH(tbl_dailyDashboard[[#This Row],[runDate]:[runDate]], tbl_dateHistory[[runDate]:[runDate]], 0), MATCH(tbl_dailyDashboard[[#Headers],[percentSuccessful]], tbl_dateHistory[#Headers], 0)), "-")</f>
        <v>x</v>
      </c>
      <c r="I146" s="58" t="str">
        <f>IFERROR(INDEX(tbl_dateHistory[], MATCH(tbl_dailyDashboard[[#This Row],[runDate]:[runDate]], tbl_dateHistory[[runDate]:[runDate]], 0), MATCH(tbl_dailyDashboard[[#Headers],[percentBRE]], tbl_dateHistory[#Headers], 0)), "-")</f>
        <v>x</v>
      </c>
      <c r="J146" s="58" t="str">
        <f>IFERROR(INDEX(tbl_dateHistory[], MATCH(tbl_dailyDashboard[[#This Row],[runDate]:[runDate]], tbl_dateHistory[[runDate]:[runDate]], 0), MATCH(tbl_dailyDashboard[[#Headers],[percentSystemErrors]], tbl_dateHistory[#Headers], 0)), "-")</f>
        <v>x</v>
      </c>
      <c r="K146" s="69"/>
    </row>
    <row r="147" spans="2:11" x14ac:dyDescent="0.3">
      <c r="B147" s="63"/>
      <c r="C147" s="55" t="str">
        <f>IFERROR((INDEX(tbl_dateHistory[], tbl_dailyDashboard[[#This Row],[rowLookup]], 1)), "-")</f>
        <v>x</v>
      </c>
      <c r="D147" s="56" t="str">
        <f>IFERROR(INDEX(tbl_dateHistory[], MATCH(tbl_dailyDashboard[[#This Row],[runDate]:[runDate]], tbl_dateHistory[[runDate]:[runDate]], 0), MATCH(tbl_dailyDashboard[[#Headers],[avgBotRunTime]], tbl_dateHistory[#Headers], 0)), "-")</f>
        <v>x</v>
      </c>
      <c r="E147" s="56" t="str">
        <f>IFERROR(INDEX(tbl_dateHistory[], MATCH(tbl_dailyDashboard[[#This Row],[runDate]:[runDate]], tbl_dateHistory[[runDate]:[runDate]], 0), MATCH(tbl_dailyDashboard[[#Headers],[avgTransactionTime]], tbl_dateHistory[#Headers], 0)), "-")</f>
        <v>x</v>
      </c>
      <c r="F147" s="99" t="str">
        <f>IFERROR(INDEX(tbl_dateHistory[], MATCH(tbl_dailyDashboard[[#This Row],[runDate]:[runDate]], tbl_dateHistory[[runDate]:[runDate]], 0), MATCH(tbl_dailyDashboard[[#Headers],[botRuns]], tbl_dateHistory[#Headers], 0)), "-")</f>
        <v>x</v>
      </c>
      <c r="G147" s="57" t="str">
        <f>IFERROR(INDEX(tbl_dateHistory[], MATCH(tbl_dailyDashboard[[#This Row],[runDate]:[runDate]], tbl_dateHistory[[runDate]:[runDate]], 0), MATCH(tbl_dailyDashboard[[#Headers],[totalTransactions]], tbl_dateHistory[#Headers], 0)), "-")</f>
        <v>x</v>
      </c>
      <c r="H147" s="58" t="str">
        <f>IFERROR(INDEX(tbl_dateHistory[], MATCH(tbl_dailyDashboard[[#This Row],[runDate]:[runDate]], tbl_dateHistory[[runDate]:[runDate]], 0), MATCH(tbl_dailyDashboard[[#Headers],[percentSuccessful]], tbl_dateHistory[#Headers], 0)), "-")</f>
        <v>x</v>
      </c>
      <c r="I147" s="58" t="str">
        <f>IFERROR(INDEX(tbl_dateHistory[], MATCH(tbl_dailyDashboard[[#This Row],[runDate]:[runDate]], tbl_dateHistory[[runDate]:[runDate]], 0), MATCH(tbl_dailyDashboard[[#Headers],[percentBRE]], tbl_dateHistory[#Headers], 0)), "-")</f>
        <v>x</v>
      </c>
      <c r="J147" s="58" t="str">
        <f>IFERROR(INDEX(tbl_dateHistory[], MATCH(tbl_dailyDashboard[[#This Row],[runDate]:[runDate]], tbl_dateHistory[[runDate]:[runDate]], 0), MATCH(tbl_dailyDashboard[[#Headers],[percentSystemErrors]], tbl_dateHistory[#Headers], 0)), "-")</f>
        <v>x</v>
      </c>
      <c r="K147" s="69"/>
    </row>
    <row r="148" spans="2:11" x14ac:dyDescent="0.3">
      <c r="B148" s="63"/>
      <c r="C148" s="55" t="str">
        <f>IFERROR((INDEX(tbl_dateHistory[], tbl_dailyDashboard[[#This Row],[rowLookup]], 1)), "-")</f>
        <v>x</v>
      </c>
      <c r="D148" s="56" t="str">
        <f>IFERROR(INDEX(tbl_dateHistory[], MATCH(tbl_dailyDashboard[[#This Row],[runDate]:[runDate]], tbl_dateHistory[[runDate]:[runDate]], 0), MATCH(tbl_dailyDashboard[[#Headers],[avgBotRunTime]], tbl_dateHistory[#Headers], 0)), "-")</f>
        <v>x</v>
      </c>
      <c r="E148" s="56" t="str">
        <f>IFERROR(INDEX(tbl_dateHistory[], MATCH(tbl_dailyDashboard[[#This Row],[runDate]:[runDate]], tbl_dateHistory[[runDate]:[runDate]], 0), MATCH(tbl_dailyDashboard[[#Headers],[avgTransactionTime]], tbl_dateHistory[#Headers], 0)), "-")</f>
        <v>x</v>
      </c>
      <c r="F148" s="99" t="str">
        <f>IFERROR(INDEX(tbl_dateHistory[], MATCH(tbl_dailyDashboard[[#This Row],[runDate]:[runDate]], tbl_dateHistory[[runDate]:[runDate]], 0), MATCH(tbl_dailyDashboard[[#Headers],[botRuns]], tbl_dateHistory[#Headers], 0)), "-")</f>
        <v>x</v>
      </c>
      <c r="G148" s="57" t="str">
        <f>IFERROR(INDEX(tbl_dateHistory[], MATCH(tbl_dailyDashboard[[#This Row],[runDate]:[runDate]], tbl_dateHistory[[runDate]:[runDate]], 0), MATCH(tbl_dailyDashboard[[#Headers],[totalTransactions]], tbl_dateHistory[#Headers], 0)), "-")</f>
        <v>x</v>
      </c>
      <c r="H148" s="58" t="str">
        <f>IFERROR(INDEX(tbl_dateHistory[], MATCH(tbl_dailyDashboard[[#This Row],[runDate]:[runDate]], tbl_dateHistory[[runDate]:[runDate]], 0), MATCH(tbl_dailyDashboard[[#Headers],[percentSuccessful]], tbl_dateHistory[#Headers], 0)), "-")</f>
        <v>x</v>
      </c>
      <c r="I148" s="58" t="str">
        <f>IFERROR(INDEX(tbl_dateHistory[], MATCH(tbl_dailyDashboard[[#This Row],[runDate]:[runDate]], tbl_dateHistory[[runDate]:[runDate]], 0), MATCH(tbl_dailyDashboard[[#Headers],[percentBRE]], tbl_dateHistory[#Headers], 0)), "-")</f>
        <v>x</v>
      </c>
      <c r="J148" s="58" t="str">
        <f>IFERROR(INDEX(tbl_dateHistory[], MATCH(tbl_dailyDashboard[[#This Row],[runDate]:[runDate]], tbl_dateHistory[[runDate]:[runDate]], 0), MATCH(tbl_dailyDashboard[[#Headers],[percentSystemErrors]], tbl_dateHistory[#Headers], 0)), "-")</f>
        <v>x</v>
      </c>
      <c r="K148" s="69"/>
    </row>
    <row r="149" spans="2:11" x14ac:dyDescent="0.3">
      <c r="B149" s="63"/>
      <c r="C149" s="55" t="str">
        <f>IFERROR((INDEX(tbl_dateHistory[], tbl_dailyDashboard[[#This Row],[rowLookup]], 1)), "-")</f>
        <v>x</v>
      </c>
      <c r="D149" s="56" t="str">
        <f>IFERROR(INDEX(tbl_dateHistory[], MATCH(tbl_dailyDashboard[[#This Row],[runDate]:[runDate]], tbl_dateHistory[[runDate]:[runDate]], 0), MATCH(tbl_dailyDashboard[[#Headers],[avgBotRunTime]], tbl_dateHistory[#Headers], 0)), "-")</f>
        <v>x</v>
      </c>
      <c r="E149" s="56" t="str">
        <f>IFERROR(INDEX(tbl_dateHistory[], MATCH(tbl_dailyDashboard[[#This Row],[runDate]:[runDate]], tbl_dateHistory[[runDate]:[runDate]], 0), MATCH(tbl_dailyDashboard[[#Headers],[avgTransactionTime]], tbl_dateHistory[#Headers], 0)), "-")</f>
        <v>x</v>
      </c>
      <c r="F149" s="99" t="str">
        <f>IFERROR(INDEX(tbl_dateHistory[], MATCH(tbl_dailyDashboard[[#This Row],[runDate]:[runDate]], tbl_dateHistory[[runDate]:[runDate]], 0), MATCH(tbl_dailyDashboard[[#Headers],[botRuns]], tbl_dateHistory[#Headers], 0)), "-")</f>
        <v>x</v>
      </c>
      <c r="G149" s="57" t="str">
        <f>IFERROR(INDEX(tbl_dateHistory[], MATCH(tbl_dailyDashboard[[#This Row],[runDate]:[runDate]], tbl_dateHistory[[runDate]:[runDate]], 0), MATCH(tbl_dailyDashboard[[#Headers],[totalTransactions]], tbl_dateHistory[#Headers], 0)), "-")</f>
        <v>x</v>
      </c>
      <c r="H149" s="58" t="str">
        <f>IFERROR(INDEX(tbl_dateHistory[], MATCH(tbl_dailyDashboard[[#This Row],[runDate]:[runDate]], tbl_dateHistory[[runDate]:[runDate]], 0), MATCH(tbl_dailyDashboard[[#Headers],[percentSuccessful]], tbl_dateHistory[#Headers], 0)), "-")</f>
        <v>x</v>
      </c>
      <c r="I149" s="58" t="str">
        <f>IFERROR(INDEX(tbl_dateHistory[], MATCH(tbl_dailyDashboard[[#This Row],[runDate]:[runDate]], tbl_dateHistory[[runDate]:[runDate]], 0), MATCH(tbl_dailyDashboard[[#Headers],[percentBRE]], tbl_dateHistory[#Headers], 0)), "-")</f>
        <v>x</v>
      </c>
      <c r="J149" s="58" t="str">
        <f>IFERROR(INDEX(tbl_dateHistory[], MATCH(tbl_dailyDashboard[[#This Row],[runDate]:[runDate]], tbl_dateHistory[[runDate]:[runDate]], 0), MATCH(tbl_dailyDashboard[[#Headers],[percentSystemErrors]], tbl_dateHistory[#Headers], 0)), "-")</f>
        <v>x</v>
      </c>
      <c r="K149" s="69"/>
    </row>
    <row r="150" spans="2:11" x14ac:dyDescent="0.3">
      <c r="B150" s="63"/>
      <c r="C150" s="55" t="str">
        <f>IFERROR((INDEX(tbl_dateHistory[], tbl_dailyDashboard[[#This Row],[rowLookup]], 1)), "-")</f>
        <v>x</v>
      </c>
      <c r="D150" s="56" t="str">
        <f>IFERROR(INDEX(tbl_dateHistory[], MATCH(tbl_dailyDashboard[[#This Row],[runDate]:[runDate]], tbl_dateHistory[[runDate]:[runDate]], 0), MATCH(tbl_dailyDashboard[[#Headers],[avgBotRunTime]], tbl_dateHistory[#Headers], 0)), "-")</f>
        <v>x</v>
      </c>
      <c r="E150" s="56" t="str">
        <f>IFERROR(INDEX(tbl_dateHistory[], MATCH(tbl_dailyDashboard[[#This Row],[runDate]:[runDate]], tbl_dateHistory[[runDate]:[runDate]], 0), MATCH(tbl_dailyDashboard[[#Headers],[avgTransactionTime]], tbl_dateHistory[#Headers], 0)), "-")</f>
        <v>x</v>
      </c>
      <c r="F150" s="99" t="str">
        <f>IFERROR(INDEX(tbl_dateHistory[], MATCH(tbl_dailyDashboard[[#This Row],[runDate]:[runDate]], tbl_dateHistory[[runDate]:[runDate]], 0), MATCH(tbl_dailyDashboard[[#Headers],[botRuns]], tbl_dateHistory[#Headers], 0)), "-")</f>
        <v>x</v>
      </c>
      <c r="G150" s="57" t="str">
        <f>IFERROR(INDEX(tbl_dateHistory[], MATCH(tbl_dailyDashboard[[#This Row],[runDate]:[runDate]], tbl_dateHistory[[runDate]:[runDate]], 0), MATCH(tbl_dailyDashboard[[#Headers],[totalTransactions]], tbl_dateHistory[#Headers], 0)), "-")</f>
        <v>x</v>
      </c>
      <c r="H150" s="58" t="str">
        <f>IFERROR(INDEX(tbl_dateHistory[], MATCH(tbl_dailyDashboard[[#This Row],[runDate]:[runDate]], tbl_dateHistory[[runDate]:[runDate]], 0), MATCH(tbl_dailyDashboard[[#Headers],[percentSuccessful]], tbl_dateHistory[#Headers], 0)), "-")</f>
        <v>x</v>
      </c>
      <c r="I150" s="58" t="str">
        <f>IFERROR(INDEX(tbl_dateHistory[], MATCH(tbl_dailyDashboard[[#This Row],[runDate]:[runDate]], tbl_dateHistory[[runDate]:[runDate]], 0), MATCH(tbl_dailyDashboard[[#Headers],[percentBRE]], tbl_dateHistory[#Headers], 0)), "-")</f>
        <v>x</v>
      </c>
      <c r="J150" s="58" t="str">
        <f>IFERROR(INDEX(tbl_dateHistory[], MATCH(tbl_dailyDashboard[[#This Row],[runDate]:[runDate]], tbl_dateHistory[[runDate]:[runDate]], 0), MATCH(tbl_dailyDashboard[[#Headers],[percentSystemErrors]], tbl_dateHistory[#Headers], 0)), "-")</f>
        <v>x</v>
      </c>
      <c r="K150" s="69"/>
    </row>
    <row r="151" spans="2:11" x14ac:dyDescent="0.3">
      <c r="B151" s="63"/>
      <c r="C151" s="55" t="str">
        <f>IFERROR((INDEX(tbl_dateHistory[], tbl_dailyDashboard[[#This Row],[rowLookup]], 1)), "-")</f>
        <v>x</v>
      </c>
      <c r="D151" s="56" t="str">
        <f>IFERROR(INDEX(tbl_dateHistory[], MATCH(tbl_dailyDashboard[[#This Row],[runDate]:[runDate]], tbl_dateHistory[[runDate]:[runDate]], 0), MATCH(tbl_dailyDashboard[[#Headers],[avgBotRunTime]], tbl_dateHistory[#Headers], 0)), "-")</f>
        <v>x</v>
      </c>
      <c r="E151" s="56" t="str">
        <f>IFERROR(INDEX(tbl_dateHistory[], MATCH(tbl_dailyDashboard[[#This Row],[runDate]:[runDate]], tbl_dateHistory[[runDate]:[runDate]], 0), MATCH(tbl_dailyDashboard[[#Headers],[avgTransactionTime]], tbl_dateHistory[#Headers], 0)), "-")</f>
        <v>x</v>
      </c>
      <c r="F151" s="99" t="str">
        <f>IFERROR(INDEX(tbl_dateHistory[], MATCH(tbl_dailyDashboard[[#This Row],[runDate]:[runDate]], tbl_dateHistory[[runDate]:[runDate]], 0), MATCH(tbl_dailyDashboard[[#Headers],[botRuns]], tbl_dateHistory[#Headers], 0)), "-")</f>
        <v>x</v>
      </c>
      <c r="G151" s="57" t="str">
        <f>IFERROR(INDEX(tbl_dateHistory[], MATCH(tbl_dailyDashboard[[#This Row],[runDate]:[runDate]], tbl_dateHistory[[runDate]:[runDate]], 0), MATCH(tbl_dailyDashboard[[#Headers],[totalTransactions]], tbl_dateHistory[#Headers], 0)), "-")</f>
        <v>x</v>
      </c>
      <c r="H151" s="58" t="str">
        <f>IFERROR(INDEX(tbl_dateHistory[], MATCH(tbl_dailyDashboard[[#This Row],[runDate]:[runDate]], tbl_dateHistory[[runDate]:[runDate]], 0), MATCH(tbl_dailyDashboard[[#Headers],[percentSuccessful]], tbl_dateHistory[#Headers], 0)), "-")</f>
        <v>x</v>
      </c>
      <c r="I151" s="58" t="str">
        <f>IFERROR(INDEX(tbl_dateHistory[], MATCH(tbl_dailyDashboard[[#This Row],[runDate]:[runDate]], tbl_dateHistory[[runDate]:[runDate]], 0), MATCH(tbl_dailyDashboard[[#Headers],[percentBRE]], tbl_dateHistory[#Headers], 0)), "-")</f>
        <v>x</v>
      </c>
      <c r="J151" s="58" t="str">
        <f>IFERROR(INDEX(tbl_dateHistory[], MATCH(tbl_dailyDashboard[[#This Row],[runDate]:[runDate]], tbl_dateHistory[[runDate]:[runDate]], 0), MATCH(tbl_dailyDashboard[[#Headers],[percentSystemErrors]], tbl_dateHistory[#Headers], 0)), "-")</f>
        <v>x</v>
      </c>
      <c r="K151" s="69"/>
    </row>
    <row r="152" spans="2:11" x14ac:dyDescent="0.3">
      <c r="B152" s="63"/>
      <c r="C152" s="55" t="str">
        <f>IFERROR((INDEX(tbl_dateHistory[], tbl_dailyDashboard[[#This Row],[rowLookup]], 1)), "-")</f>
        <v>x</v>
      </c>
      <c r="D152" s="56" t="str">
        <f>IFERROR(INDEX(tbl_dateHistory[], MATCH(tbl_dailyDashboard[[#This Row],[runDate]:[runDate]], tbl_dateHistory[[runDate]:[runDate]], 0), MATCH(tbl_dailyDashboard[[#Headers],[avgBotRunTime]], tbl_dateHistory[#Headers], 0)), "-")</f>
        <v>x</v>
      </c>
      <c r="E152" s="56" t="str">
        <f>IFERROR(INDEX(tbl_dateHistory[], MATCH(tbl_dailyDashboard[[#This Row],[runDate]:[runDate]], tbl_dateHistory[[runDate]:[runDate]], 0), MATCH(tbl_dailyDashboard[[#Headers],[avgTransactionTime]], tbl_dateHistory[#Headers], 0)), "-")</f>
        <v>x</v>
      </c>
      <c r="F152" s="99" t="str">
        <f>IFERROR(INDEX(tbl_dateHistory[], MATCH(tbl_dailyDashboard[[#This Row],[runDate]:[runDate]], tbl_dateHistory[[runDate]:[runDate]], 0), MATCH(tbl_dailyDashboard[[#Headers],[botRuns]], tbl_dateHistory[#Headers], 0)), "-")</f>
        <v>x</v>
      </c>
      <c r="G152" s="57" t="str">
        <f>IFERROR(INDEX(tbl_dateHistory[], MATCH(tbl_dailyDashboard[[#This Row],[runDate]:[runDate]], tbl_dateHistory[[runDate]:[runDate]], 0), MATCH(tbl_dailyDashboard[[#Headers],[totalTransactions]], tbl_dateHistory[#Headers], 0)), "-")</f>
        <v>x</v>
      </c>
      <c r="H152" s="58" t="str">
        <f>IFERROR(INDEX(tbl_dateHistory[], MATCH(tbl_dailyDashboard[[#This Row],[runDate]:[runDate]], tbl_dateHistory[[runDate]:[runDate]], 0), MATCH(tbl_dailyDashboard[[#Headers],[percentSuccessful]], tbl_dateHistory[#Headers], 0)), "-")</f>
        <v>x</v>
      </c>
      <c r="I152" s="58" t="str">
        <f>IFERROR(INDEX(tbl_dateHistory[], MATCH(tbl_dailyDashboard[[#This Row],[runDate]:[runDate]], tbl_dateHistory[[runDate]:[runDate]], 0), MATCH(tbl_dailyDashboard[[#Headers],[percentBRE]], tbl_dateHistory[#Headers], 0)), "-")</f>
        <v>x</v>
      </c>
      <c r="J152" s="58" t="str">
        <f>IFERROR(INDEX(tbl_dateHistory[], MATCH(tbl_dailyDashboard[[#This Row],[runDate]:[runDate]], tbl_dateHistory[[runDate]:[runDate]], 0), MATCH(tbl_dailyDashboard[[#Headers],[percentSystemErrors]], tbl_dateHistory[#Headers], 0)), "-")</f>
        <v>x</v>
      </c>
      <c r="K152" s="69"/>
    </row>
    <row r="153" spans="2:11" x14ac:dyDescent="0.3">
      <c r="B153" s="63"/>
      <c r="C153" s="55" t="str">
        <f>IFERROR((INDEX(tbl_dateHistory[], tbl_dailyDashboard[[#This Row],[rowLookup]], 1)), "-")</f>
        <v>x</v>
      </c>
      <c r="D153" s="56" t="str">
        <f>IFERROR(INDEX(tbl_dateHistory[], MATCH(tbl_dailyDashboard[[#This Row],[runDate]:[runDate]], tbl_dateHistory[[runDate]:[runDate]], 0), MATCH(tbl_dailyDashboard[[#Headers],[avgBotRunTime]], tbl_dateHistory[#Headers], 0)), "-")</f>
        <v>x</v>
      </c>
      <c r="E153" s="56" t="str">
        <f>IFERROR(INDEX(tbl_dateHistory[], MATCH(tbl_dailyDashboard[[#This Row],[runDate]:[runDate]], tbl_dateHistory[[runDate]:[runDate]], 0), MATCH(tbl_dailyDashboard[[#Headers],[avgTransactionTime]], tbl_dateHistory[#Headers], 0)), "-")</f>
        <v>x</v>
      </c>
      <c r="F153" s="99" t="str">
        <f>IFERROR(INDEX(tbl_dateHistory[], MATCH(tbl_dailyDashboard[[#This Row],[runDate]:[runDate]], tbl_dateHistory[[runDate]:[runDate]], 0), MATCH(tbl_dailyDashboard[[#Headers],[botRuns]], tbl_dateHistory[#Headers], 0)), "-")</f>
        <v>x</v>
      </c>
      <c r="G153" s="57" t="str">
        <f>IFERROR(INDEX(tbl_dateHistory[], MATCH(tbl_dailyDashboard[[#This Row],[runDate]:[runDate]], tbl_dateHistory[[runDate]:[runDate]], 0), MATCH(tbl_dailyDashboard[[#Headers],[totalTransactions]], tbl_dateHistory[#Headers], 0)), "-")</f>
        <v>x</v>
      </c>
      <c r="H153" s="58" t="str">
        <f>IFERROR(INDEX(tbl_dateHistory[], MATCH(tbl_dailyDashboard[[#This Row],[runDate]:[runDate]], tbl_dateHistory[[runDate]:[runDate]], 0), MATCH(tbl_dailyDashboard[[#Headers],[percentSuccessful]], tbl_dateHistory[#Headers], 0)), "-")</f>
        <v>x</v>
      </c>
      <c r="I153" s="58" t="str">
        <f>IFERROR(INDEX(tbl_dateHistory[], MATCH(tbl_dailyDashboard[[#This Row],[runDate]:[runDate]], tbl_dateHistory[[runDate]:[runDate]], 0), MATCH(tbl_dailyDashboard[[#Headers],[percentBRE]], tbl_dateHistory[#Headers], 0)), "-")</f>
        <v>x</v>
      </c>
      <c r="J153" s="58" t="str">
        <f>IFERROR(INDEX(tbl_dateHistory[], MATCH(tbl_dailyDashboard[[#This Row],[runDate]:[runDate]], tbl_dateHistory[[runDate]:[runDate]], 0), MATCH(tbl_dailyDashboard[[#Headers],[percentSystemErrors]], tbl_dateHistory[#Headers], 0)), "-")</f>
        <v>x</v>
      </c>
      <c r="K153" s="69"/>
    </row>
    <row r="154" spans="2:11" x14ac:dyDescent="0.3">
      <c r="B154" s="63"/>
      <c r="C154" s="55" t="str">
        <f>IFERROR((INDEX(tbl_dateHistory[], tbl_dailyDashboard[[#This Row],[rowLookup]], 1)), "-")</f>
        <v>x</v>
      </c>
      <c r="D154" s="56" t="str">
        <f>IFERROR(INDEX(tbl_dateHistory[], MATCH(tbl_dailyDashboard[[#This Row],[runDate]:[runDate]], tbl_dateHistory[[runDate]:[runDate]], 0), MATCH(tbl_dailyDashboard[[#Headers],[avgBotRunTime]], tbl_dateHistory[#Headers], 0)), "-")</f>
        <v>x</v>
      </c>
      <c r="E154" s="56" t="str">
        <f>IFERROR(INDEX(tbl_dateHistory[], MATCH(tbl_dailyDashboard[[#This Row],[runDate]:[runDate]], tbl_dateHistory[[runDate]:[runDate]], 0), MATCH(tbl_dailyDashboard[[#Headers],[avgTransactionTime]], tbl_dateHistory[#Headers], 0)), "-")</f>
        <v>x</v>
      </c>
      <c r="F154" s="99" t="str">
        <f>IFERROR(INDEX(tbl_dateHistory[], MATCH(tbl_dailyDashboard[[#This Row],[runDate]:[runDate]], tbl_dateHistory[[runDate]:[runDate]], 0), MATCH(tbl_dailyDashboard[[#Headers],[botRuns]], tbl_dateHistory[#Headers], 0)), "-")</f>
        <v>x</v>
      </c>
      <c r="G154" s="57" t="str">
        <f>IFERROR(INDEX(tbl_dateHistory[], MATCH(tbl_dailyDashboard[[#This Row],[runDate]:[runDate]], tbl_dateHistory[[runDate]:[runDate]], 0), MATCH(tbl_dailyDashboard[[#Headers],[totalTransactions]], tbl_dateHistory[#Headers], 0)), "-")</f>
        <v>x</v>
      </c>
      <c r="H154" s="58" t="str">
        <f>IFERROR(INDEX(tbl_dateHistory[], MATCH(tbl_dailyDashboard[[#This Row],[runDate]:[runDate]], tbl_dateHistory[[runDate]:[runDate]], 0), MATCH(tbl_dailyDashboard[[#Headers],[percentSuccessful]], tbl_dateHistory[#Headers], 0)), "-")</f>
        <v>x</v>
      </c>
      <c r="I154" s="58" t="str">
        <f>IFERROR(INDEX(tbl_dateHistory[], MATCH(tbl_dailyDashboard[[#This Row],[runDate]:[runDate]], tbl_dateHistory[[runDate]:[runDate]], 0), MATCH(tbl_dailyDashboard[[#Headers],[percentBRE]], tbl_dateHistory[#Headers], 0)), "-")</f>
        <v>x</v>
      </c>
      <c r="J154" s="58" t="str">
        <f>IFERROR(INDEX(tbl_dateHistory[], MATCH(tbl_dailyDashboard[[#This Row],[runDate]:[runDate]], tbl_dateHistory[[runDate]:[runDate]], 0), MATCH(tbl_dailyDashboard[[#Headers],[percentSystemErrors]], tbl_dateHistory[#Headers], 0)), "-")</f>
        <v>x</v>
      </c>
      <c r="K154" s="69"/>
    </row>
    <row r="155" spans="2:11" x14ac:dyDescent="0.3">
      <c r="B155" s="63"/>
      <c r="C155" s="55" t="str">
        <f>IFERROR((INDEX(tbl_dateHistory[], tbl_dailyDashboard[[#This Row],[rowLookup]], 1)), "-")</f>
        <v>x</v>
      </c>
      <c r="D155" s="56" t="str">
        <f>IFERROR(INDEX(tbl_dateHistory[], MATCH(tbl_dailyDashboard[[#This Row],[runDate]:[runDate]], tbl_dateHistory[[runDate]:[runDate]], 0), MATCH(tbl_dailyDashboard[[#Headers],[avgBotRunTime]], tbl_dateHistory[#Headers], 0)), "-")</f>
        <v>x</v>
      </c>
      <c r="E155" s="56" t="str">
        <f>IFERROR(INDEX(tbl_dateHistory[], MATCH(tbl_dailyDashboard[[#This Row],[runDate]:[runDate]], tbl_dateHistory[[runDate]:[runDate]], 0), MATCH(tbl_dailyDashboard[[#Headers],[avgTransactionTime]], tbl_dateHistory[#Headers], 0)), "-")</f>
        <v>x</v>
      </c>
      <c r="F155" s="99" t="str">
        <f>IFERROR(INDEX(tbl_dateHistory[], MATCH(tbl_dailyDashboard[[#This Row],[runDate]:[runDate]], tbl_dateHistory[[runDate]:[runDate]], 0), MATCH(tbl_dailyDashboard[[#Headers],[botRuns]], tbl_dateHistory[#Headers], 0)), "-")</f>
        <v>x</v>
      </c>
      <c r="G155" s="57" t="str">
        <f>IFERROR(INDEX(tbl_dateHistory[], MATCH(tbl_dailyDashboard[[#This Row],[runDate]:[runDate]], tbl_dateHistory[[runDate]:[runDate]], 0), MATCH(tbl_dailyDashboard[[#Headers],[totalTransactions]], tbl_dateHistory[#Headers], 0)), "-")</f>
        <v>x</v>
      </c>
      <c r="H155" s="58" t="str">
        <f>IFERROR(INDEX(tbl_dateHistory[], MATCH(tbl_dailyDashboard[[#This Row],[runDate]:[runDate]], tbl_dateHistory[[runDate]:[runDate]], 0), MATCH(tbl_dailyDashboard[[#Headers],[percentSuccessful]], tbl_dateHistory[#Headers], 0)), "-")</f>
        <v>x</v>
      </c>
      <c r="I155" s="58" t="str">
        <f>IFERROR(INDEX(tbl_dateHistory[], MATCH(tbl_dailyDashboard[[#This Row],[runDate]:[runDate]], tbl_dateHistory[[runDate]:[runDate]], 0), MATCH(tbl_dailyDashboard[[#Headers],[percentBRE]], tbl_dateHistory[#Headers], 0)), "-")</f>
        <v>x</v>
      </c>
      <c r="J155" s="58" t="str">
        <f>IFERROR(INDEX(tbl_dateHistory[], MATCH(tbl_dailyDashboard[[#This Row],[runDate]:[runDate]], tbl_dateHistory[[runDate]:[runDate]], 0), MATCH(tbl_dailyDashboard[[#Headers],[percentSystemErrors]], tbl_dateHistory[#Headers], 0)), "-")</f>
        <v>x</v>
      </c>
      <c r="K155" s="69"/>
    </row>
    <row r="156" spans="2:11" x14ac:dyDescent="0.3">
      <c r="B156" s="63"/>
      <c r="C156" s="55" t="str">
        <f>IFERROR((INDEX(tbl_dateHistory[], tbl_dailyDashboard[[#This Row],[rowLookup]], 1)), "-")</f>
        <v>x</v>
      </c>
      <c r="D156" s="56" t="str">
        <f>IFERROR(INDEX(tbl_dateHistory[], MATCH(tbl_dailyDashboard[[#This Row],[runDate]:[runDate]], tbl_dateHistory[[runDate]:[runDate]], 0), MATCH(tbl_dailyDashboard[[#Headers],[avgBotRunTime]], tbl_dateHistory[#Headers], 0)), "-")</f>
        <v>x</v>
      </c>
      <c r="E156" s="56" t="str">
        <f>IFERROR(INDEX(tbl_dateHistory[], MATCH(tbl_dailyDashboard[[#This Row],[runDate]:[runDate]], tbl_dateHistory[[runDate]:[runDate]], 0), MATCH(tbl_dailyDashboard[[#Headers],[avgTransactionTime]], tbl_dateHistory[#Headers], 0)), "-")</f>
        <v>x</v>
      </c>
      <c r="F156" s="99" t="str">
        <f>IFERROR(INDEX(tbl_dateHistory[], MATCH(tbl_dailyDashboard[[#This Row],[runDate]:[runDate]], tbl_dateHistory[[runDate]:[runDate]], 0), MATCH(tbl_dailyDashboard[[#Headers],[botRuns]], tbl_dateHistory[#Headers], 0)), "-")</f>
        <v>x</v>
      </c>
      <c r="G156" s="57" t="str">
        <f>IFERROR(INDEX(tbl_dateHistory[], MATCH(tbl_dailyDashboard[[#This Row],[runDate]:[runDate]], tbl_dateHistory[[runDate]:[runDate]], 0), MATCH(tbl_dailyDashboard[[#Headers],[totalTransactions]], tbl_dateHistory[#Headers], 0)), "-")</f>
        <v>x</v>
      </c>
      <c r="H156" s="58" t="str">
        <f>IFERROR(INDEX(tbl_dateHistory[], MATCH(tbl_dailyDashboard[[#This Row],[runDate]:[runDate]], tbl_dateHistory[[runDate]:[runDate]], 0), MATCH(tbl_dailyDashboard[[#Headers],[percentSuccessful]], tbl_dateHistory[#Headers], 0)), "-")</f>
        <v>x</v>
      </c>
      <c r="I156" s="58" t="str">
        <f>IFERROR(INDEX(tbl_dateHistory[], MATCH(tbl_dailyDashboard[[#This Row],[runDate]:[runDate]], tbl_dateHistory[[runDate]:[runDate]], 0), MATCH(tbl_dailyDashboard[[#Headers],[percentBRE]], tbl_dateHistory[#Headers], 0)), "-")</f>
        <v>x</v>
      </c>
      <c r="J156" s="58" t="str">
        <f>IFERROR(INDEX(tbl_dateHistory[], MATCH(tbl_dailyDashboard[[#This Row],[runDate]:[runDate]], tbl_dateHistory[[runDate]:[runDate]], 0), MATCH(tbl_dailyDashboard[[#Headers],[percentSystemErrors]], tbl_dateHistory[#Headers], 0)), "-")</f>
        <v>x</v>
      </c>
      <c r="K156" s="69"/>
    </row>
    <row r="157" spans="2:11" x14ac:dyDescent="0.3">
      <c r="B157" s="63"/>
      <c r="C157" s="55" t="str">
        <f>IFERROR((INDEX(tbl_dateHistory[], tbl_dailyDashboard[[#This Row],[rowLookup]], 1)), "-")</f>
        <v>x</v>
      </c>
      <c r="D157" s="56" t="str">
        <f>IFERROR(INDEX(tbl_dateHistory[], MATCH(tbl_dailyDashboard[[#This Row],[runDate]:[runDate]], tbl_dateHistory[[runDate]:[runDate]], 0), MATCH(tbl_dailyDashboard[[#Headers],[avgBotRunTime]], tbl_dateHistory[#Headers], 0)), "-")</f>
        <v>x</v>
      </c>
      <c r="E157" s="56" t="str">
        <f>IFERROR(INDEX(tbl_dateHistory[], MATCH(tbl_dailyDashboard[[#This Row],[runDate]:[runDate]], tbl_dateHistory[[runDate]:[runDate]], 0), MATCH(tbl_dailyDashboard[[#Headers],[avgTransactionTime]], tbl_dateHistory[#Headers], 0)), "-")</f>
        <v>x</v>
      </c>
      <c r="F157" s="99" t="str">
        <f>IFERROR(INDEX(tbl_dateHistory[], MATCH(tbl_dailyDashboard[[#This Row],[runDate]:[runDate]], tbl_dateHistory[[runDate]:[runDate]], 0), MATCH(tbl_dailyDashboard[[#Headers],[botRuns]], tbl_dateHistory[#Headers], 0)), "-")</f>
        <v>x</v>
      </c>
      <c r="G157" s="57" t="str">
        <f>IFERROR(INDEX(tbl_dateHistory[], MATCH(tbl_dailyDashboard[[#This Row],[runDate]:[runDate]], tbl_dateHistory[[runDate]:[runDate]], 0), MATCH(tbl_dailyDashboard[[#Headers],[totalTransactions]], tbl_dateHistory[#Headers], 0)), "-")</f>
        <v>x</v>
      </c>
      <c r="H157" s="58" t="str">
        <f>IFERROR(INDEX(tbl_dateHistory[], MATCH(tbl_dailyDashboard[[#This Row],[runDate]:[runDate]], tbl_dateHistory[[runDate]:[runDate]], 0), MATCH(tbl_dailyDashboard[[#Headers],[percentSuccessful]], tbl_dateHistory[#Headers], 0)), "-")</f>
        <v>x</v>
      </c>
      <c r="I157" s="58" t="str">
        <f>IFERROR(INDEX(tbl_dateHistory[], MATCH(tbl_dailyDashboard[[#This Row],[runDate]:[runDate]], tbl_dateHistory[[runDate]:[runDate]], 0), MATCH(tbl_dailyDashboard[[#Headers],[percentBRE]], tbl_dateHistory[#Headers], 0)), "-")</f>
        <v>x</v>
      </c>
      <c r="J157" s="58" t="str">
        <f>IFERROR(INDEX(tbl_dateHistory[], MATCH(tbl_dailyDashboard[[#This Row],[runDate]:[runDate]], tbl_dateHistory[[runDate]:[runDate]], 0), MATCH(tbl_dailyDashboard[[#Headers],[percentSystemErrors]], tbl_dateHistory[#Headers], 0)), "-")</f>
        <v>x</v>
      </c>
      <c r="K157" s="69"/>
    </row>
    <row r="158" spans="2:11" x14ac:dyDescent="0.3">
      <c r="B158" s="63"/>
      <c r="C158" s="55" t="str">
        <f>IFERROR((INDEX(tbl_dateHistory[], tbl_dailyDashboard[[#This Row],[rowLookup]], 1)), "-")</f>
        <v>x</v>
      </c>
      <c r="D158" s="56" t="str">
        <f>IFERROR(INDEX(tbl_dateHistory[], MATCH(tbl_dailyDashboard[[#This Row],[runDate]:[runDate]], tbl_dateHistory[[runDate]:[runDate]], 0), MATCH(tbl_dailyDashboard[[#Headers],[avgBotRunTime]], tbl_dateHistory[#Headers], 0)), "-")</f>
        <v>x</v>
      </c>
      <c r="E158" s="56" t="str">
        <f>IFERROR(INDEX(tbl_dateHistory[], MATCH(tbl_dailyDashboard[[#This Row],[runDate]:[runDate]], tbl_dateHistory[[runDate]:[runDate]], 0), MATCH(tbl_dailyDashboard[[#Headers],[avgTransactionTime]], tbl_dateHistory[#Headers], 0)), "-")</f>
        <v>x</v>
      </c>
      <c r="F158" s="99" t="str">
        <f>IFERROR(INDEX(tbl_dateHistory[], MATCH(tbl_dailyDashboard[[#This Row],[runDate]:[runDate]], tbl_dateHistory[[runDate]:[runDate]], 0), MATCH(tbl_dailyDashboard[[#Headers],[botRuns]], tbl_dateHistory[#Headers], 0)), "-")</f>
        <v>x</v>
      </c>
      <c r="G158" s="57" t="str">
        <f>IFERROR(INDEX(tbl_dateHistory[], MATCH(tbl_dailyDashboard[[#This Row],[runDate]:[runDate]], tbl_dateHistory[[runDate]:[runDate]], 0), MATCH(tbl_dailyDashboard[[#Headers],[totalTransactions]], tbl_dateHistory[#Headers], 0)), "-")</f>
        <v>x</v>
      </c>
      <c r="H158" s="58" t="str">
        <f>IFERROR(INDEX(tbl_dateHistory[], MATCH(tbl_dailyDashboard[[#This Row],[runDate]:[runDate]], tbl_dateHistory[[runDate]:[runDate]], 0), MATCH(tbl_dailyDashboard[[#Headers],[percentSuccessful]], tbl_dateHistory[#Headers], 0)), "-")</f>
        <v>x</v>
      </c>
      <c r="I158" s="58" t="str">
        <f>IFERROR(INDEX(tbl_dateHistory[], MATCH(tbl_dailyDashboard[[#This Row],[runDate]:[runDate]], tbl_dateHistory[[runDate]:[runDate]], 0), MATCH(tbl_dailyDashboard[[#Headers],[percentBRE]], tbl_dateHistory[#Headers], 0)), "-")</f>
        <v>x</v>
      </c>
      <c r="J158" s="58" t="str">
        <f>IFERROR(INDEX(tbl_dateHistory[], MATCH(tbl_dailyDashboard[[#This Row],[runDate]:[runDate]], tbl_dateHistory[[runDate]:[runDate]], 0), MATCH(tbl_dailyDashboard[[#Headers],[percentSystemErrors]], tbl_dateHistory[#Headers], 0)), "-")</f>
        <v>x</v>
      </c>
      <c r="K158" s="69"/>
    </row>
    <row r="159" spans="2:11" x14ac:dyDescent="0.3">
      <c r="B159" s="63"/>
      <c r="C159" s="55" t="str">
        <f>IFERROR((INDEX(tbl_dateHistory[], tbl_dailyDashboard[[#This Row],[rowLookup]], 1)), "-")</f>
        <v>x</v>
      </c>
      <c r="D159" s="56" t="str">
        <f>IFERROR(INDEX(tbl_dateHistory[], MATCH(tbl_dailyDashboard[[#This Row],[runDate]:[runDate]], tbl_dateHistory[[runDate]:[runDate]], 0), MATCH(tbl_dailyDashboard[[#Headers],[avgBotRunTime]], tbl_dateHistory[#Headers], 0)), "-")</f>
        <v>x</v>
      </c>
      <c r="E159" s="56" t="str">
        <f>IFERROR(INDEX(tbl_dateHistory[], MATCH(tbl_dailyDashboard[[#This Row],[runDate]:[runDate]], tbl_dateHistory[[runDate]:[runDate]], 0), MATCH(tbl_dailyDashboard[[#Headers],[avgTransactionTime]], tbl_dateHistory[#Headers], 0)), "-")</f>
        <v>x</v>
      </c>
      <c r="F159" s="99" t="str">
        <f>IFERROR(INDEX(tbl_dateHistory[], MATCH(tbl_dailyDashboard[[#This Row],[runDate]:[runDate]], tbl_dateHistory[[runDate]:[runDate]], 0), MATCH(tbl_dailyDashboard[[#Headers],[botRuns]], tbl_dateHistory[#Headers], 0)), "-")</f>
        <v>x</v>
      </c>
      <c r="G159" s="57" t="str">
        <f>IFERROR(INDEX(tbl_dateHistory[], MATCH(tbl_dailyDashboard[[#This Row],[runDate]:[runDate]], tbl_dateHistory[[runDate]:[runDate]], 0), MATCH(tbl_dailyDashboard[[#Headers],[totalTransactions]], tbl_dateHistory[#Headers], 0)), "-")</f>
        <v>x</v>
      </c>
      <c r="H159" s="58" t="str">
        <f>IFERROR(INDEX(tbl_dateHistory[], MATCH(tbl_dailyDashboard[[#This Row],[runDate]:[runDate]], tbl_dateHistory[[runDate]:[runDate]], 0), MATCH(tbl_dailyDashboard[[#Headers],[percentSuccessful]], tbl_dateHistory[#Headers], 0)), "-")</f>
        <v>x</v>
      </c>
      <c r="I159" s="58" t="str">
        <f>IFERROR(INDEX(tbl_dateHistory[], MATCH(tbl_dailyDashboard[[#This Row],[runDate]:[runDate]], tbl_dateHistory[[runDate]:[runDate]], 0), MATCH(tbl_dailyDashboard[[#Headers],[percentBRE]], tbl_dateHistory[#Headers], 0)), "-")</f>
        <v>x</v>
      </c>
      <c r="J159" s="58" t="str">
        <f>IFERROR(INDEX(tbl_dateHistory[], MATCH(tbl_dailyDashboard[[#This Row],[runDate]:[runDate]], tbl_dateHistory[[runDate]:[runDate]], 0), MATCH(tbl_dailyDashboard[[#Headers],[percentSystemErrors]], tbl_dateHistory[#Headers], 0)), "-")</f>
        <v>x</v>
      </c>
      <c r="K159" s="69"/>
    </row>
    <row r="160" spans="2:11" x14ac:dyDescent="0.3">
      <c r="B160" s="63"/>
      <c r="C160" s="55" t="str">
        <f>IFERROR((INDEX(tbl_dateHistory[], tbl_dailyDashboard[[#This Row],[rowLookup]], 1)), "-")</f>
        <v>x</v>
      </c>
      <c r="D160" s="56" t="str">
        <f>IFERROR(INDEX(tbl_dateHistory[], MATCH(tbl_dailyDashboard[[#This Row],[runDate]:[runDate]], tbl_dateHistory[[runDate]:[runDate]], 0), MATCH(tbl_dailyDashboard[[#Headers],[avgBotRunTime]], tbl_dateHistory[#Headers], 0)), "-")</f>
        <v>x</v>
      </c>
      <c r="E160" s="56" t="str">
        <f>IFERROR(INDEX(tbl_dateHistory[], MATCH(tbl_dailyDashboard[[#This Row],[runDate]:[runDate]], tbl_dateHistory[[runDate]:[runDate]], 0), MATCH(tbl_dailyDashboard[[#Headers],[avgTransactionTime]], tbl_dateHistory[#Headers], 0)), "-")</f>
        <v>x</v>
      </c>
      <c r="F160" s="99" t="str">
        <f>IFERROR(INDEX(tbl_dateHistory[], MATCH(tbl_dailyDashboard[[#This Row],[runDate]:[runDate]], tbl_dateHistory[[runDate]:[runDate]], 0), MATCH(tbl_dailyDashboard[[#Headers],[botRuns]], tbl_dateHistory[#Headers], 0)), "-")</f>
        <v>x</v>
      </c>
      <c r="G160" s="57" t="str">
        <f>IFERROR(INDEX(tbl_dateHistory[], MATCH(tbl_dailyDashboard[[#This Row],[runDate]:[runDate]], tbl_dateHistory[[runDate]:[runDate]], 0), MATCH(tbl_dailyDashboard[[#Headers],[totalTransactions]], tbl_dateHistory[#Headers], 0)), "-")</f>
        <v>x</v>
      </c>
      <c r="H160" s="58" t="str">
        <f>IFERROR(INDEX(tbl_dateHistory[], MATCH(tbl_dailyDashboard[[#This Row],[runDate]:[runDate]], tbl_dateHistory[[runDate]:[runDate]], 0), MATCH(tbl_dailyDashboard[[#Headers],[percentSuccessful]], tbl_dateHistory[#Headers], 0)), "-")</f>
        <v>x</v>
      </c>
      <c r="I160" s="58" t="str">
        <f>IFERROR(INDEX(tbl_dateHistory[], MATCH(tbl_dailyDashboard[[#This Row],[runDate]:[runDate]], tbl_dateHistory[[runDate]:[runDate]], 0), MATCH(tbl_dailyDashboard[[#Headers],[percentBRE]], tbl_dateHistory[#Headers], 0)), "-")</f>
        <v>x</v>
      </c>
      <c r="J160" s="58" t="str">
        <f>IFERROR(INDEX(tbl_dateHistory[], MATCH(tbl_dailyDashboard[[#This Row],[runDate]:[runDate]], tbl_dateHistory[[runDate]:[runDate]], 0), MATCH(tbl_dailyDashboard[[#Headers],[percentSystemErrors]], tbl_dateHistory[#Headers], 0)), "-")</f>
        <v>x</v>
      </c>
      <c r="K160" s="69"/>
    </row>
    <row r="161" spans="2:11" x14ac:dyDescent="0.3">
      <c r="B161" s="63"/>
      <c r="C161" s="55" t="str">
        <f>IFERROR((INDEX(tbl_dateHistory[], tbl_dailyDashboard[[#This Row],[rowLookup]], 1)), "-")</f>
        <v>x</v>
      </c>
      <c r="D161" s="56" t="str">
        <f>IFERROR(INDEX(tbl_dateHistory[], MATCH(tbl_dailyDashboard[[#This Row],[runDate]:[runDate]], tbl_dateHistory[[runDate]:[runDate]], 0), MATCH(tbl_dailyDashboard[[#Headers],[avgBotRunTime]], tbl_dateHistory[#Headers], 0)), "-")</f>
        <v>x</v>
      </c>
      <c r="E161" s="56" t="str">
        <f>IFERROR(INDEX(tbl_dateHistory[], MATCH(tbl_dailyDashboard[[#This Row],[runDate]:[runDate]], tbl_dateHistory[[runDate]:[runDate]], 0), MATCH(tbl_dailyDashboard[[#Headers],[avgTransactionTime]], tbl_dateHistory[#Headers], 0)), "-")</f>
        <v>x</v>
      </c>
      <c r="F161" s="99" t="str">
        <f>IFERROR(INDEX(tbl_dateHistory[], MATCH(tbl_dailyDashboard[[#This Row],[runDate]:[runDate]], tbl_dateHistory[[runDate]:[runDate]], 0), MATCH(tbl_dailyDashboard[[#Headers],[botRuns]], tbl_dateHistory[#Headers], 0)), "-")</f>
        <v>x</v>
      </c>
      <c r="G161" s="57" t="str">
        <f>IFERROR(INDEX(tbl_dateHistory[], MATCH(tbl_dailyDashboard[[#This Row],[runDate]:[runDate]], tbl_dateHistory[[runDate]:[runDate]], 0), MATCH(tbl_dailyDashboard[[#Headers],[totalTransactions]], tbl_dateHistory[#Headers], 0)), "-")</f>
        <v>x</v>
      </c>
      <c r="H161" s="58" t="str">
        <f>IFERROR(INDEX(tbl_dateHistory[], MATCH(tbl_dailyDashboard[[#This Row],[runDate]:[runDate]], tbl_dateHistory[[runDate]:[runDate]], 0), MATCH(tbl_dailyDashboard[[#Headers],[percentSuccessful]], tbl_dateHistory[#Headers], 0)), "-")</f>
        <v>x</v>
      </c>
      <c r="I161" s="58" t="str">
        <f>IFERROR(INDEX(tbl_dateHistory[], MATCH(tbl_dailyDashboard[[#This Row],[runDate]:[runDate]], tbl_dateHistory[[runDate]:[runDate]], 0), MATCH(tbl_dailyDashboard[[#Headers],[percentBRE]], tbl_dateHistory[#Headers], 0)), "-")</f>
        <v>x</v>
      </c>
      <c r="J161" s="58" t="str">
        <f>IFERROR(INDEX(tbl_dateHistory[], MATCH(tbl_dailyDashboard[[#This Row],[runDate]:[runDate]], tbl_dateHistory[[runDate]:[runDate]], 0), MATCH(tbl_dailyDashboard[[#Headers],[percentSystemErrors]], tbl_dateHistory[#Headers], 0)), "-")</f>
        <v>x</v>
      </c>
      <c r="K161" s="69"/>
    </row>
    <row r="162" spans="2:11" x14ac:dyDescent="0.3">
      <c r="B162" s="63"/>
      <c r="C162" s="55" t="str">
        <f>IFERROR((INDEX(tbl_dateHistory[], tbl_dailyDashboard[[#This Row],[rowLookup]], 1)), "-")</f>
        <v>x</v>
      </c>
      <c r="D162" s="56" t="str">
        <f>IFERROR(INDEX(tbl_dateHistory[], MATCH(tbl_dailyDashboard[[#This Row],[runDate]:[runDate]], tbl_dateHistory[[runDate]:[runDate]], 0), MATCH(tbl_dailyDashboard[[#Headers],[avgBotRunTime]], tbl_dateHistory[#Headers], 0)), "-")</f>
        <v>x</v>
      </c>
      <c r="E162" s="56" t="str">
        <f>IFERROR(INDEX(tbl_dateHistory[], MATCH(tbl_dailyDashboard[[#This Row],[runDate]:[runDate]], tbl_dateHistory[[runDate]:[runDate]], 0), MATCH(tbl_dailyDashboard[[#Headers],[avgTransactionTime]], tbl_dateHistory[#Headers], 0)), "-")</f>
        <v>x</v>
      </c>
      <c r="F162" s="99" t="str">
        <f>IFERROR(INDEX(tbl_dateHistory[], MATCH(tbl_dailyDashboard[[#This Row],[runDate]:[runDate]], tbl_dateHistory[[runDate]:[runDate]], 0), MATCH(tbl_dailyDashboard[[#Headers],[botRuns]], tbl_dateHistory[#Headers], 0)), "-")</f>
        <v>x</v>
      </c>
      <c r="G162" s="57" t="str">
        <f>IFERROR(INDEX(tbl_dateHistory[], MATCH(tbl_dailyDashboard[[#This Row],[runDate]:[runDate]], tbl_dateHistory[[runDate]:[runDate]], 0), MATCH(tbl_dailyDashboard[[#Headers],[totalTransactions]], tbl_dateHistory[#Headers], 0)), "-")</f>
        <v>x</v>
      </c>
      <c r="H162" s="58" t="str">
        <f>IFERROR(INDEX(tbl_dateHistory[], MATCH(tbl_dailyDashboard[[#This Row],[runDate]:[runDate]], tbl_dateHistory[[runDate]:[runDate]], 0), MATCH(tbl_dailyDashboard[[#Headers],[percentSuccessful]], tbl_dateHistory[#Headers], 0)), "-")</f>
        <v>x</v>
      </c>
      <c r="I162" s="58" t="str">
        <f>IFERROR(INDEX(tbl_dateHistory[], MATCH(tbl_dailyDashboard[[#This Row],[runDate]:[runDate]], tbl_dateHistory[[runDate]:[runDate]], 0), MATCH(tbl_dailyDashboard[[#Headers],[percentBRE]], tbl_dateHistory[#Headers], 0)), "-")</f>
        <v>x</v>
      </c>
      <c r="J162" s="58" t="str">
        <f>IFERROR(INDEX(tbl_dateHistory[], MATCH(tbl_dailyDashboard[[#This Row],[runDate]:[runDate]], tbl_dateHistory[[runDate]:[runDate]], 0), MATCH(tbl_dailyDashboard[[#Headers],[percentSystemErrors]], tbl_dateHistory[#Headers], 0)), "-")</f>
        <v>x</v>
      </c>
      <c r="K162" s="69"/>
    </row>
    <row r="163" spans="2:11" x14ac:dyDescent="0.3">
      <c r="B163" s="63"/>
      <c r="C163" s="55" t="str">
        <f>IFERROR((INDEX(tbl_dateHistory[], tbl_dailyDashboard[[#This Row],[rowLookup]], 1)), "-")</f>
        <v>x</v>
      </c>
      <c r="D163" s="56" t="str">
        <f>IFERROR(INDEX(tbl_dateHistory[], MATCH(tbl_dailyDashboard[[#This Row],[runDate]:[runDate]], tbl_dateHistory[[runDate]:[runDate]], 0), MATCH(tbl_dailyDashboard[[#Headers],[avgBotRunTime]], tbl_dateHistory[#Headers], 0)), "-")</f>
        <v>x</v>
      </c>
      <c r="E163" s="56" t="str">
        <f>IFERROR(INDEX(tbl_dateHistory[], MATCH(tbl_dailyDashboard[[#This Row],[runDate]:[runDate]], tbl_dateHistory[[runDate]:[runDate]], 0), MATCH(tbl_dailyDashboard[[#Headers],[avgTransactionTime]], tbl_dateHistory[#Headers], 0)), "-")</f>
        <v>x</v>
      </c>
      <c r="F163" s="99" t="str">
        <f>IFERROR(INDEX(tbl_dateHistory[], MATCH(tbl_dailyDashboard[[#This Row],[runDate]:[runDate]], tbl_dateHistory[[runDate]:[runDate]], 0), MATCH(tbl_dailyDashboard[[#Headers],[botRuns]], tbl_dateHistory[#Headers], 0)), "-")</f>
        <v>x</v>
      </c>
      <c r="G163" s="57" t="str">
        <f>IFERROR(INDEX(tbl_dateHistory[], MATCH(tbl_dailyDashboard[[#This Row],[runDate]:[runDate]], tbl_dateHistory[[runDate]:[runDate]], 0), MATCH(tbl_dailyDashboard[[#Headers],[totalTransactions]], tbl_dateHistory[#Headers], 0)), "-")</f>
        <v>x</v>
      </c>
      <c r="H163" s="58" t="str">
        <f>IFERROR(INDEX(tbl_dateHistory[], MATCH(tbl_dailyDashboard[[#This Row],[runDate]:[runDate]], tbl_dateHistory[[runDate]:[runDate]], 0), MATCH(tbl_dailyDashboard[[#Headers],[percentSuccessful]], tbl_dateHistory[#Headers], 0)), "-")</f>
        <v>x</v>
      </c>
      <c r="I163" s="58" t="str">
        <f>IFERROR(INDEX(tbl_dateHistory[], MATCH(tbl_dailyDashboard[[#This Row],[runDate]:[runDate]], tbl_dateHistory[[runDate]:[runDate]], 0), MATCH(tbl_dailyDashboard[[#Headers],[percentBRE]], tbl_dateHistory[#Headers], 0)), "-")</f>
        <v>x</v>
      </c>
      <c r="J163" s="58" t="str">
        <f>IFERROR(INDEX(tbl_dateHistory[], MATCH(tbl_dailyDashboard[[#This Row],[runDate]:[runDate]], tbl_dateHistory[[runDate]:[runDate]], 0), MATCH(tbl_dailyDashboard[[#Headers],[percentSystemErrors]], tbl_dateHistory[#Headers], 0)), "-")</f>
        <v>x</v>
      </c>
      <c r="K163" s="69"/>
    </row>
    <row r="164" spans="2:11" x14ac:dyDescent="0.3">
      <c r="B164" s="63"/>
      <c r="C164" s="55" t="str">
        <f>IFERROR((INDEX(tbl_dateHistory[], tbl_dailyDashboard[[#This Row],[rowLookup]], 1)), "-")</f>
        <v>x</v>
      </c>
      <c r="D164" s="56" t="str">
        <f>IFERROR(INDEX(tbl_dateHistory[], MATCH(tbl_dailyDashboard[[#This Row],[runDate]:[runDate]], tbl_dateHistory[[runDate]:[runDate]], 0), MATCH(tbl_dailyDashboard[[#Headers],[avgBotRunTime]], tbl_dateHistory[#Headers], 0)), "-")</f>
        <v>x</v>
      </c>
      <c r="E164" s="56" t="str">
        <f>IFERROR(INDEX(tbl_dateHistory[], MATCH(tbl_dailyDashboard[[#This Row],[runDate]:[runDate]], tbl_dateHistory[[runDate]:[runDate]], 0), MATCH(tbl_dailyDashboard[[#Headers],[avgTransactionTime]], tbl_dateHistory[#Headers], 0)), "-")</f>
        <v>x</v>
      </c>
      <c r="F164" s="99" t="str">
        <f>IFERROR(INDEX(tbl_dateHistory[], MATCH(tbl_dailyDashboard[[#This Row],[runDate]:[runDate]], tbl_dateHistory[[runDate]:[runDate]], 0), MATCH(tbl_dailyDashboard[[#Headers],[botRuns]], tbl_dateHistory[#Headers], 0)), "-")</f>
        <v>x</v>
      </c>
      <c r="G164" s="57" t="str">
        <f>IFERROR(INDEX(tbl_dateHistory[], MATCH(tbl_dailyDashboard[[#This Row],[runDate]:[runDate]], tbl_dateHistory[[runDate]:[runDate]], 0), MATCH(tbl_dailyDashboard[[#Headers],[totalTransactions]], tbl_dateHistory[#Headers], 0)), "-")</f>
        <v>x</v>
      </c>
      <c r="H164" s="58" t="str">
        <f>IFERROR(INDEX(tbl_dateHistory[], MATCH(tbl_dailyDashboard[[#This Row],[runDate]:[runDate]], tbl_dateHistory[[runDate]:[runDate]], 0), MATCH(tbl_dailyDashboard[[#Headers],[percentSuccessful]], tbl_dateHistory[#Headers], 0)), "-")</f>
        <v>x</v>
      </c>
      <c r="I164" s="58" t="str">
        <f>IFERROR(INDEX(tbl_dateHistory[], MATCH(tbl_dailyDashboard[[#This Row],[runDate]:[runDate]], tbl_dateHistory[[runDate]:[runDate]], 0), MATCH(tbl_dailyDashboard[[#Headers],[percentBRE]], tbl_dateHistory[#Headers], 0)), "-")</f>
        <v>x</v>
      </c>
      <c r="J164" s="58" t="str">
        <f>IFERROR(INDEX(tbl_dateHistory[], MATCH(tbl_dailyDashboard[[#This Row],[runDate]:[runDate]], tbl_dateHistory[[runDate]:[runDate]], 0), MATCH(tbl_dailyDashboard[[#Headers],[percentSystemErrors]], tbl_dateHistory[#Headers], 0)), "-")</f>
        <v>x</v>
      </c>
      <c r="K164" s="69"/>
    </row>
    <row r="165" spans="2:11" x14ac:dyDescent="0.3">
      <c r="B165" s="63"/>
      <c r="C165" s="55" t="str">
        <f>IFERROR((INDEX(tbl_dateHistory[], tbl_dailyDashboard[[#This Row],[rowLookup]], 1)), "-")</f>
        <v>x</v>
      </c>
      <c r="D165" s="56" t="str">
        <f>IFERROR(INDEX(tbl_dateHistory[], MATCH(tbl_dailyDashboard[[#This Row],[runDate]:[runDate]], tbl_dateHistory[[runDate]:[runDate]], 0), MATCH(tbl_dailyDashboard[[#Headers],[avgBotRunTime]], tbl_dateHistory[#Headers], 0)), "-")</f>
        <v>x</v>
      </c>
      <c r="E165" s="56" t="str">
        <f>IFERROR(INDEX(tbl_dateHistory[], MATCH(tbl_dailyDashboard[[#This Row],[runDate]:[runDate]], tbl_dateHistory[[runDate]:[runDate]], 0), MATCH(tbl_dailyDashboard[[#Headers],[avgTransactionTime]], tbl_dateHistory[#Headers], 0)), "-")</f>
        <v>x</v>
      </c>
      <c r="F165" s="99" t="str">
        <f>IFERROR(INDEX(tbl_dateHistory[], MATCH(tbl_dailyDashboard[[#This Row],[runDate]:[runDate]], tbl_dateHistory[[runDate]:[runDate]], 0), MATCH(tbl_dailyDashboard[[#Headers],[botRuns]], tbl_dateHistory[#Headers], 0)), "-")</f>
        <v>x</v>
      </c>
      <c r="G165" s="57" t="str">
        <f>IFERROR(INDEX(tbl_dateHistory[], MATCH(tbl_dailyDashboard[[#This Row],[runDate]:[runDate]], tbl_dateHistory[[runDate]:[runDate]], 0), MATCH(tbl_dailyDashboard[[#Headers],[totalTransactions]], tbl_dateHistory[#Headers], 0)), "-")</f>
        <v>x</v>
      </c>
      <c r="H165" s="58" t="str">
        <f>IFERROR(INDEX(tbl_dateHistory[], MATCH(tbl_dailyDashboard[[#This Row],[runDate]:[runDate]], tbl_dateHistory[[runDate]:[runDate]], 0), MATCH(tbl_dailyDashboard[[#Headers],[percentSuccessful]], tbl_dateHistory[#Headers], 0)), "-")</f>
        <v>x</v>
      </c>
      <c r="I165" s="58" t="str">
        <f>IFERROR(INDEX(tbl_dateHistory[], MATCH(tbl_dailyDashboard[[#This Row],[runDate]:[runDate]], tbl_dateHistory[[runDate]:[runDate]], 0), MATCH(tbl_dailyDashboard[[#Headers],[percentBRE]], tbl_dateHistory[#Headers], 0)), "-")</f>
        <v>x</v>
      </c>
      <c r="J165" s="58" t="str">
        <f>IFERROR(INDEX(tbl_dateHistory[], MATCH(tbl_dailyDashboard[[#This Row],[runDate]:[runDate]], tbl_dateHistory[[runDate]:[runDate]], 0), MATCH(tbl_dailyDashboard[[#Headers],[percentSystemErrors]], tbl_dateHistory[#Headers], 0)), "-")</f>
        <v>x</v>
      </c>
      <c r="K165" s="69"/>
    </row>
    <row r="166" spans="2:11" x14ac:dyDescent="0.3">
      <c r="B166" s="63"/>
      <c r="C166" s="55" t="str">
        <f>IFERROR((INDEX(tbl_dateHistory[], tbl_dailyDashboard[[#This Row],[rowLookup]], 1)), "-")</f>
        <v>x</v>
      </c>
      <c r="D166" s="56" t="str">
        <f>IFERROR(INDEX(tbl_dateHistory[], MATCH(tbl_dailyDashboard[[#This Row],[runDate]:[runDate]], tbl_dateHistory[[runDate]:[runDate]], 0), MATCH(tbl_dailyDashboard[[#Headers],[avgBotRunTime]], tbl_dateHistory[#Headers], 0)), "-")</f>
        <v>x</v>
      </c>
      <c r="E166" s="56" t="str">
        <f>IFERROR(INDEX(tbl_dateHistory[], MATCH(tbl_dailyDashboard[[#This Row],[runDate]:[runDate]], tbl_dateHistory[[runDate]:[runDate]], 0), MATCH(tbl_dailyDashboard[[#Headers],[avgTransactionTime]], tbl_dateHistory[#Headers], 0)), "-")</f>
        <v>x</v>
      </c>
      <c r="F166" s="99" t="str">
        <f>IFERROR(INDEX(tbl_dateHistory[], MATCH(tbl_dailyDashboard[[#This Row],[runDate]:[runDate]], tbl_dateHistory[[runDate]:[runDate]], 0), MATCH(tbl_dailyDashboard[[#Headers],[botRuns]], tbl_dateHistory[#Headers], 0)), "-")</f>
        <v>x</v>
      </c>
      <c r="G166" s="57" t="str">
        <f>IFERROR(INDEX(tbl_dateHistory[], MATCH(tbl_dailyDashboard[[#This Row],[runDate]:[runDate]], tbl_dateHistory[[runDate]:[runDate]], 0), MATCH(tbl_dailyDashboard[[#Headers],[totalTransactions]], tbl_dateHistory[#Headers], 0)), "-")</f>
        <v>x</v>
      </c>
      <c r="H166" s="58" t="str">
        <f>IFERROR(INDEX(tbl_dateHistory[], MATCH(tbl_dailyDashboard[[#This Row],[runDate]:[runDate]], tbl_dateHistory[[runDate]:[runDate]], 0), MATCH(tbl_dailyDashboard[[#Headers],[percentSuccessful]], tbl_dateHistory[#Headers], 0)), "-")</f>
        <v>x</v>
      </c>
      <c r="I166" s="58" t="str">
        <f>IFERROR(INDEX(tbl_dateHistory[], MATCH(tbl_dailyDashboard[[#This Row],[runDate]:[runDate]], tbl_dateHistory[[runDate]:[runDate]], 0), MATCH(tbl_dailyDashboard[[#Headers],[percentBRE]], tbl_dateHistory[#Headers], 0)), "-")</f>
        <v>x</v>
      </c>
      <c r="J166" s="58" t="str">
        <f>IFERROR(INDEX(tbl_dateHistory[], MATCH(tbl_dailyDashboard[[#This Row],[runDate]:[runDate]], tbl_dateHistory[[runDate]:[runDate]], 0), MATCH(tbl_dailyDashboard[[#Headers],[percentSystemErrors]], tbl_dateHistory[#Headers], 0)), "-")</f>
        <v>x</v>
      </c>
      <c r="K166" s="69"/>
    </row>
    <row r="167" spans="2:11" x14ac:dyDescent="0.3">
      <c r="B167" s="63"/>
      <c r="C167" s="55" t="str">
        <f>IFERROR((INDEX(tbl_dateHistory[], tbl_dailyDashboard[[#This Row],[rowLookup]], 1)), "-")</f>
        <v>x</v>
      </c>
      <c r="D167" s="56" t="str">
        <f>IFERROR(INDEX(tbl_dateHistory[], MATCH(tbl_dailyDashboard[[#This Row],[runDate]:[runDate]], tbl_dateHistory[[runDate]:[runDate]], 0), MATCH(tbl_dailyDashboard[[#Headers],[avgBotRunTime]], tbl_dateHistory[#Headers], 0)), "-")</f>
        <v>x</v>
      </c>
      <c r="E167" s="56" t="str">
        <f>IFERROR(INDEX(tbl_dateHistory[], MATCH(tbl_dailyDashboard[[#This Row],[runDate]:[runDate]], tbl_dateHistory[[runDate]:[runDate]], 0), MATCH(tbl_dailyDashboard[[#Headers],[avgTransactionTime]], tbl_dateHistory[#Headers], 0)), "-")</f>
        <v>x</v>
      </c>
      <c r="F167" s="99" t="str">
        <f>IFERROR(INDEX(tbl_dateHistory[], MATCH(tbl_dailyDashboard[[#This Row],[runDate]:[runDate]], tbl_dateHistory[[runDate]:[runDate]], 0), MATCH(tbl_dailyDashboard[[#Headers],[botRuns]], tbl_dateHistory[#Headers], 0)), "-")</f>
        <v>x</v>
      </c>
      <c r="G167" s="57" t="str">
        <f>IFERROR(INDEX(tbl_dateHistory[], MATCH(tbl_dailyDashboard[[#This Row],[runDate]:[runDate]], tbl_dateHistory[[runDate]:[runDate]], 0), MATCH(tbl_dailyDashboard[[#Headers],[totalTransactions]], tbl_dateHistory[#Headers], 0)), "-")</f>
        <v>x</v>
      </c>
      <c r="H167" s="58" t="str">
        <f>IFERROR(INDEX(tbl_dateHistory[], MATCH(tbl_dailyDashboard[[#This Row],[runDate]:[runDate]], tbl_dateHistory[[runDate]:[runDate]], 0), MATCH(tbl_dailyDashboard[[#Headers],[percentSuccessful]], tbl_dateHistory[#Headers], 0)), "-")</f>
        <v>x</v>
      </c>
      <c r="I167" s="58" t="str">
        <f>IFERROR(INDEX(tbl_dateHistory[], MATCH(tbl_dailyDashboard[[#This Row],[runDate]:[runDate]], tbl_dateHistory[[runDate]:[runDate]], 0), MATCH(tbl_dailyDashboard[[#Headers],[percentBRE]], tbl_dateHistory[#Headers], 0)), "-")</f>
        <v>x</v>
      </c>
      <c r="J167" s="58" t="str">
        <f>IFERROR(INDEX(tbl_dateHistory[], MATCH(tbl_dailyDashboard[[#This Row],[runDate]:[runDate]], tbl_dateHistory[[runDate]:[runDate]], 0), MATCH(tbl_dailyDashboard[[#Headers],[percentSystemErrors]], tbl_dateHistory[#Headers], 0)), "-")</f>
        <v>x</v>
      </c>
      <c r="K167" s="69"/>
    </row>
    <row r="168" spans="2:11" x14ac:dyDescent="0.3">
      <c r="B168" s="63"/>
      <c r="C168" s="55" t="str">
        <f>IFERROR((INDEX(tbl_dateHistory[], tbl_dailyDashboard[[#This Row],[rowLookup]], 1)), "-")</f>
        <v>x</v>
      </c>
      <c r="D168" s="56" t="str">
        <f>IFERROR(INDEX(tbl_dateHistory[], MATCH(tbl_dailyDashboard[[#This Row],[runDate]:[runDate]], tbl_dateHistory[[runDate]:[runDate]], 0), MATCH(tbl_dailyDashboard[[#Headers],[avgBotRunTime]], tbl_dateHistory[#Headers], 0)), "-")</f>
        <v>x</v>
      </c>
      <c r="E168" s="56" t="str">
        <f>IFERROR(INDEX(tbl_dateHistory[], MATCH(tbl_dailyDashboard[[#This Row],[runDate]:[runDate]], tbl_dateHistory[[runDate]:[runDate]], 0), MATCH(tbl_dailyDashboard[[#Headers],[avgTransactionTime]], tbl_dateHistory[#Headers], 0)), "-")</f>
        <v>x</v>
      </c>
      <c r="F168" s="99" t="str">
        <f>IFERROR(INDEX(tbl_dateHistory[], MATCH(tbl_dailyDashboard[[#This Row],[runDate]:[runDate]], tbl_dateHistory[[runDate]:[runDate]], 0), MATCH(tbl_dailyDashboard[[#Headers],[botRuns]], tbl_dateHistory[#Headers], 0)), "-")</f>
        <v>x</v>
      </c>
      <c r="G168" s="57" t="str">
        <f>IFERROR(INDEX(tbl_dateHistory[], MATCH(tbl_dailyDashboard[[#This Row],[runDate]:[runDate]], tbl_dateHistory[[runDate]:[runDate]], 0), MATCH(tbl_dailyDashboard[[#Headers],[totalTransactions]], tbl_dateHistory[#Headers], 0)), "-")</f>
        <v>x</v>
      </c>
      <c r="H168" s="58" t="str">
        <f>IFERROR(INDEX(tbl_dateHistory[], MATCH(tbl_dailyDashboard[[#This Row],[runDate]:[runDate]], tbl_dateHistory[[runDate]:[runDate]], 0), MATCH(tbl_dailyDashboard[[#Headers],[percentSuccessful]], tbl_dateHistory[#Headers], 0)), "-")</f>
        <v>x</v>
      </c>
      <c r="I168" s="58" t="str">
        <f>IFERROR(INDEX(tbl_dateHistory[], MATCH(tbl_dailyDashboard[[#This Row],[runDate]:[runDate]], tbl_dateHistory[[runDate]:[runDate]], 0), MATCH(tbl_dailyDashboard[[#Headers],[percentBRE]], tbl_dateHistory[#Headers], 0)), "-")</f>
        <v>x</v>
      </c>
      <c r="J168" s="58" t="str">
        <f>IFERROR(INDEX(tbl_dateHistory[], MATCH(tbl_dailyDashboard[[#This Row],[runDate]:[runDate]], tbl_dateHistory[[runDate]:[runDate]], 0), MATCH(tbl_dailyDashboard[[#Headers],[percentSystemErrors]], tbl_dateHistory[#Headers], 0)), "-")</f>
        <v>x</v>
      </c>
      <c r="K168" s="69"/>
    </row>
    <row r="169" spans="2:11" x14ac:dyDescent="0.3">
      <c r="B169" s="63"/>
      <c r="C169" s="55" t="str">
        <f>IFERROR((INDEX(tbl_dateHistory[], tbl_dailyDashboard[[#This Row],[rowLookup]], 1)), "-")</f>
        <v>x</v>
      </c>
      <c r="D169" s="56" t="str">
        <f>IFERROR(INDEX(tbl_dateHistory[], MATCH(tbl_dailyDashboard[[#This Row],[runDate]:[runDate]], tbl_dateHistory[[runDate]:[runDate]], 0), MATCH(tbl_dailyDashboard[[#Headers],[avgBotRunTime]], tbl_dateHistory[#Headers], 0)), "-")</f>
        <v>x</v>
      </c>
      <c r="E169" s="56" t="str">
        <f>IFERROR(INDEX(tbl_dateHistory[], MATCH(tbl_dailyDashboard[[#This Row],[runDate]:[runDate]], tbl_dateHistory[[runDate]:[runDate]], 0), MATCH(tbl_dailyDashboard[[#Headers],[avgTransactionTime]], tbl_dateHistory[#Headers], 0)), "-")</f>
        <v>x</v>
      </c>
      <c r="F169" s="99" t="str">
        <f>IFERROR(INDEX(tbl_dateHistory[], MATCH(tbl_dailyDashboard[[#This Row],[runDate]:[runDate]], tbl_dateHistory[[runDate]:[runDate]], 0), MATCH(tbl_dailyDashboard[[#Headers],[botRuns]], tbl_dateHistory[#Headers], 0)), "-")</f>
        <v>x</v>
      </c>
      <c r="G169" s="57" t="str">
        <f>IFERROR(INDEX(tbl_dateHistory[], MATCH(tbl_dailyDashboard[[#This Row],[runDate]:[runDate]], tbl_dateHistory[[runDate]:[runDate]], 0), MATCH(tbl_dailyDashboard[[#Headers],[totalTransactions]], tbl_dateHistory[#Headers], 0)), "-")</f>
        <v>x</v>
      </c>
      <c r="H169" s="58" t="str">
        <f>IFERROR(INDEX(tbl_dateHistory[], MATCH(tbl_dailyDashboard[[#This Row],[runDate]:[runDate]], tbl_dateHistory[[runDate]:[runDate]], 0), MATCH(tbl_dailyDashboard[[#Headers],[percentSuccessful]], tbl_dateHistory[#Headers], 0)), "-")</f>
        <v>x</v>
      </c>
      <c r="I169" s="58" t="str">
        <f>IFERROR(INDEX(tbl_dateHistory[], MATCH(tbl_dailyDashboard[[#This Row],[runDate]:[runDate]], tbl_dateHistory[[runDate]:[runDate]], 0), MATCH(tbl_dailyDashboard[[#Headers],[percentBRE]], tbl_dateHistory[#Headers], 0)), "-")</f>
        <v>x</v>
      </c>
      <c r="J169" s="58" t="str">
        <f>IFERROR(INDEX(tbl_dateHistory[], MATCH(tbl_dailyDashboard[[#This Row],[runDate]:[runDate]], tbl_dateHistory[[runDate]:[runDate]], 0), MATCH(tbl_dailyDashboard[[#Headers],[percentSystemErrors]], tbl_dateHistory[#Headers], 0)), "-")</f>
        <v>x</v>
      </c>
      <c r="K169" s="69"/>
    </row>
    <row r="170" spans="2:11" x14ac:dyDescent="0.3">
      <c r="B170" s="63"/>
      <c r="C170" s="55" t="str">
        <f>IFERROR((INDEX(tbl_dateHistory[], tbl_dailyDashboard[[#This Row],[rowLookup]], 1)), "-")</f>
        <v>x</v>
      </c>
      <c r="D170" s="56" t="str">
        <f>IFERROR(INDEX(tbl_dateHistory[], MATCH(tbl_dailyDashboard[[#This Row],[runDate]:[runDate]], tbl_dateHistory[[runDate]:[runDate]], 0), MATCH(tbl_dailyDashboard[[#Headers],[avgBotRunTime]], tbl_dateHistory[#Headers], 0)), "-")</f>
        <v>x</v>
      </c>
      <c r="E170" s="56" t="str">
        <f>IFERROR(INDEX(tbl_dateHistory[], MATCH(tbl_dailyDashboard[[#This Row],[runDate]:[runDate]], tbl_dateHistory[[runDate]:[runDate]], 0), MATCH(tbl_dailyDashboard[[#Headers],[avgTransactionTime]], tbl_dateHistory[#Headers], 0)), "-")</f>
        <v>x</v>
      </c>
      <c r="F170" s="99" t="str">
        <f>IFERROR(INDEX(tbl_dateHistory[], MATCH(tbl_dailyDashboard[[#This Row],[runDate]:[runDate]], tbl_dateHistory[[runDate]:[runDate]], 0), MATCH(tbl_dailyDashboard[[#Headers],[botRuns]], tbl_dateHistory[#Headers], 0)), "-")</f>
        <v>x</v>
      </c>
      <c r="G170" s="57" t="str">
        <f>IFERROR(INDEX(tbl_dateHistory[], MATCH(tbl_dailyDashboard[[#This Row],[runDate]:[runDate]], tbl_dateHistory[[runDate]:[runDate]], 0), MATCH(tbl_dailyDashboard[[#Headers],[totalTransactions]], tbl_dateHistory[#Headers], 0)), "-")</f>
        <v>x</v>
      </c>
      <c r="H170" s="58" t="str">
        <f>IFERROR(INDEX(tbl_dateHistory[], MATCH(tbl_dailyDashboard[[#This Row],[runDate]:[runDate]], tbl_dateHistory[[runDate]:[runDate]], 0), MATCH(tbl_dailyDashboard[[#Headers],[percentSuccessful]], tbl_dateHistory[#Headers], 0)), "-")</f>
        <v>x</v>
      </c>
      <c r="I170" s="58" t="str">
        <f>IFERROR(INDEX(tbl_dateHistory[], MATCH(tbl_dailyDashboard[[#This Row],[runDate]:[runDate]], tbl_dateHistory[[runDate]:[runDate]], 0), MATCH(tbl_dailyDashboard[[#Headers],[percentBRE]], tbl_dateHistory[#Headers], 0)), "-")</f>
        <v>x</v>
      </c>
      <c r="J170" s="58" t="str">
        <f>IFERROR(INDEX(tbl_dateHistory[], MATCH(tbl_dailyDashboard[[#This Row],[runDate]:[runDate]], tbl_dateHistory[[runDate]:[runDate]], 0), MATCH(tbl_dailyDashboard[[#Headers],[percentSystemErrors]], tbl_dateHistory[#Headers], 0)), "-")</f>
        <v>x</v>
      </c>
      <c r="K170" s="69"/>
    </row>
    <row r="171" spans="2:11" x14ac:dyDescent="0.3">
      <c r="B171" s="63"/>
      <c r="C171" s="55" t="str">
        <f>IFERROR((INDEX(tbl_dateHistory[], tbl_dailyDashboard[[#This Row],[rowLookup]], 1)), "-")</f>
        <v>x</v>
      </c>
      <c r="D171" s="56" t="str">
        <f>IFERROR(INDEX(tbl_dateHistory[], MATCH(tbl_dailyDashboard[[#This Row],[runDate]:[runDate]], tbl_dateHistory[[runDate]:[runDate]], 0), MATCH(tbl_dailyDashboard[[#Headers],[avgBotRunTime]], tbl_dateHistory[#Headers], 0)), "-")</f>
        <v>x</v>
      </c>
      <c r="E171" s="56" t="str">
        <f>IFERROR(INDEX(tbl_dateHistory[], MATCH(tbl_dailyDashboard[[#This Row],[runDate]:[runDate]], tbl_dateHistory[[runDate]:[runDate]], 0), MATCH(tbl_dailyDashboard[[#Headers],[avgTransactionTime]], tbl_dateHistory[#Headers], 0)), "-")</f>
        <v>x</v>
      </c>
      <c r="F171" s="99" t="str">
        <f>IFERROR(INDEX(tbl_dateHistory[], MATCH(tbl_dailyDashboard[[#This Row],[runDate]:[runDate]], tbl_dateHistory[[runDate]:[runDate]], 0), MATCH(tbl_dailyDashboard[[#Headers],[botRuns]], tbl_dateHistory[#Headers], 0)), "-")</f>
        <v>x</v>
      </c>
      <c r="G171" s="57" t="str">
        <f>IFERROR(INDEX(tbl_dateHistory[], MATCH(tbl_dailyDashboard[[#This Row],[runDate]:[runDate]], tbl_dateHistory[[runDate]:[runDate]], 0), MATCH(tbl_dailyDashboard[[#Headers],[totalTransactions]], tbl_dateHistory[#Headers], 0)), "-")</f>
        <v>x</v>
      </c>
      <c r="H171" s="58" t="str">
        <f>IFERROR(INDEX(tbl_dateHistory[], MATCH(tbl_dailyDashboard[[#This Row],[runDate]:[runDate]], tbl_dateHistory[[runDate]:[runDate]], 0), MATCH(tbl_dailyDashboard[[#Headers],[percentSuccessful]], tbl_dateHistory[#Headers], 0)), "-")</f>
        <v>x</v>
      </c>
      <c r="I171" s="58" t="str">
        <f>IFERROR(INDEX(tbl_dateHistory[], MATCH(tbl_dailyDashboard[[#This Row],[runDate]:[runDate]], tbl_dateHistory[[runDate]:[runDate]], 0), MATCH(tbl_dailyDashboard[[#Headers],[percentBRE]], tbl_dateHistory[#Headers], 0)), "-")</f>
        <v>x</v>
      </c>
      <c r="J171" s="58" t="str">
        <f>IFERROR(INDEX(tbl_dateHistory[], MATCH(tbl_dailyDashboard[[#This Row],[runDate]:[runDate]], tbl_dateHistory[[runDate]:[runDate]], 0), MATCH(tbl_dailyDashboard[[#Headers],[percentSystemErrors]], tbl_dateHistory[#Headers], 0)), "-")</f>
        <v>x</v>
      </c>
      <c r="K171" s="69"/>
    </row>
    <row r="172" spans="2:11" x14ac:dyDescent="0.3">
      <c r="B172" s="63"/>
      <c r="C172" s="55" t="str">
        <f>IFERROR((INDEX(tbl_dateHistory[], tbl_dailyDashboard[[#This Row],[rowLookup]], 1)), "-")</f>
        <v>x</v>
      </c>
      <c r="D172" s="56" t="str">
        <f>IFERROR(INDEX(tbl_dateHistory[], MATCH(tbl_dailyDashboard[[#This Row],[runDate]:[runDate]], tbl_dateHistory[[runDate]:[runDate]], 0), MATCH(tbl_dailyDashboard[[#Headers],[avgBotRunTime]], tbl_dateHistory[#Headers], 0)), "-")</f>
        <v>x</v>
      </c>
      <c r="E172" s="56" t="str">
        <f>IFERROR(INDEX(tbl_dateHistory[], MATCH(tbl_dailyDashboard[[#This Row],[runDate]:[runDate]], tbl_dateHistory[[runDate]:[runDate]], 0), MATCH(tbl_dailyDashboard[[#Headers],[avgTransactionTime]], tbl_dateHistory[#Headers], 0)), "-")</f>
        <v>x</v>
      </c>
      <c r="F172" s="99" t="str">
        <f>IFERROR(INDEX(tbl_dateHistory[], MATCH(tbl_dailyDashboard[[#This Row],[runDate]:[runDate]], tbl_dateHistory[[runDate]:[runDate]], 0), MATCH(tbl_dailyDashboard[[#Headers],[botRuns]], tbl_dateHistory[#Headers], 0)), "-")</f>
        <v>x</v>
      </c>
      <c r="G172" s="57" t="str">
        <f>IFERROR(INDEX(tbl_dateHistory[], MATCH(tbl_dailyDashboard[[#This Row],[runDate]:[runDate]], tbl_dateHistory[[runDate]:[runDate]], 0), MATCH(tbl_dailyDashboard[[#Headers],[totalTransactions]], tbl_dateHistory[#Headers], 0)), "-")</f>
        <v>x</v>
      </c>
      <c r="H172" s="58" t="str">
        <f>IFERROR(INDEX(tbl_dateHistory[], MATCH(tbl_dailyDashboard[[#This Row],[runDate]:[runDate]], tbl_dateHistory[[runDate]:[runDate]], 0), MATCH(tbl_dailyDashboard[[#Headers],[percentSuccessful]], tbl_dateHistory[#Headers], 0)), "-")</f>
        <v>x</v>
      </c>
      <c r="I172" s="58" t="str">
        <f>IFERROR(INDEX(tbl_dateHistory[], MATCH(tbl_dailyDashboard[[#This Row],[runDate]:[runDate]], tbl_dateHistory[[runDate]:[runDate]], 0), MATCH(tbl_dailyDashboard[[#Headers],[percentBRE]], tbl_dateHistory[#Headers], 0)), "-")</f>
        <v>x</v>
      </c>
      <c r="J172" s="58" t="str">
        <f>IFERROR(INDEX(tbl_dateHistory[], MATCH(tbl_dailyDashboard[[#This Row],[runDate]:[runDate]], tbl_dateHistory[[runDate]:[runDate]], 0), MATCH(tbl_dailyDashboard[[#Headers],[percentSystemErrors]], tbl_dateHistory[#Headers], 0)), "-")</f>
        <v>x</v>
      </c>
      <c r="K172" s="69"/>
    </row>
    <row r="173" spans="2:11" x14ac:dyDescent="0.3">
      <c r="B173" s="63"/>
      <c r="C173" s="55" t="str">
        <f>IFERROR((INDEX(tbl_dateHistory[], tbl_dailyDashboard[[#This Row],[rowLookup]], 1)), "-")</f>
        <v>x</v>
      </c>
      <c r="D173" s="56" t="str">
        <f>IFERROR(INDEX(tbl_dateHistory[], MATCH(tbl_dailyDashboard[[#This Row],[runDate]:[runDate]], tbl_dateHistory[[runDate]:[runDate]], 0), MATCH(tbl_dailyDashboard[[#Headers],[avgBotRunTime]], tbl_dateHistory[#Headers], 0)), "-")</f>
        <v>x</v>
      </c>
      <c r="E173" s="56" t="str">
        <f>IFERROR(INDEX(tbl_dateHistory[], MATCH(tbl_dailyDashboard[[#This Row],[runDate]:[runDate]], tbl_dateHistory[[runDate]:[runDate]], 0), MATCH(tbl_dailyDashboard[[#Headers],[avgTransactionTime]], tbl_dateHistory[#Headers], 0)), "-")</f>
        <v>x</v>
      </c>
      <c r="F173" s="99" t="str">
        <f>IFERROR(INDEX(tbl_dateHistory[], MATCH(tbl_dailyDashboard[[#This Row],[runDate]:[runDate]], tbl_dateHistory[[runDate]:[runDate]], 0), MATCH(tbl_dailyDashboard[[#Headers],[botRuns]], tbl_dateHistory[#Headers], 0)), "-")</f>
        <v>x</v>
      </c>
      <c r="G173" s="57" t="str">
        <f>IFERROR(INDEX(tbl_dateHistory[], MATCH(tbl_dailyDashboard[[#This Row],[runDate]:[runDate]], tbl_dateHistory[[runDate]:[runDate]], 0), MATCH(tbl_dailyDashboard[[#Headers],[totalTransactions]], tbl_dateHistory[#Headers], 0)), "-")</f>
        <v>x</v>
      </c>
      <c r="H173" s="58" t="str">
        <f>IFERROR(INDEX(tbl_dateHistory[], MATCH(tbl_dailyDashboard[[#This Row],[runDate]:[runDate]], tbl_dateHistory[[runDate]:[runDate]], 0), MATCH(tbl_dailyDashboard[[#Headers],[percentSuccessful]], tbl_dateHistory[#Headers], 0)), "-")</f>
        <v>x</v>
      </c>
      <c r="I173" s="58" t="str">
        <f>IFERROR(INDEX(tbl_dateHistory[], MATCH(tbl_dailyDashboard[[#This Row],[runDate]:[runDate]], tbl_dateHistory[[runDate]:[runDate]], 0), MATCH(tbl_dailyDashboard[[#Headers],[percentBRE]], tbl_dateHistory[#Headers], 0)), "-")</f>
        <v>x</v>
      </c>
      <c r="J173" s="58" t="str">
        <f>IFERROR(INDEX(tbl_dateHistory[], MATCH(tbl_dailyDashboard[[#This Row],[runDate]:[runDate]], tbl_dateHistory[[runDate]:[runDate]], 0), MATCH(tbl_dailyDashboard[[#Headers],[percentSystemErrors]], tbl_dateHistory[#Headers], 0)), "-")</f>
        <v>x</v>
      </c>
      <c r="K173" s="69"/>
    </row>
    <row r="174" spans="2:11" x14ac:dyDescent="0.3">
      <c r="B174" s="63"/>
      <c r="C174" s="55" t="str">
        <f>IFERROR((INDEX(tbl_dateHistory[], tbl_dailyDashboard[[#This Row],[rowLookup]], 1)), "-")</f>
        <v>x</v>
      </c>
      <c r="D174" s="56" t="str">
        <f>IFERROR(INDEX(tbl_dateHistory[], MATCH(tbl_dailyDashboard[[#This Row],[runDate]:[runDate]], tbl_dateHistory[[runDate]:[runDate]], 0), MATCH(tbl_dailyDashboard[[#Headers],[avgBotRunTime]], tbl_dateHistory[#Headers], 0)), "-")</f>
        <v>x</v>
      </c>
      <c r="E174" s="56" t="str">
        <f>IFERROR(INDEX(tbl_dateHistory[], MATCH(tbl_dailyDashboard[[#This Row],[runDate]:[runDate]], tbl_dateHistory[[runDate]:[runDate]], 0), MATCH(tbl_dailyDashboard[[#Headers],[avgTransactionTime]], tbl_dateHistory[#Headers], 0)), "-")</f>
        <v>x</v>
      </c>
      <c r="F174" s="99" t="str">
        <f>IFERROR(INDEX(tbl_dateHistory[], MATCH(tbl_dailyDashboard[[#This Row],[runDate]:[runDate]], tbl_dateHistory[[runDate]:[runDate]], 0), MATCH(tbl_dailyDashboard[[#Headers],[botRuns]], tbl_dateHistory[#Headers], 0)), "-")</f>
        <v>x</v>
      </c>
      <c r="G174" s="57" t="str">
        <f>IFERROR(INDEX(tbl_dateHistory[], MATCH(tbl_dailyDashboard[[#This Row],[runDate]:[runDate]], tbl_dateHistory[[runDate]:[runDate]], 0), MATCH(tbl_dailyDashboard[[#Headers],[totalTransactions]], tbl_dateHistory[#Headers], 0)), "-")</f>
        <v>x</v>
      </c>
      <c r="H174" s="58" t="str">
        <f>IFERROR(INDEX(tbl_dateHistory[], MATCH(tbl_dailyDashboard[[#This Row],[runDate]:[runDate]], tbl_dateHistory[[runDate]:[runDate]], 0), MATCH(tbl_dailyDashboard[[#Headers],[percentSuccessful]], tbl_dateHistory[#Headers], 0)), "-")</f>
        <v>x</v>
      </c>
      <c r="I174" s="58" t="str">
        <f>IFERROR(INDEX(tbl_dateHistory[], MATCH(tbl_dailyDashboard[[#This Row],[runDate]:[runDate]], tbl_dateHistory[[runDate]:[runDate]], 0), MATCH(tbl_dailyDashboard[[#Headers],[percentBRE]], tbl_dateHistory[#Headers], 0)), "-")</f>
        <v>x</v>
      </c>
      <c r="J174" s="58" t="str">
        <f>IFERROR(INDEX(tbl_dateHistory[], MATCH(tbl_dailyDashboard[[#This Row],[runDate]:[runDate]], tbl_dateHistory[[runDate]:[runDate]], 0), MATCH(tbl_dailyDashboard[[#Headers],[percentSystemErrors]], tbl_dateHistory[#Headers], 0)), "-")</f>
        <v>x</v>
      </c>
      <c r="K174" s="69"/>
    </row>
    <row r="175" spans="2:11" x14ac:dyDescent="0.3">
      <c r="B175" s="63"/>
      <c r="C175" s="55" t="str">
        <f>IFERROR((INDEX(tbl_dateHistory[], tbl_dailyDashboard[[#This Row],[rowLookup]], 1)), "-")</f>
        <v>x</v>
      </c>
      <c r="D175" s="56" t="str">
        <f>IFERROR(INDEX(tbl_dateHistory[], MATCH(tbl_dailyDashboard[[#This Row],[runDate]:[runDate]], tbl_dateHistory[[runDate]:[runDate]], 0), MATCH(tbl_dailyDashboard[[#Headers],[avgBotRunTime]], tbl_dateHistory[#Headers], 0)), "-")</f>
        <v>x</v>
      </c>
      <c r="E175" s="56" t="str">
        <f>IFERROR(INDEX(tbl_dateHistory[], MATCH(tbl_dailyDashboard[[#This Row],[runDate]:[runDate]], tbl_dateHistory[[runDate]:[runDate]], 0), MATCH(tbl_dailyDashboard[[#Headers],[avgTransactionTime]], tbl_dateHistory[#Headers], 0)), "-")</f>
        <v>x</v>
      </c>
      <c r="F175" s="99" t="str">
        <f>IFERROR(INDEX(tbl_dateHistory[], MATCH(tbl_dailyDashboard[[#This Row],[runDate]:[runDate]], tbl_dateHistory[[runDate]:[runDate]], 0), MATCH(tbl_dailyDashboard[[#Headers],[botRuns]], tbl_dateHistory[#Headers], 0)), "-")</f>
        <v>x</v>
      </c>
      <c r="G175" s="57" t="str">
        <f>IFERROR(INDEX(tbl_dateHistory[], MATCH(tbl_dailyDashboard[[#This Row],[runDate]:[runDate]], tbl_dateHistory[[runDate]:[runDate]], 0), MATCH(tbl_dailyDashboard[[#Headers],[totalTransactions]], tbl_dateHistory[#Headers], 0)), "-")</f>
        <v>x</v>
      </c>
      <c r="H175" s="58" t="str">
        <f>IFERROR(INDEX(tbl_dateHistory[], MATCH(tbl_dailyDashboard[[#This Row],[runDate]:[runDate]], tbl_dateHistory[[runDate]:[runDate]], 0), MATCH(tbl_dailyDashboard[[#Headers],[percentSuccessful]], tbl_dateHistory[#Headers], 0)), "-")</f>
        <v>x</v>
      </c>
      <c r="I175" s="58" t="str">
        <f>IFERROR(INDEX(tbl_dateHistory[], MATCH(tbl_dailyDashboard[[#This Row],[runDate]:[runDate]], tbl_dateHistory[[runDate]:[runDate]], 0), MATCH(tbl_dailyDashboard[[#Headers],[percentBRE]], tbl_dateHistory[#Headers], 0)), "-")</f>
        <v>x</v>
      </c>
      <c r="J175" s="58" t="str">
        <f>IFERROR(INDEX(tbl_dateHistory[], MATCH(tbl_dailyDashboard[[#This Row],[runDate]:[runDate]], tbl_dateHistory[[runDate]:[runDate]], 0), MATCH(tbl_dailyDashboard[[#Headers],[percentSystemErrors]], tbl_dateHistory[#Headers], 0)), "-")</f>
        <v>x</v>
      </c>
      <c r="K175" s="69"/>
    </row>
    <row r="176" spans="2:11" x14ac:dyDescent="0.3">
      <c r="B176" s="63"/>
      <c r="C176" s="55" t="str">
        <f>IFERROR((INDEX(tbl_dateHistory[], tbl_dailyDashboard[[#This Row],[rowLookup]], 1)), "-")</f>
        <v>x</v>
      </c>
      <c r="D176" s="56" t="str">
        <f>IFERROR(INDEX(tbl_dateHistory[], MATCH(tbl_dailyDashboard[[#This Row],[runDate]:[runDate]], tbl_dateHistory[[runDate]:[runDate]], 0), MATCH(tbl_dailyDashboard[[#Headers],[avgBotRunTime]], tbl_dateHistory[#Headers], 0)), "-")</f>
        <v>x</v>
      </c>
      <c r="E176" s="56" t="str">
        <f>IFERROR(INDEX(tbl_dateHistory[], MATCH(tbl_dailyDashboard[[#This Row],[runDate]:[runDate]], tbl_dateHistory[[runDate]:[runDate]], 0), MATCH(tbl_dailyDashboard[[#Headers],[avgTransactionTime]], tbl_dateHistory[#Headers], 0)), "-")</f>
        <v>x</v>
      </c>
      <c r="F176" s="99" t="str">
        <f>IFERROR(INDEX(tbl_dateHistory[], MATCH(tbl_dailyDashboard[[#This Row],[runDate]:[runDate]], tbl_dateHistory[[runDate]:[runDate]], 0), MATCH(tbl_dailyDashboard[[#Headers],[botRuns]], tbl_dateHistory[#Headers], 0)), "-")</f>
        <v>x</v>
      </c>
      <c r="G176" s="57" t="str">
        <f>IFERROR(INDEX(tbl_dateHistory[], MATCH(tbl_dailyDashboard[[#This Row],[runDate]:[runDate]], tbl_dateHistory[[runDate]:[runDate]], 0), MATCH(tbl_dailyDashboard[[#Headers],[totalTransactions]], tbl_dateHistory[#Headers], 0)), "-")</f>
        <v>x</v>
      </c>
      <c r="H176" s="58" t="str">
        <f>IFERROR(INDEX(tbl_dateHistory[], MATCH(tbl_dailyDashboard[[#This Row],[runDate]:[runDate]], tbl_dateHistory[[runDate]:[runDate]], 0), MATCH(tbl_dailyDashboard[[#Headers],[percentSuccessful]], tbl_dateHistory[#Headers], 0)), "-")</f>
        <v>x</v>
      </c>
      <c r="I176" s="58" t="str">
        <f>IFERROR(INDEX(tbl_dateHistory[], MATCH(tbl_dailyDashboard[[#This Row],[runDate]:[runDate]], tbl_dateHistory[[runDate]:[runDate]], 0), MATCH(tbl_dailyDashboard[[#Headers],[percentBRE]], tbl_dateHistory[#Headers], 0)), "-")</f>
        <v>x</v>
      </c>
      <c r="J176" s="58" t="str">
        <f>IFERROR(INDEX(tbl_dateHistory[], MATCH(tbl_dailyDashboard[[#This Row],[runDate]:[runDate]], tbl_dateHistory[[runDate]:[runDate]], 0), MATCH(tbl_dailyDashboard[[#Headers],[percentSystemErrors]], tbl_dateHistory[#Headers], 0)), "-")</f>
        <v>x</v>
      </c>
      <c r="K176" s="69"/>
    </row>
    <row r="177" spans="2:11" x14ac:dyDescent="0.3">
      <c r="B177" s="63"/>
      <c r="C177" s="55" t="str">
        <f>IFERROR((INDEX(tbl_dateHistory[], tbl_dailyDashboard[[#This Row],[rowLookup]], 1)), "-")</f>
        <v>x</v>
      </c>
      <c r="D177" s="56" t="str">
        <f>IFERROR(INDEX(tbl_dateHistory[], MATCH(tbl_dailyDashboard[[#This Row],[runDate]:[runDate]], tbl_dateHistory[[runDate]:[runDate]], 0), MATCH(tbl_dailyDashboard[[#Headers],[avgBotRunTime]], tbl_dateHistory[#Headers], 0)), "-")</f>
        <v>x</v>
      </c>
      <c r="E177" s="56" t="str">
        <f>IFERROR(INDEX(tbl_dateHistory[], MATCH(tbl_dailyDashboard[[#This Row],[runDate]:[runDate]], tbl_dateHistory[[runDate]:[runDate]], 0), MATCH(tbl_dailyDashboard[[#Headers],[avgTransactionTime]], tbl_dateHistory[#Headers], 0)), "-")</f>
        <v>x</v>
      </c>
      <c r="F177" s="99" t="str">
        <f>IFERROR(INDEX(tbl_dateHistory[], MATCH(tbl_dailyDashboard[[#This Row],[runDate]:[runDate]], tbl_dateHistory[[runDate]:[runDate]], 0), MATCH(tbl_dailyDashboard[[#Headers],[botRuns]], tbl_dateHistory[#Headers], 0)), "-")</f>
        <v>x</v>
      </c>
      <c r="G177" s="57" t="str">
        <f>IFERROR(INDEX(tbl_dateHistory[], MATCH(tbl_dailyDashboard[[#This Row],[runDate]:[runDate]], tbl_dateHistory[[runDate]:[runDate]], 0), MATCH(tbl_dailyDashboard[[#Headers],[totalTransactions]], tbl_dateHistory[#Headers], 0)), "-")</f>
        <v>x</v>
      </c>
      <c r="H177" s="58" t="str">
        <f>IFERROR(INDEX(tbl_dateHistory[], MATCH(tbl_dailyDashboard[[#This Row],[runDate]:[runDate]], tbl_dateHistory[[runDate]:[runDate]], 0), MATCH(tbl_dailyDashboard[[#Headers],[percentSuccessful]], tbl_dateHistory[#Headers], 0)), "-")</f>
        <v>x</v>
      </c>
      <c r="I177" s="58" t="str">
        <f>IFERROR(INDEX(tbl_dateHistory[], MATCH(tbl_dailyDashboard[[#This Row],[runDate]:[runDate]], tbl_dateHistory[[runDate]:[runDate]], 0), MATCH(tbl_dailyDashboard[[#Headers],[percentBRE]], tbl_dateHistory[#Headers], 0)), "-")</f>
        <v>x</v>
      </c>
      <c r="J177" s="58" t="str">
        <f>IFERROR(INDEX(tbl_dateHistory[], MATCH(tbl_dailyDashboard[[#This Row],[runDate]:[runDate]], tbl_dateHistory[[runDate]:[runDate]], 0), MATCH(tbl_dailyDashboard[[#Headers],[percentSystemErrors]], tbl_dateHistory[#Headers], 0)), "-")</f>
        <v>x</v>
      </c>
      <c r="K177" s="69"/>
    </row>
    <row r="178" spans="2:11" x14ac:dyDescent="0.3">
      <c r="B178" s="63"/>
      <c r="C178" s="55" t="str">
        <f>IFERROR((INDEX(tbl_dateHistory[], tbl_dailyDashboard[[#This Row],[rowLookup]], 1)), "-")</f>
        <v>x</v>
      </c>
      <c r="D178" s="56" t="str">
        <f>IFERROR(INDEX(tbl_dateHistory[], MATCH(tbl_dailyDashboard[[#This Row],[runDate]:[runDate]], tbl_dateHistory[[runDate]:[runDate]], 0), MATCH(tbl_dailyDashboard[[#Headers],[avgBotRunTime]], tbl_dateHistory[#Headers], 0)), "-")</f>
        <v>x</v>
      </c>
      <c r="E178" s="56" t="str">
        <f>IFERROR(INDEX(tbl_dateHistory[], MATCH(tbl_dailyDashboard[[#This Row],[runDate]:[runDate]], tbl_dateHistory[[runDate]:[runDate]], 0), MATCH(tbl_dailyDashboard[[#Headers],[avgTransactionTime]], tbl_dateHistory[#Headers], 0)), "-")</f>
        <v>x</v>
      </c>
      <c r="F178" s="99" t="str">
        <f>IFERROR(INDEX(tbl_dateHistory[], MATCH(tbl_dailyDashboard[[#This Row],[runDate]:[runDate]], tbl_dateHistory[[runDate]:[runDate]], 0), MATCH(tbl_dailyDashboard[[#Headers],[botRuns]], tbl_dateHistory[#Headers], 0)), "-")</f>
        <v>x</v>
      </c>
      <c r="G178" s="57" t="str">
        <f>IFERROR(INDEX(tbl_dateHistory[], MATCH(tbl_dailyDashboard[[#This Row],[runDate]:[runDate]], tbl_dateHistory[[runDate]:[runDate]], 0), MATCH(tbl_dailyDashboard[[#Headers],[totalTransactions]], tbl_dateHistory[#Headers], 0)), "-")</f>
        <v>x</v>
      </c>
      <c r="H178" s="58" t="str">
        <f>IFERROR(INDEX(tbl_dateHistory[], MATCH(tbl_dailyDashboard[[#This Row],[runDate]:[runDate]], tbl_dateHistory[[runDate]:[runDate]], 0), MATCH(tbl_dailyDashboard[[#Headers],[percentSuccessful]], tbl_dateHistory[#Headers], 0)), "-")</f>
        <v>x</v>
      </c>
      <c r="I178" s="58" t="str">
        <f>IFERROR(INDEX(tbl_dateHistory[], MATCH(tbl_dailyDashboard[[#This Row],[runDate]:[runDate]], tbl_dateHistory[[runDate]:[runDate]], 0), MATCH(tbl_dailyDashboard[[#Headers],[percentBRE]], tbl_dateHistory[#Headers], 0)), "-")</f>
        <v>x</v>
      </c>
      <c r="J178" s="58" t="str">
        <f>IFERROR(INDEX(tbl_dateHistory[], MATCH(tbl_dailyDashboard[[#This Row],[runDate]:[runDate]], tbl_dateHistory[[runDate]:[runDate]], 0), MATCH(tbl_dailyDashboard[[#Headers],[percentSystemErrors]], tbl_dateHistory[#Headers], 0)), "-")</f>
        <v>x</v>
      </c>
      <c r="K178" s="69"/>
    </row>
    <row r="179" spans="2:11" x14ac:dyDescent="0.3">
      <c r="B179" s="63"/>
      <c r="C179" s="55" t="str">
        <f>IFERROR((INDEX(tbl_dateHistory[], tbl_dailyDashboard[[#This Row],[rowLookup]], 1)), "-")</f>
        <v>x</v>
      </c>
      <c r="D179" s="56" t="str">
        <f>IFERROR(INDEX(tbl_dateHistory[], MATCH(tbl_dailyDashboard[[#This Row],[runDate]:[runDate]], tbl_dateHistory[[runDate]:[runDate]], 0), MATCH(tbl_dailyDashboard[[#Headers],[avgBotRunTime]], tbl_dateHistory[#Headers], 0)), "-")</f>
        <v>x</v>
      </c>
      <c r="E179" s="56" t="str">
        <f>IFERROR(INDEX(tbl_dateHistory[], MATCH(tbl_dailyDashboard[[#This Row],[runDate]:[runDate]], tbl_dateHistory[[runDate]:[runDate]], 0), MATCH(tbl_dailyDashboard[[#Headers],[avgTransactionTime]], tbl_dateHistory[#Headers], 0)), "-")</f>
        <v>x</v>
      </c>
      <c r="F179" s="99" t="str">
        <f>IFERROR(INDEX(tbl_dateHistory[], MATCH(tbl_dailyDashboard[[#This Row],[runDate]:[runDate]], tbl_dateHistory[[runDate]:[runDate]], 0), MATCH(tbl_dailyDashboard[[#Headers],[botRuns]], tbl_dateHistory[#Headers], 0)), "-")</f>
        <v>x</v>
      </c>
      <c r="G179" s="57" t="str">
        <f>IFERROR(INDEX(tbl_dateHistory[], MATCH(tbl_dailyDashboard[[#This Row],[runDate]:[runDate]], tbl_dateHistory[[runDate]:[runDate]], 0), MATCH(tbl_dailyDashboard[[#Headers],[totalTransactions]], tbl_dateHistory[#Headers], 0)), "-")</f>
        <v>x</v>
      </c>
      <c r="H179" s="58" t="str">
        <f>IFERROR(INDEX(tbl_dateHistory[], MATCH(tbl_dailyDashboard[[#This Row],[runDate]:[runDate]], tbl_dateHistory[[runDate]:[runDate]], 0), MATCH(tbl_dailyDashboard[[#Headers],[percentSuccessful]], tbl_dateHistory[#Headers], 0)), "-")</f>
        <v>x</v>
      </c>
      <c r="I179" s="58" t="str">
        <f>IFERROR(INDEX(tbl_dateHistory[], MATCH(tbl_dailyDashboard[[#This Row],[runDate]:[runDate]], tbl_dateHistory[[runDate]:[runDate]], 0), MATCH(tbl_dailyDashboard[[#Headers],[percentBRE]], tbl_dateHistory[#Headers], 0)), "-")</f>
        <v>x</v>
      </c>
      <c r="J179" s="58" t="str">
        <f>IFERROR(INDEX(tbl_dateHistory[], MATCH(tbl_dailyDashboard[[#This Row],[runDate]:[runDate]], tbl_dateHistory[[runDate]:[runDate]], 0), MATCH(tbl_dailyDashboard[[#Headers],[percentSystemErrors]], tbl_dateHistory[#Headers], 0)), "-")</f>
        <v>x</v>
      </c>
      <c r="K179" s="69"/>
    </row>
    <row r="180" spans="2:11" x14ac:dyDescent="0.3">
      <c r="B180" s="63"/>
      <c r="C180" s="55" t="str">
        <f>IFERROR((INDEX(tbl_dateHistory[], tbl_dailyDashboard[[#This Row],[rowLookup]], 1)), "-")</f>
        <v>x</v>
      </c>
      <c r="D180" s="56" t="str">
        <f>IFERROR(INDEX(tbl_dateHistory[], MATCH(tbl_dailyDashboard[[#This Row],[runDate]:[runDate]], tbl_dateHistory[[runDate]:[runDate]], 0), MATCH(tbl_dailyDashboard[[#Headers],[avgBotRunTime]], tbl_dateHistory[#Headers], 0)), "-")</f>
        <v>x</v>
      </c>
      <c r="E180" s="56" t="str">
        <f>IFERROR(INDEX(tbl_dateHistory[], MATCH(tbl_dailyDashboard[[#This Row],[runDate]:[runDate]], tbl_dateHistory[[runDate]:[runDate]], 0), MATCH(tbl_dailyDashboard[[#Headers],[avgTransactionTime]], tbl_dateHistory[#Headers], 0)), "-")</f>
        <v>x</v>
      </c>
      <c r="F180" s="99" t="str">
        <f>IFERROR(INDEX(tbl_dateHistory[], MATCH(tbl_dailyDashboard[[#This Row],[runDate]:[runDate]], tbl_dateHistory[[runDate]:[runDate]], 0), MATCH(tbl_dailyDashboard[[#Headers],[botRuns]], tbl_dateHistory[#Headers], 0)), "-")</f>
        <v>x</v>
      </c>
      <c r="G180" s="57" t="str">
        <f>IFERROR(INDEX(tbl_dateHistory[], MATCH(tbl_dailyDashboard[[#This Row],[runDate]:[runDate]], tbl_dateHistory[[runDate]:[runDate]], 0), MATCH(tbl_dailyDashboard[[#Headers],[totalTransactions]], tbl_dateHistory[#Headers], 0)), "-")</f>
        <v>x</v>
      </c>
      <c r="H180" s="58" t="str">
        <f>IFERROR(INDEX(tbl_dateHistory[], MATCH(tbl_dailyDashboard[[#This Row],[runDate]:[runDate]], tbl_dateHistory[[runDate]:[runDate]], 0), MATCH(tbl_dailyDashboard[[#Headers],[percentSuccessful]], tbl_dateHistory[#Headers], 0)), "-")</f>
        <v>x</v>
      </c>
      <c r="I180" s="58" t="str">
        <f>IFERROR(INDEX(tbl_dateHistory[], MATCH(tbl_dailyDashboard[[#This Row],[runDate]:[runDate]], tbl_dateHistory[[runDate]:[runDate]], 0), MATCH(tbl_dailyDashboard[[#Headers],[percentBRE]], tbl_dateHistory[#Headers], 0)), "-")</f>
        <v>x</v>
      </c>
      <c r="J180" s="58" t="str">
        <f>IFERROR(INDEX(tbl_dateHistory[], MATCH(tbl_dailyDashboard[[#This Row],[runDate]:[runDate]], tbl_dateHistory[[runDate]:[runDate]], 0), MATCH(tbl_dailyDashboard[[#Headers],[percentSystemErrors]], tbl_dateHistory[#Headers], 0)), "-")</f>
        <v>x</v>
      </c>
      <c r="K180" s="69"/>
    </row>
    <row r="181" spans="2:11" x14ac:dyDescent="0.3">
      <c r="B181" s="63"/>
      <c r="C181" s="55" t="str">
        <f>IFERROR((INDEX(tbl_dateHistory[], tbl_dailyDashboard[[#This Row],[rowLookup]], 1)), "-")</f>
        <v>x</v>
      </c>
      <c r="D181" s="56" t="str">
        <f>IFERROR(INDEX(tbl_dateHistory[], MATCH(tbl_dailyDashboard[[#This Row],[runDate]:[runDate]], tbl_dateHistory[[runDate]:[runDate]], 0), MATCH(tbl_dailyDashboard[[#Headers],[avgBotRunTime]], tbl_dateHistory[#Headers], 0)), "-")</f>
        <v>x</v>
      </c>
      <c r="E181" s="56" t="str">
        <f>IFERROR(INDEX(tbl_dateHistory[], MATCH(tbl_dailyDashboard[[#This Row],[runDate]:[runDate]], tbl_dateHistory[[runDate]:[runDate]], 0), MATCH(tbl_dailyDashboard[[#Headers],[avgTransactionTime]], tbl_dateHistory[#Headers], 0)), "-")</f>
        <v>x</v>
      </c>
      <c r="F181" s="99" t="str">
        <f>IFERROR(INDEX(tbl_dateHistory[], MATCH(tbl_dailyDashboard[[#This Row],[runDate]:[runDate]], tbl_dateHistory[[runDate]:[runDate]], 0), MATCH(tbl_dailyDashboard[[#Headers],[botRuns]], tbl_dateHistory[#Headers], 0)), "-")</f>
        <v>x</v>
      </c>
      <c r="G181" s="57" t="str">
        <f>IFERROR(INDEX(tbl_dateHistory[], MATCH(tbl_dailyDashboard[[#This Row],[runDate]:[runDate]], tbl_dateHistory[[runDate]:[runDate]], 0), MATCH(tbl_dailyDashboard[[#Headers],[totalTransactions]], tbl_dateHistory[#Headers], 0)), "-")</f>
        <v>x</v>
      </c>
      <c r="H181" s="58" t="str">
        <f>IFERROR(INDEX(tbl_dateHistory[], MATCH(tbl_dailyDashboard[[#This Row],[runDate]:[runDate]], tbl_dateHistory[[runDate]:[runDate]], 0), MATCH(tbl_dailyDashboard[[#Headers],[percentSuccessful]], tbl_dateHistory[#Headers], 0)), "-")</f>
        <v>x</v>
      </c>
      <c r="I181" s="58" t="str">
        <f>IFERROR(INDEX(tbl_dateHistory[], MATCH(tbl_dailyDashboard[[#This Row],[runDate]:[runDate]], tbl_dateHistory[[runDate]:[runDate]], 0), MATCH(tbl_dailyDashboard[[#Headers],[percentBRE]], tbl_dateHistory[#Headers], 0)), "-")</f>
        <v>x</v>
      </c>
      <c r="J181" s="58" t="str">
        <f>IFERROR(INDEX(tbl_dateHistory[], MATCH(tbl_dailyDashboard[[#This Row],[runDate]:[runDate]], tbl_dateHistory[[runDate]:[runDate]], 0), MATCH(tbl_dailyDashboard[[#Headers],[percentSystemErrors]], tbl_dateHistory[#Headers], 0)), "-")</f>
        <v>x</v>
      </c>
      <c r="K181" s="69"/>
    </row>
    <row r="182" spans="2:11" x14ac:dyDescent="0.3">
      <c r="B182" s="63"/>
      <c r="C182" s="55" t="str">
        <f>IFERROR((INDEX(tbl_dateHistory[], tbl_dailyDashboard[[#This Row],[rowLookup]], 1)), "-")</f>
        <v>x</v>
      </c>
      <c r="D182" s="56" t="str">
        <f>IFERROR(INDEX(tbl_dateHistory[], MATCH(tbl_dailyDashboard[[#This Row],[runDate]:[runDate]], tbl_dateHistory[[runDate]:[runDate]], 0), MATCH(tbl_dailyDashboard[[#Headers],[avgBotRunTime]], tbl_dateHistory[#Headers], 0)), "-")</f>
        <v>x</v>
      </c>
      <c r="E182" s="56" t="str">
        <f>IFERROR(INDEX(tbl_dateHistory[], MATCH(tbl_dailyDashboard[[#This Row],[runDate]:[runDate]], tbl_dateHistory[[runDate]:[runDate]], 0), MATCH(tbl_dailyDashboard[[#Headers],[avgTransactionTime]], tbl_dateHistory[#Headers], 0)), "-")</f>
        <v>x</v>
      </c>
      <c r="F182" s="99" t="str">
        <f>IFERROR(INDEX(tbl_dateHistory[], MATCH(tbl_dailyDashboard[[#This Row],[runDate]:[runDate]], tbl_dateHistory[[runDate]:[runDate]], 0), MATCH(tbl_dailyDashboard[[#Headers],[botRuns]], tbl_dateHistory[#Headers], 0)), "-")</f>
        <v>x</v>
      </c>
      <c r="G182" s="57" t="str">
        <f>IFERROR(INDEX(tbl_dateHistory[], MATCH(tbl_dailyDashboard[[#This Row],[runDate]:[runDate]], tbl_dateHistory[[runDate]:[runDate]], 0), MATCH(tbl_dailyDashboard[[#Headers],[totalTransactions]], tbl_dateHistory[#Headers], 0)), "-")</f>
        <v>x</v>
      </c>
      <c r="H182" s="58" t="str">
        <f>IFERROR(INDEX(tbl_dateHistory[], MATCH(tbl_dailyDashboard[[#This Row],[runDate]:[runDate]], tbl_dateHistory[[runDate]:[runDate]], 0), MATCH(tbl_dailyDashboard[[#Headers],[percentSuccessful]], tbl_dateHistory[#Headers], 0)), "-")</f>
        <v>x</v>
      </c>
      <c r="I182" s="58" t="str">
        <f>IFERROR(INDEX(tbl_dateHistory[], MATCH(tbl_dailyDashboard[[#This Row],[runDate]:[runDate]], tbl_dateHistory[[runDate]:[runDate]], 0), MATCH(tbl_dailyDashboard[[#Headers],[percentBRE]], tbl_dateHistory[#Headers], 0)), "-")</f>
        <v>x</v>
      </c>
      <c r="J182" s="58" t="str">
        <f>IFERROR(INDEX(tbl_dateHistory[], MATCH(tbl_dailyDashboard[[#This Row],[runDate]:[runDate]], tbl_dateHistory[[runDate]:[runDate]], 0), MATCH(tbl_dailyDashboard[[#Headers],[percentSystemErrors]], tbl_dateHistory[#Headers], 0)), "-")</f>
        <v>x</v>
      </c>
      <c r="K182" s="69"/>
    </row>
    <row r="183" spans="2:11" x14ac:dyDescent="0.3">
      <c r="B183" s="63"/>
      <c r="C183" s="55" t="str">
        <f>IFERROR((INDEX(tbl_dateHistory[], tbl_dailyDashboard[[#This Row],[rowLookup]], 1)), "-")</f>
        <v>x</v>
      </c>
      <c r="D183" s="56" t="str">
        <f>IFERROR(INDEX(tbl_dateHistory[], MATCH(tbl_dailyDashboard[[#This Row],[runDate]:[runDate]], tbl_dateHistory[[runDate]:[runDate]], 0), MATCH(tbl_dailyDashboard[[#Headers],[avgBotRunTime]], tbl_dateHistory[#Headers], 0)), "-")</f>
        <v>x</v>
      </c>
      <c r="E183" s="56" t="str">
        <f>IFERROR(INDEX(tbl_dateHistory[], MATCH(tbl_dailyDashboard[[#This Row],[runDate]:[runDate]], tbl_dateHistory[[runDate]:[runDate]], 0), MATCH(tbl_dailyDashboard[[#Headers],[avgTransactionTime]], tbl_dateHistory[#Headers], 0)), "-")</f>
        <v>x</v>
      </c>
      <c r="F183" s="99" t="str">
        <f>IFERROR(INDEX(tbl_dateHistory[], MATCH(tbl_dailyDashboard[[#This Row],[runDate]:[runDate]], tbl_dateHistory[[runDate]:[runDate]], 0), MATCH(tbl_dailyDashboard[[#Headers],[botRuns]], tbl_dateHistory[#Headers], 0)), "-")</f>
        <v>x</v>
      </c>
      <c r="G183" s="57" t="str">
        <f>IFERROR(INDEX(tbl_dateHistory[], MATCH(tbl_dailyDashboard[[#This Row],[runDate]:[runDate]], tbl_dateHistory[[runDate]:[runDate]], 0), MATCH(tbl_dailyDashboard[[#Headers],[totalTransactions]], tbl_dateHistory[#Headers], 0)), "-")</f>
        <v>x</v>
      </c>
      <c r="H183" s="58" t="str">
        <f>IFERROR(INDEX(tbl_dateHistory[], MATCH(tbl_dailyDashboard[[#This Row],[runDate]:[runDate]], tbl_dateHistory[[runDate]:[runDate]], 0), MATCH(tbl_dailyDashboard[[#Headers],[percentSuccessful]], tbl_dateHistory[#Headers], 0)), "-")</f>
        <v>x</v>
      </c>
      <c r="I183" s="58" t="str">
        <f>IFERROR(INDEX(tbl_dateHistory[], MATCH(tbl_dailyDashboard[[#This Row],[runDate]:[runDate]], tbl_dateHistory[[runDate]:[runDate]], 0), MATCH(tbl_dailyDashboard[[#Headers],[percentBRE]], tbl_dateHistory[#Headers], 0)), "-")</f>
        <v>x</v>
      </c>
      <c r="J183" s="58" t="str">
        <f>IFERROR(INDEX(tbl_dateHistory[], MATCH(tbl_dailyDashboard[[#This Row],[runDate]:[runDate]], tbl_dateHistory[[runDate]:[runDate]], 0), MATCH(tbl_dailyDashboard[[#Headers],[percentSystemErrors]], tbl_dateHistory[#Headers], 0)), "-")</f>
        <v>x</v>
      </c>
      <c r="K183" s="69"/>
    </row>
    <row r="184" spans="2:11" x14ac:dyDescent="0.3">
      <c r="B184" s="63"/>
      <c r="C184" s="55" t="str">
        <f>IFERROR((INDEX(tbl_dateHistory[], tbl_dailyDashboard[[#This Row],[rowLookup]], 1)), "-")</f>
        <v>x</v>
      </c>
      <c r="D184" s="56" t="str">
        <f>IFERROR(INDEX(tbl_dateHistory[], MATCH(tbl_dailyDashboard[[#This Row],[runDate]:[runDate]], tbl_dateHistory[[runDate]:[runDate]], 0), MATCH(tbl_dailyDashboard[[#Headers],[avgBotRunTime]], tbl_dateHistory[#Headers], 0)), "-")</f>
        <v>x</v>
      </c>
      <c r="E184" s="56" t="str">
        <f>IFERROR(INDEX(tbl_dateHistory[], MATCH(tbl_dailyDashboard[[#This Row],[runDate]:[runDate]], tbl_dateHistory[[runDate]:[runDate]], 0), MATCH(tbl_dailyDashboard[[#Headers],[avgTransactionTime]], tbl_dateHistory[#Headers], 0)), "-")</f>
        <v>x</v>
      </c>
      <c r="F184" s="99" t="str">
        <f>IFERROR(INDEX(tbl_dateHistory[], MATCH(tbl_dailyDashboard[[#This Row],[runDate]:[runDate]], tbl_dateHistory[[runDate]:[runDate]], 0), MATCH(tbl_dailyDashboard[[#Headers],[botRuns]], tbl_dateHistory[#Headers], 0)), "-")</f>
        <v>x</v>
      </c>
      <c r="G184" s="57" t="str">
        <f>IFERROR(INDEX(tbl_dateHistory[], MATCH(tbl_dailyDashboard[[#This Row],[runDate]:[runDate]], tbl_dateHistory[[runDate]:[runDate]], 0), MATCH(tbl_dailyDashboard[[#Headers],[totalTransactions]], tbl_dateHistory[#Headers], 0)), "-")</f>
        <v>x</v>
      </c>
      <c r="H184" s="58" t="str">
        <f>IFERROR(INDEX(tbl_dateHistory[], MATCH(tbl_dailyDashboard[[#This Row],[runDate]:[runDate]], tbl_dateHistory[[runDate]:[runDate]], 0), MATCH(tbl_dailyDashboard[[#Headers],[percentSuccessful]], tbl_dateHistory[#Headers], 0)), "-")</f>
        <v>x</v>
      </c>
      <c r="I184" s="58" t="str">
        <f>IFERROR(INDEX(tbl_dateHistory[], MATCH(tbl_dailyDashboard[[#This Row],[runDate]:[runDate]], tbl_dateHistory[[runDate]:[runDate]], 0), MATCH(tbl_dailyDashboard[[#Headers],[percentBRE]], tbl_dateHistory[#Headers], 0)), "-")</f>
        <v>x</v>
      </c>
      <c r="J184" s="58" t="str">
        <f>IFERROR(INDEX(tbl_dateHistory[], MATCH(tbl_dailyDashboard[[#This Row],[runDate]:[runDate]], tbl_dateHistory[[runDate]:[runDate]], 0), MATCH(tbl_dailyDashboard[[#Headers],[percentSystemErrors]], tbl_dateHistory[#Headers], 0)), "-")</f>
        <v>x</v>
      </c>
      <c r="K184" s="69"/>
    </row>
    <row r="185" spans="2:11" x14ac:dyDescent="0.3">
      <c r="B185" s="63"/>
      <c r="C185" s="55" t="str">
        <f>IFERROR((INDEX(tbl_dateHistory[], tbl_dailyDashboard[[#This Row],[rowLookup]], 1)), "-")</f>
        <v>x</v>
      </c>
      <c r="D185" s="56" t="str">
        <f>IFERROR(INDEX(tbl_dateHistory[], MATCH(tbl_dailyDashboard[[#This Row],[runDate]:[runDate]], tbl_dateHistory[[runDate]:[runDate]], 0), MATCH(tbl_dailyDashboard[[#Headers],[avgBotRunTime]], tbl_dateHistory[#Headers], 0)), "-")</f>
        <v>x</v>
      </c>
      <c r="E185" s="56" t="str">
        <f>IFERROR(INDEX(tbl_dateHistory[], MATCH(tbl_dailyDashboard[[#This Row],[runDate]:[runDate]], tbl_dateHistory[[runDate]:[runDate]], 0), MATCH(tbl_dailyDashboard[[#Headers],[avgTransactionTime]], tbl_dateHistory[#Headers], 0)), "-")</f>
        <v>x</v>
      </c>
      <c r="F185" s="99" t="str">
        <f>IFERROR(INDEX(tbl_dateHistory[], MATCH(tbl_dailyDashboard[[#This Row],[runDate]:[runDate]], tbl_dateHistory[[runDate]:[runDate]], 0), MATCH(tbl_dailyDashboard[[#Headers],[botRuns]], tbl_dateHistory[#Headers], 0)), "-")</f>
        <v>x</v>
      </c>
      <c r="G185" s="57" t="str">
        <f>IFERROR(INDEX(tbl_dateHistory[], MATCH(tbl_dailyDashboard[[#This Row],[runDate]:[runDate]], tbl_dateHistory[[runDate]:[runDate]], 0), MATCH(tbl_dailyDashboard[[#Headers],[totalTransactions]], tbl_dateHistory[#Headers], 0)), "-")</f>
        <v>x</v>
      </c>
      <c r="H185" s="58" t="str">
        <f>IFERROR(INDEX(tbl_dateHistory[], MATCH(tbl_dailyDashboard[[#This Row],[runDate]:[runDate]], tbl_dateHistory[[runDate]:[runDate]], 0), MATCH(tbl_dailyDashboard[[#Headers],[percentSuccessful]], tbl_dateHistory[#Headers], 0)), "-")</f>
        <v>x</v>
      </c>
      <c r="I185" s="58" t="str">
        <f>IFERROR(INDEX(tbl_dateHistory[], MATCH(tbl_dailyDashboard[[#This Row],[runDate]:[runDate]], tbl_dateHistory[[runDate]:[runDate]], 0), MATCH(tbl_dailyDashboard[[#Headers],[percentBRE]], tbl_dateHistory[#Headers], 0)), "-")</f>
        <v>x</v>
      </c>
      <c r="J185" s="58" t="str">
        <f>IFERROR(INDEX(tbl_dateHistory[], MATCH(tbl_dailyDashboard[[#This Row],[runDate]:[runDate]], tbl_dateHistory[[runDate]:[runDate]], 0), MATCH(tbl_dailyDashboard[[#Headers],[percentSystemErrors]], tbl_dateHistory[#Headers], 0)), "-")</f>
        <v>x</v>
      </c>
      <c r="K185" s="69"/>
    </row>
    <row r="186" spans="2:11" x14ac:dyDescent="0.3">
      <c r="B186" s="63"/>
      <c r="C186" s="55" t="str">
        <f>IFERROR((INDEX(tbl_dateHistory[], tbl_dailyDashboard[[#This Row],[rowLookup]], 1)), "-")</f>
        <v>x</v>
      </c>
      <c r="D186" s="56" t="str">
        <f>IFERROR(INDEX(tbl_dateHistory[], MATCH(tbl_dailyDashboard[[#This Row],[runDate]:[runDate]], tbl_dateHistory[[runDate]:[runDate]], 0), MATCH(tbl_dailyDashboard[[#Headers],[avgBotRunTime]], tbl_dateHistory[#Headers], 0)), "-")</f>
        <v>x</v>
      </c>
      <c r="E186" s="56" t="str">
        <f>IFERROR(INDEX(tbl_dateHistory[], MATCH(tbl_dailyDashboard[[#This Row],[runDate]:[runDate]], tbl_dateHistory[[runDate]:[runDate]], 0), MATCH(tbl_dailyDashboard[[#Headers],[avgTransactionTime]], tbl_dateHistory[#Headers], 0)), "-")</f>
        <v>x</v>
      </c>
      <c r="F186" s="99" t="str">
        <f>IFERROR(INDEX(tbl_dateHistory[], MATCH(tbl_dailyDashboard[[#This Row],[runDate]:[runDate]], tbl_dateHistory[[runDate]:[runDate]], 0), MATCH(tbl_dailyDashboard[[#Headers],[botRuns]], tbl_dateHistory[#Headers], 0)), "-")</f>
        <v>x</v>
      </c>
      <c r="G186" s="57" t="str">
        <f>IFERROR(INDEX(tbl_dateHistory[], MATCH(tbl_dailyDashboard[[#This Row],[runDate]:[runDate]], tbl_dateHistory[[runDate]:[runDate]], 0), MATCH(tbl_dailyDashboard[[#Headers],[totalTransactions]], tbl_dateHistory[#Headers], 0)), "-")</f>
        <v>x</v>
      </c>
      <c r="H186" s="58" t="str">
        <f>IFERROR(INDEX(tbl_dateHistory[], MATCH(tbl_dailyDashboard[[#This Row],[runDate]:[runDate]], tbl_dateHistory[[runDate]:[runDate]], 0), MATCH(tbl_dailyDashboard[[#Headers],[percentSuccessful]], tbl_dateHistory[#Headers], 0)), "-")</f>
        <v>x</v>
      </c>
      <c r="I186" s="58" t="str">
        <f>IFERROR(INDEX(tbl_dateHistory[], MATCH(tbl_dailyDashboard[[#This Row],[runDate]:[runDate]], tbl_dateHistory[[runDate]:[runDate]], 0), MATCH(tbl_dailyDashboard[[#Headers],[percentBRE]], tbl_dateHistory[#Headers], 0)), "-")</f>
        <v>x</v>
      </c>
      <c r="J186" s="58" t="str">
        <f>IFERROR(INDEX(tbl_dateHistory[], MATCH(tbl_dailyDashboard[[#This Row],[runDate]:[runDate]], tbl_dateHistory[[runDate]:[runDate]], 0), MATCH(tbl_dailyDashboard[[#Headers],[percentSystemErrors]], tbl_dateHistory[#Headers], 0)), "-")</f>
        <v>x</v>
      </c>
      <c r="K186" s="69"/>
    </row>
    <row r="187" spans="2:11" x14ac:dyDescent="0.3">
      <c r="B187" s="63"/>
      <c r="C187" s="55" t="str">
        <f>IFERROR((INDEX(tbl_dateHistory[], tbl_dailyDashboard[[#This Row],[rowLookup]], 1)), "-")</f>
        <v>x</v>
      </c>
      <c r="D187" s="56" t="str">
        <f>IFERROR(INDEX(tbl_dateHistory[], MATCH(tbl_dailyDashboard[[#This Row],[runDate]:[runDate]], tbl_dateHistory[[runDate]:[runDate]], 0), MATCH(tbl_dailyDashboard[[#Headers],[avgBotRunTime]], tbl_dateHistory[#Headers], 0)), "-")</f>
        <v>x</v>
      </c>
      <c r="E187" s="56" t="str">
        <f>IFERROR(INDEX(tbl_dateHistory[], MATCH(tbl_dailyDashboard[[#This Row],[runDate]:[runDate]], tbl_dateHistory[[runDate]:[runDate]], 0), MATCH(tbl_dailyDashboard[[#Headers],[avgTransactionTime]], tbl_dateHistory[#Headers], 0)), "-")</f>
        <v>x</v>
      </c>
      <c r="F187" s="99" t="str">
        <f>IFERROR(INDEX(tbl_dateHistory[], MATCH(tbl_dailyDashboard[[#This Row],[runDate]:[runDate]], tbl_dateHistory[[runDate]:[runDate]], 0), MATCH(tbl_dailyDashboard[[#Headers],[botRuns]], tbl_dateHistory[#Headers], 0)), "-")</f>
        <v>x</v>
      </c>
      <c r="G187" s="57" t="str">
        <f>IFERROR(INDEX(tbl_dateHistory[], MATCH(tbl_dailyDashboard[[#This Row],[runDate]:[runDate]], tbl_dateHistory[[runDate]:[runDate]], 0), MATCH(tbl_dailyDashboard[[#Headers],[totalTransactions]], tbl_dateHistory[#Headers], 0)), "-")</f>
        <v>x</v>
      </c>
      <c r="H187" s="58" t="str">
        <f>IFERROR(INDEX(tbl_dateHistory[], MATCH(tbl_dailyDashboard[[#This Row],[runDate]:[runDate]], tbl_dateHistory[[runDate]:[runDate]], 0), MATCH(tbl_dailyDashboard[[#Headers],[percentSuccessful]], tbl_dateHistory[#Headers], 0)), "-")</f>
        <v>x</v>
      </c>
      <c r="I187" s="58" t="str">
        <f>IFERROR(INDEX(tbl_dateHistory[], MATCH(tbl_dailyDashboard[[#This Row],[runDate]:[runDate]], tbl_dateHistory[[runDate]:[runDate]], 0), MATCH(tbl_dailyDashboard[[#Headers],[percentBRE]], tbl_dateHistory[#Headers], 0)), "-")</f>
        <v>x</v>
      </c>
      <c r="J187" s="58" t="str">
        <f>IFERROR(INDEX(tbl_dateHistory[], MATCH(tbl_dailyDashboard[[#This Row],[runDate]:[runDate]], tbl_dateHistory[[runDate]:[runDate]], 0), MATCH(tbl_dailyDashboard[[#Headers],[percentSystemErrors]], tbl_dateHistory[#Headers], 0)), "-")</f>
        <v>x</v>
      </c>
      <c r="K187" s="69"/>
    </row>
    <row r="188" spans="2:11" x14ac:dyDescent="0.3">
      <c r="B188" s="63"/>
      <c r="C188" s="55" t="str">
        <f>IFERROR((INDEX(tbl_dateHistory[], tbl_dailyDashboard[[#This Row],[rowLookup]], 1)), "-")</f>
        <v>x</v>
      </c>
      <c r="D188" s="56" t="str">
        <f>IFERROR(INDEX(tbl_dateHistory[], MATCH(tbl_dailyDashboard[[#This Row],[runDate]:[runDate]], tbl_dateHistory[[runDate]:[runDate]], 0), MATCH(tbl_dailyDashboard[[#Headers],[avgBotRunTime]], tbl_dateHistory[#Headers], 0)), "-")</f>
        <v>x</v>
      </c>
      <c r="E188" s="56" t="str">
        <f>IFERROR(INDEX(tbl_dateHistory[], MATCH(tbl_dailyDashboard[[#This Row],[runDate]:[runDate]], tbl_dateHistory[[runDate]:[runDate]], 0), MATCH(tbl_dailyDashboard[[#Headers],[avgTransactionTime]], tbl_dateHistory[#Headers], 0)), "-")</f>
        <v>x</v>
      </c>
      <c r="F188" s="99" t="str">
        <f>IFERROR(INDEX(tbl_dateHistory[], MATCH(tbl_dailyDashboard[[#This Row],[runDate]:[runDate]], tbl_dateHistory[[runDate]:[runDate]], 0), MATCH(tbl_dailyDashboard[[#Headers],[botRuns]], tbl_dateHistory[#Headers], 0)), "-")</f>
        <v>x</v>
      </c>
      <c r="G188" s="57" t="str">
        <f>IFERROR(INDEX(tbl_dateHistory[], MATCH(tbl_dailyDashboard[[#This Row],[runDate]:[runDate]], tbl_dateHistory[[runDate]:[runDate]], 0), MATCH(tbl_dailyDashboard[[#Headers],[totalTransactions]], tbl_dateHistory[#Headers], 0)), "-")</f>
        <v>x</v>
      </c>
      <c r="H188" s="58" t="str">
        <f>IFERROR(INDEX(tbl_dateHistory[], MATCH(tbl_dailyDashboard[[#This Row],[runDate]:[runDate]], tbl_dateHistory[[runDate]:[runDate]], 0), MATCH(tbl_dailyDashboard[[#Headers],[percentSuccessful]], tbl_dateHistory[#Headers], 0)), "-")</f>
        <v>x</v>
      </c>
      <c r="I188" s="58" t="str">
        <f>IFERROR(INDEX(tbl_dateHistory[], MATCH(tbl_dailyDashboard[[#This Row],[runDate]:[runDate]], tbl_dateHistory[[runDate]:[runDate]], 0), MATCH(tbl_dailyDashboard[[#Headers],[percentBRE]], tbl_dateHistory[#Headers], 0)), "-")</f>
        <v>x</v>
      </c>
      <c r="J188" s="58" t="str">
        <f>IFERROR(INDEX(tbl_dateHistory[], MATCH(tbl_dailyDashboard[[#This Row],[runDate]:[runDate]], tbl_dateHistory[[runDate]:[runDate]], 0), MATCH(tbl_dailyDashboard[[#Headers],[percentSystemErrors]], tbl_dateHistory[#Headers], 0)), "-")</f>
        <v>x</v>
      </c>
      <c r="K188" s="69"/>
    </row>
    <row r="189" spans="2:11" x14ac:dyDescent="0.3">
      <c r="B189" s="63"/>
      <c r="C189" s="55" t="str">
        <f>IFERROR((INDEX(tbl_dateHistory[], tbl_dailyDashboard[[#This Row],[rowLookup]], 1)), "-")</f>
        <v>x</v>
      </c>
      <c r="D189" s="56" t="str">
        <f>IFERROR(INDEX(tbl_dateHistory[], MATCH(tbl_dailyDashboard[[#This Row],[runDate]:[runDate]], tbl_dateHistory[[runDate]:[runDate]], 0), MATCH(tbl_dailyDashboard[[#Headers],[avgBotRunTime]], tbl_dateHistory[#Headers], 0)), "-")</f>
        <v>x</v>
      </c>
      <c r="E189" s="56" t="str">
        <f>IFERROR(INDEX(tbl_dateHistory[], MATCH(tbl_dailyDashboard[[#This Row],[runDate]:[runDate]], tbl_dateHistory[[runDate]:[runDate]], 0), MATCH(tbl_dailyDashboard[[#Headers],[avgTransactionTime]], tbl_dateHistory[#Headers], 0)), "-")</f>
        <v>x</v>
      </c>
      <c r="F189" s="99" t="str">
        <f>IFERROR(INDEX(tbl_dateHistory[], MATCH(tbl_dailyDashboard[[#This Row],[runDate]:[runDate]], tbl_dateHistory[[runDate]:[runDate]], 0), MATCH(tbl_dailyDashboard[[#Headers],[botRuns]], tbl_dateHistory[#Headers], 0)), "-")</f>
        <v>x</v>
      </c>
      <c r="G189" s="57" t="str">
        <f>IFERROR(INDEX(tbl_dateHistory[], MATCH(tbl_dailyDashboard[[#This Row],[runDate]:[runDate]], tbl_dateHistory[[runDate]:[runDate]], 0), MATCH(tbl_dailyDashboard[[#Headers],[totalTransactions]], tbl_dateHistory[#Headers], 0)), "-")</f>
        <v>x</v>
      </c>
      <c r="H189" s="58" t="str">
        <f>IFERROR(INDEX(tbl_dateHistory[], MATCH(tbl_dailyDashboard[[#This Row],[runDate]:[runDate]], tbl_dateHistory[[runDate]:[runDate]], 0), MATCH(tbl_dailyDashboard[[#Headers],[percentSuccessful]], tbl_dateHistory[#Headers], 0)), "-")</f>
        <v>x</v>
      </c>
      <c r="I189" s="58" t="str">
        <f>IFERROR(INDEX(tbl_dateHistory[], MATCH(tbl_dailyDashboard[[#This Row],[runDate]:[runDate]], tbl_dateHistory[[runDate]:[runDate]], 0), MATCH(tbl_dailyDashboard[[#Headers],[percentBRE]], tbl_dateHistory[#Headers], 0)), "-")</f>
        <v>x</v>
      </c>
      <c r="J189" s="58" t="str">
        <f>IFERROR(INDEX(tbl_dateHistory[], MATCH(tbl_dailyDashboard[[#This Row],[runDate]:[runDate]], tbl_dateHistory[[runDate]:[runDate]], 0), MATCH(tbl_dailyDashboard[[#Headers],[percentSystemErrors]], tbl_dateHistory[#Headers], 0)), "-")</f>
        <v>x</v>
      </c>
      <c r="K189" s="69"/>
    </row>
    <row r="190" spans="2:11" x14ac:dyDescent="0.3">
      <c r="B190" s="63"/>
      <c r="C190" s="55" t="str">
        <f>IFERROR((INDEX(tbl_dateHistory[], tbl_dailyDashboard[[#This Row],[rowLookup]], 1)), "-")</f>
        <v>x</v>
      </c>
      <c r="D190" s="56" t="str">
        <f>IFERROR(INDEX(tbl_dateHistory[], MATCH(tbl_dailyDashboard[[#This Row],[runDate]:[runDate]], tbl_dateHistory[[runDate]:[runDate]], 0), MATCH(tbl_dailyDashboard[[#Headers],[avgBotRunTime]], tbl_dateHistory[#Headers], 0)), "-")</f>
        <v>x</v>
      </c>
      <c r="E190" s="56" t="str">
        <f>IFERROR(INDEX(tbl_dateHistory[], MATCH(tbl_dailyDashboard[[#This Row],[runDate]:[runDate]], tbl_dateHistory[[runDate]:[runDate]], 0), MATCH(tbl_dailyDashboard[[#Headers],[avgTransactionTime]], tbl_dateHistory[#Headers], 0)), "-")</f>
        <v>x</v>
      </c>
      <c r="F190" s="99" t="str">
        <f>IFERROR(INDEX(tbl_dateHistory[], MATCH(tbl_dailyDashboard[[#This Row],[runDate]:[runDate]], tbl_dateHistory[[runDate]:[runDate]], 0), MATCH(tbl_dailyDashboard[[#Headers],[botRuns]], tbl_dateHistory[#Headers], 0)), "-")</f>
        <v>x</v>
      </c>
      <c r="G190" s="57" t="str">
        <f>IFERROR(INDEX(tbl_dateHistory[], MATCH(tbl_dailyDashboard[[#This Row],[runDate]:[runDate]], tbl_dateHistory[[runDate]:[runDate]], 0), MATCH(tbl_dailyDashboard[[#Headers],[totalTransactions]], tbl_dateHistory[#Headers], 0)), "-")</f>
        <v>x</v>
      </c>
      <c r="H190" s="58" t="str">
        <f>IFERROR(INDEX(tbl_dateHistory[], MATCH(tbl_dailyDashboard[[#This Row],[runDate]:[runDate]], tbl_dateHistory[[runDate]:[runDate]], 0), MATCH(tbl_dailyDashboard[[#Headers],[percentSuccessful]], tbl_dateHistory[#Headers], 0)), "-")</f>
        <v>x</v>
      </c>
      <c r="I190" s="58" t="str">
        <f>IFERROR(INDEX(tbl_dateHistory[], MATCH(tbl_dailyDashboard[[#This Row],[runDate]:[runDate]], tbl_dateHistory[[runDate]:[runDate]], 0), MATCH(tbl_dailyDashboard[[#Headers],[percentBRE]], tbl_dateHistory[#Headers], 0)), "-")</f>
        <v>x</v>
      </c>
      <c r="J190" s="58" t="str">
        <f>IFERROR(INDEX(tbl_dateHistory[], MATCH(tbl_dailyDashboard[[#This Row],[runDate]:[runDate]], tbl_dateHistory[[runDate]:[runDate]], 0), MATCH(tbl_dailyDashboard[[#Headers],[percentSystemErrors]], tbl_dateHistory[#Headers], 0)), "-")</f>
        <v>x</v>
      </c>
      <c r="K190" s="69"/>
    </row>
    <row r="191" spans="2:11" x14ac:dyDescent="0.3">
      <c r="B191" s="63"/>
      <c r="C191" s="55" t="str">
        <f>IFERROR((INDEX(tbl_dateHistory[], tbl_dailyDashboard[[#This Row],[rowLookup]], 1)), "-")</f>
        <v>x</v>
      </c>
      <c r="D191" s="56" t="str">
        <f>IFERROR(INDEX(tbl_dateHistory[], MATCH(tbl_dailyDashboard[[#This Row],[runDate]:[runDate]], tbl_dateHistory[[runDate]:[runDate]], 0), MATCH(tbl_dailyDashboard[[#Headers],[avgBotRunTime]], tbl_dateHistory[#Headers], 0)), "-")</f>
        <v>x</v>
      </c>
      <c r="E191" s="56" t="str">
        <f>IFERROR(INDEX(tbl_dateHistory[], MATCH(tbl_dailyDashboard[[#This Row],[runDate]:[runDate]], tbl_dateHistory[[runDate]:[runDate]], 0), MATCH(tbl_dailyDashboard[[#Headers],[avgTransactionTime]], tbl_dateHistory[#Headers], 0)), "-")</f>
        <v>x</v>
      </c>
      <c r="F191" s="99" t="str">
        <f>IFERROR(INDEX(tbl_dateHistory[], MATCH(tbl_dailyDashboard[[#This Row],[runDate]:[runDate]], tbl_dateHistory[[runDate]:[runDate]], 0), MATCH(tbl_dailyDashboard[[#Headers],[botRuns]], tbl_dateHistory[#Headers], 0)), "-")</f>
        <v>x</v>
      </c>
      <c r="G191" s="57" t="str">
        <f>IFERROR(INDEX(tbl_dateHistory[], MATCH(tbl_dailyDashboard[[#This Row],[runDate]:[runDate]], tbl_dateHistory[[runDate]:[runDate]], 0), MATCH(tbl_dailyDashboard[[#Headers],[totalTransactions]], tbl_dateHistory[#Headers], 0)), "-")</f>
        <v>x</v>
      </c>
      <c r="H191" s="58" t="str">
        <f>IFERROR(INDEX(tbl_dateHistory[], MATCH(tbl_dailyDashboard[[#This Row],[runDate]:[runDate]], tbl_dateHistory[[runDate]:[runDate]], 0), MATCH(tbl_dailyDashboard[[#Headers],[percentSuccessful]], tbl_dateHistory[#Headers], 0)), "-")</f>
        <v>x</v>
      </c>
      <c r="I191" s="58" t="str">
        <f>IFERROR(INDEX(tbl_dateHistory[], MATCH(tbl_dailyDashboard[[#This Row],[runDate]:[runDate]], tbl_dateHistory[[runDate]:[runDate]], 0), MATCH(tbl_dailyDashboard[[#Headers],[percentBRE]], tbl_dateHistory[#Headers], 0)), "-")</f>
        <v>x</v>
      </c>
      <c r="J191" s="58" t="str">
        <f>IFERROR(INDEX(tbl_dateHistory[], MATCH(tbl_dailyDashboard[[#This Row],[runDate]:[runDate]], tbl_dateHistory[[runDate]:[runDate]], 0), MATCH(tbl_dailyDashboard[[#Headers],[percentSystemErrors]], tbl_dateHistory[#Headers], 0)), "-")</f>
        <v>x</v>
      </c>
      <c r="K191" s="69"/>
    </row>
    <row r="192" spans="2:11" x14ac:dyDescent="0.3">
      <c r="B192" s="63"/>
      <c r="C192" s="55" t="str">
        <f>IFERROR((INDEX(tbl_dateHistory[], tbl_dailyDashboard[[#This Row],[rowLookup]], 1)), "-")</f>
        <v>x</v>
      </c>
      <c r="D192" s="56" t="str">
        <f>IFERROR(INDEX(tbl_dateHistory[], MATCH(tbl_dailyDashboard[[#This Row],[runDate]:[runDate]], tbl_dateHistory[[runDate]:[runDate]], 0), MATCH(tbl_dailyDashboard[[#Headers],[avgBotRunTime]], tbl_dateHistory[#Headers], 0)), "-")</f>
        <v>x</v>
      </c>
      <c r="E192" s="56" t="str">
        <f>IFERROR(INDEX(tbl_dateHistory[], MATCH(tbl_dailyDashboard[[#This Row],[runDate]:[runDate]], tbl_dateHistory[[runDate]:[runDate]], 0), MATCH(tbl_dailyDashboard[[#Headers],[avgTransactionTime]], tbl_dateHistory[#Headers], 0)), "-")</f>
        <v>x</v>
      </c>
      <c r="F192" s="99" t="str">
        <f>IFERROR(INDEX(tbl_dateHistory[], MATCH(tbl_dailyDashboard[[#This Row],[runDate]:[runDate]], tbl_dateHistory[[runDate]:[runDate]], 0), MATCH(tbl_dailyDashboard[[#Headers],[botRuns]], tbl_dateHistory[#Headers], 0)), "-")</f>
        <v>x</v>
      </c>
      <c r="G192" s="57" t="str">
        <f>IFERROR(INDEX(tbl_dateHistory[], MATCH(tbl_dailyDashboard[[#This Row],[runDate]:[runDate]], tbl_dateHistory[[runDate]:[runDate]], 0), MATCH(tbl_dailyDashboard[[#Headers],[totalTransactions]], tbl_dateHistory[#Headers], 0)), "-")</f>
        <v>x</v>
      </c>
      <c r="H192" s="58" t="str">
        <f>IFERROR(INDEX(tbl_dateHistory[], MATCH(tbl_dailyDashboard[[#This Row],[runDate]:[runDate]], tbl_dateHistory[[runDate]:[runDate]], 0), MATCH(tbl_dailyDashboard[[#Headers],[percentSuccessful]], tbl_dateHistory[#Headers], 0)), "-")</f>
        <v>x</v>
      </c>
      <c r="I192" s="58" t="str">
        <f>IFERROR(INDEX(tbl_dateHistory[], MATCH(tbl_dailyDashboard[[#This Row],[runDate]:[runDate]], tbl_dateHistory[[runDate]:[runDate]], 0), MATCH(tbl_dailyDashboard[[#Headers],[percentBRE]], tbl_dateHistory[#Headers], 0)), "-")</f>
        <v>x</v>
      </c>
      <c r="J192" s="58" t="str">
        <f>IFERROR(INDEX(tbl_dateHistory[], MATCH(tbl_dailyDashboard[[#This Row],[runDate]:[runDate]], tbl_dateHistory[[runDate]:[runDate]], 0), MATCH(tbl_dailyDashboard[[#Headers],[percentSystemErrors]], tbl_dateHistory[#Headers], 0)), "-")</f>
        <v>x</v>
      </c>
      <c r="K192" s="69"/>
    </row>
    <row r="193" spans="2:11" x14ac:dyDescent="0.3">
      <c r="B193" s="63"/>
      <c r="C193" s="55" t="str">
        <f>IFERROR((INDEX(tbl_dateHistory[], tbl_dailyDashboard[[#This Row],[rowLookup]], 1)), "-")</f>
        <v>x</v>
      </c>
      <c r="D193" s="56" t="str">
        <f>IFERROR(INDEX(tbl_dateHistory[], MATCH(tbl_dailyDashboard[[#This Row],[runDate]:[runDate]], tbl_dateHistory[[runDate]:[runDate]], 0), MATCH(tbl_dailyDashboard[[#Headers],[avgBotRunTime]], tbl_dateHistory[#Headers], 0)), "-")</f>
        <v>x</v>
      </c>
      <c r="E193" s="56" t="str">
        <f>IFERROR(INDEX(tbl_dateHistory[], MATCH(tbl_dailyDashboard[[#This Row],[runDate]:[runDate]], tbl_dateHistory[[runDate]:[runDate]], 0), MATCH(tbl_dailyDashboard[[#Headers],[avgTransactionTime]], tbl_dateHistory[#Headers], 0)), "-")</f>
        <v>x</v>
      </c>
      <c r="F193" s="99" t="str">
        <f>IFERROR(INDEX(tbl_dateHistory[], MATCH(tbl_dailyDashboard[[#This Row],[runDate]:[runDate]], tbl_dateHistory[[runDate]:[runDate]], 0), MATCH(tbl_dailyDashboard[[#Headers],[botRuns]], tbl_dateHistory[#Headers], 0)), "-")</f>
        <v>x</v>
      </c>
      <c r="G193" s="57" t="str">
        <f>IFERROR(INDEX(tbl_dateHistory[], MATCH(tbl_dailyDashboard[[#This Row],[runDate]:[runDate]], tbl_dateHistory[[runDate]:[runDate]], 0), MATCH(tbl_dailyDashboard[[#Headers],[totalTransactions]], tbl_dateHistory[#Headers], 0)), "-")</f>
        <v>x</v>
      </c>
      <c r="H193" s="58" t="str">
        <f>IFERROR(INDEX(tbl_dateHistory[], MATCH(tbl_dailyDashboard[[#This Row],[runDate]:[runDate]], tbl_dateHistory[[runDate]:[runDate]], 0), MATCH(tbl_dailyDashboard[[#Headers],[percentSuccessful]], tbl_dateHistory[#Headers], 0)), "-")</f>
        <v>x</v>
      </c>
      <c r="I193" s="58" t="str">
        <f>IFERROR(INDEX(tbl_dateHistory[], MATCH(tbl_dailyDashboard[[#This Row],[runDate]:[runDate]], tbl_dateHistory[[runDate]:[runDate]], 0), MATCH(tbl_dailyDashboard[[#Headers],[percentBRE]], tbl_dateHistory[#Headers], 0)), "-")</f>
        <v>x</v>
      </c>
      <c r="J193" s="58" t="str">
        <f>IFERROR(INDEX(tbl_dateHistory[], MATCH(tbl_dailyDashboard[[#This Row],[runDate]:[runDate]], tbl_dateHistory[[runDate]:[runDate]], 0), MATCH(tbl_dailyDashboard[[#Headers],[percentSystemErrors]], tbl_dateHistory[#Headers], 0)), "-")</f>
        <v>x</v>
      </c>
      <c r="K193" s="69"/>
    </row>
    <row r="194" spans="2:11" x14ac:dyDescent="0.3">
      <c r="B194" s="63"/>
      <c r="C194" s="55" t="str">
        <f>IFERROR((INDEX(tbl_dateHistory[], tbl_dailyDashboard[[#This Row],[rowLookup]], 1)), "-")</f>
        <v>x</v>
      </c>
      <c r="D194" s="56" t="str">
        <f>IFERROR(INDEX(tbl_dateHistory[], MATCH(tbl_dailyDashboard[[#This Row],[runDate]:[runDate]], tbl_dateHistory[[runDate]:[runDate]], 0), MATCH(tbl_dailyDashboard[[#Headers],[avgBotRunTime]], tbl_dateHistory[#Headers], 0)), "-")</f>
        <v>x</v>
      </c>
      <c r="E194" s="56" t="str">
        <f>IFERROR(INDEX(tbl_dateHistory[], MATCH(tbl_dailyDashboard[[#This Row],[runDate]:[runDate]], tbl_dateHistory[[runDate]:[runDate]], 0), MATCH(tbl_dailyDashboard[[#Headers],[avgTransactionTime]], tbl_dateHistory[#Headers], 0)), "-")</f>
        <v>x</v>
      </c>
      <c r="F194" s="99" t="str">
        <f>IFERROR(INDEX(tbl_dateHistory[], MATCH(tbl_dailyDashboard[[#This Row],[runDate]:[runDate]], tbl_dateHistory[[runDate]:[runDate]], 0), MATCH(tbl_dailyDashboard[[#Headers],[botRuns]], tbl_dateHistory[#Headers], 0)), "-")</f>
        <v>x</v>
      </c>
      <c r="G194" s="57" t="str">
        <f>IFERROR(INDEX(tbl_dateHistory[], MATCH(tbl_dailyDashboard[[#This Row],[runDate]:[runDate]], tbl_dateHistory[[runDate]:[runDate]], 0), MATCH(tbl_dailyDashboard[[#Headers],[totalTransactions]], tbl_dateHistory[#Headers], 0)), "-")</f>
        <v>x</v>
      </c>
      <c r="H194" s="58" t="str">
        <f>IFERROR(INDEX(tbl_dateHistory[], MATCH(tbl_dailyDashboard[[#This Row],[runDate]:[runDate]], tbl_dateHistory[[runDate]:[runDate]], 0), MATCH(tbl_dailyDashboard[[#Headers],[percentSuccessful]], tbl_dateHistory[#Headers], 0)), "-")</f>
        <v>x</v>
      </c>
      <c r="I194" s="58" t="str">
        <f>IFERROR(INDEX(tbl_dateHistory[], MATCH(tbl_dailyDashboard[[#This Row],[runDate]:[runDate]], tbl_dateHistory[[runDate]:[runDate]], 0), MATCH(tbl_dailyDashboard[[#Headers],[percentBRE]], tbl_dateHistory[#Headers], 0)), "-")</f>
        <v>x</v>
      </c>
      <c r="J194" s="58" t="str">
        <f>IFERROR(INDEX(tbl_dateHistory[], MATCH(tbl_dailyDashboard[[#This Row],[runDate]:[runDate]], tbl_dateHistory[[runDate]:[runDate]], 0), MATCH(tbl_dailyDashboard[[#Headers],[percentSystemErrors]], tbl_dateHistory[#Headers], 0)), "-")</f>
        <v>x</v>
      </c>
      <c r="K194" s="69"/>
    </row>
    <row r="195" spans="2:11" x14ac:dyDescent="0.3">
      <c r="B195" s="63"/>
      <c r="C195" s="55" t="str">
        <f>IFERROR((INDEX(tbl_dateHistory[], tbl_dailyDashboard[[#This Row],[rowLookup]], 1)), "-")</f>
        <v>x</v>
      </c>
      <c r="D195" s="56" t="str">
        <f>IFERROR(INDEX(tbl_dateHistory[], MATCH(tbl_dailyDashboard[[#This Row],[runDate]:[runDate]], tbl_dateHistory[[runDate]:[runDate]], 0), MATCH(tbl_dailyDashboard[[#Headers],[avgBotRunTime]], tbl_dateHistory[#Headers], 0)), "-")</f>
        <v>x</v>
      </c>
      <c r="E195" s="56" t="str">
        <f>IFERROR(INDEX(tbl_dateHistory[], MATCH(tbl_dailyDashboard[[#This Row],[runDate]:[runDate]], tbl_dateHistory[[runDate]:[runDate]], 0), MATCH(tbl_dailyDashboard[[#Headers],[avgTransactionTime]], tbl_dateHistory[#Headers], 0)), "-")</f>
        <v>x</v>
      </c>
      <c r="F195" s="99" t="str">
        <f>IFERROR(INDEX(tbl_dateHistory[], MATCH(tbl_dailyDashboard[[#This Row],[runDate]:[runDate]], tbl_dateHistory[[runDate]:[runDate]], 0), MATCH(tbl_dailyDashboard[[#Headers],[botRuns]], tbl_dateHistory[#Headers], 0)), "-")</f>
        <v>x</v>
      </c>
      <c r="G195" s="57" t="str">
        <f>IFERROR(INDEX(tbl_dateHistory[], MATCH(tbl_dailyDashboard[[#This Row],[runDate]:[runDate]], tbl_dateHistory[[runDate]:[runDate]], 0), MATCH(tbl_dailyDashboard[[#Headers],[totalTransactions]], tbl_dateHistory[#Headers], 0)), "-")</f>
        <v>x</v>
      </c>
      <c r="H195" s="58" t="str">
        <f>IFERROR(INDEX(tbl_dateHistory[], MATCH(tbl_dailyDashboard[[#This Row],[runDate]:[runDate]], tbl_dateHistory[[runDate]:[runDate]], 0), MATCH(tbl_dailyDashboard[[#Headers],[percentSuccessful]], tbl_dateHistory[#Headers], 0)), "-")</f>
        <v>x</v>
      </c>
      <c r="I195" s="58" t="str">
        <f>IFERROR(INDEX(tbl_dateHistory[], MATCH(tbl_dailyDashboard[[#This Row],[runDate]:[runDate]], tbl_dateHistory[[runDate]:[runDate]], 0), MATCH(tbl_dailyDashboard[[#Headers],[percentBRE]], tbl_dateHistory[#Headers], 0)), "-")</f>
        <v>x</v>
      </c>
      <c r="J195" s="58" t="str">
        <f>IFERROR(INDEX(tbl_dateHistory[], MATCH(tbl_dailyDashboard[[#This Row],[runDate]:[runDate]], tbl_dateHistory[[runDate]:[runDate]], 0), MATCH(tbl_dailyDashboard[[#Headers],[percentSystemErrors]], tbl_dateHistory[#Headers], 0)), "-")</f>
        <v>x</v>
      </c>
      <c r="K195" s="69"/>
    </row>
    <row r="196" spans="2:11" x14ac:dyDescent="0.3">
      <c r="B196" s="63"/>
      <c r="C196" s="55" t="str">
        <f>IFERROR((INDEX(tbl_dateHistory[], tbl_dailyDashboard[[#This Row],[rowLookup]], 1)), "-")</f>
        <v>x</v>
      </c>
      <c r="D196" s="56" t="str">
        <f>IFERROR(INDEX(tbl_dateHistory[], MATCH(tbl_dailyDashboard[[#This Row],[runDate]:[runDate]], tbl_dateHistory[[runDate]:[runDate]], 0), MATCH(tbl_dailyDashboard[[#Headers],[avgBotRunTime]], tbl_dateHistory[#Headers], 0)), "-")</f>
        <v>x</v>
      </c>
      <c r="E196" s="56" t="str">
        <f>IFERROR(INDEX(tbl_dateHistory[], MATCH(tbl_dailyDashboard[[#This Row],[runDate]:[runDate]], tbl_dateHistory[[runDate]:[runDate]], 0), MATCH(tbl_dailyDashboard[[#Headers],[avgTransactionTime]], tbl_dateHistory[#Headers], 0)), "-")</f>
        <v>x</v>
      </c>
      <c r="F196" s="99" t="str">
        <f>IFERROR(INDEX(tbl_dateHistory[], MATCH(tbl_dailyDashboard[[#This Row],[runDate]:[runDate]], tbl_dateHistory[[runDate]:[runDate]], 0), MATCH(tbl_dailyDashboard[[#Headers],[botRuns]], tbl_dateHistory[#Headers], 0)), "-")</f>
        <v>x</v>
      </c>
      <c r="G196" s="57" t="str">
        <f>IFERROR(INDEX(tbl_dateHistory[], MATCH(tbl_dailyDashboard[[#This Row],[runDate]:[runDate]], tbl_dateHistory[[runDate]:[runDate]], 0), MATCH(tbl_dailyDashboard[[#Headers],[totalTransactions]], tbl_dateHistory[#Headers], 0)), "-")</f>
        <v>x</v>
      </c>
      <c r="H196" s="58" t="str">
        <f>IFERROR(INDEX(tbl_dateHistory[], MATCH(tbl_dailyDashboard[[#This Row],[runDate]:[runDate]], tbl_dateHistory[[runDate]:[runDate]], 0), MATCH(tbl_dailyDashboard[[#Headers],[percentSuccessful]], tbl_dateHistory[#Headers], 0)), "-")</f>
        <v>x</v>
      </c>
      <c r="I196" s="58" t="str">
        <f>IFERROR(INDEX(tbl_dateHistory[], MATCH(tbl_dailyDashboard[[#This Row],[runDate]:[runDate]], tbl_dateHistory[[runDate]:[runDate]], 0), MATCH(tbl_dailyDashboard[[#Headers],[percentBRE]], tbl_dateHistory[#Headers], 0)), "-")</f>
        <v>x</v>
      </c>
      <c r="J196" s="58" t="str">
        <f>IFERROR(INDEX(tbl_dateHistory[], MATCH(tbl_dailyDashboard[[#This Row],[runDate]:[runDate]], tbl_dateHistory[[runDate]:[runDate]], 0), MATCH(tbl_dailyDashboard[[#Headers],[percentSystemErrors]], tbl_dateHistory[#Headers], 0)), "-")</f>
        <v>x</v>
      </c>
      <c r="K196" s="69"/>
    </row>
    <row r="197" spans="2:11" x14ac:dyDescent="0.3">
      <c r="B197" s="63"/>
      <c r="C197" s="55" t="str">
        <f>IFERROR((INDEX(tbl_dateHistory[], tbl_dailyDashboard[[#This Row],[rowLookup]], 1)), "-")</f>
        <v>x</v>
      </c>
      <c r="D197" s="56" t="str">
        <f>IFERROR(INDEX(tbl_dateHistory[], MATCH(tbl_dailyDashboard[[#This Row],[runDate]:[runDate]], tbl_dateHistory[[runDate]:[runDate]], 0), MATCH(tbl_dailyDashboard[[#Headers],[avgBotRunTime]], tbl_dateHistory[#Headers], 0)), "-")</f>
        <v>x</v>
      </c>
      <c r="E197" s="56" t="str">
        <f>IFERROR(INDEX(tbl_dateHistory[], MATCH(tbl_dailyDashboard[[#This Row],[runDate]:[runDate]], tbl_dateHistory[[runDate]:[runDate]], 0), MATCH(tbl_dailyDashboard[[#Headers],[avgTransactionTime]], tbl_dateHistory[#Headers], 0)), "-")</f>
        <v>x</v>
      </c>
      <c r="F197" s="99" t="str">
        <f>IFERROR(INDEX(tbl_dateHistory[], MATCH(tbl_dailyDashboard[[#This Row],[runDate]:[runDate]], tbl_dateHistory[[runDate]:[runDate]], 0), MATCH(tbl_dailyDashboard[[#Headers],[botRuns]], tbl_dateHistory[#Headers], 0)), "-")</f>
        <v>x</v>
      </c>
      <c r="G197" s="57" t="str">
        <f>IFERROR(INDEX(tbl_dateHistory[], MATCH(tbl_dailyDashboard[[#This Row],[runDate]:[runDate]], tbl_dateHistory[[runDate]:[runDate]], 0), MATCH(tbl_dailyDashboard[[#Headers],[totalTransactions]], tbl_dateHistory[#Headers], 0)), "-")</f>
        <v>x</v>
      </c>
      <c r="H197" s="58" t="str">
        <f>IFERROR(INDEX(tbl_dateHistory[], MATCH(tbl_dailyDashboard[[#This Row],[runDate]:[runDate]], tbl_dateHistory[[runDate]:[runDate]], 0), MATCH(tbl_dailyDashboard[[#Headers],[percentSuccessful]], tbl_dateHistory[#Headers], 0)), "-")</f>
        <v>x</v>
      </c>
      <c r="I197" s="58" t="str">
        <f>IFERROR(INDEX(tbl_dateHistory[], MATCH(tbl_dailyDashboard[[#This Row],[runDate]:[runDate]], tbl_dateHistory[[runDate]:[runDate]], 0), MATCH(tbl_dailyDashboard[[#Headers],[percentBRE]], tbl_dateHistory[#Headers], 0)), "-")</f>
        <v>x</v>
      </c>
      <c r="J197" s="58" t="str">
        <f>IFERROR(INDEX(tbl_dateHistory[], MATCH(tbl_dailyDashboard[[#This Row],[runDate]:[runDate]], tbl_dateHistory[[runDate]:[runDate]], 0), MATCH(tbl_dailyDashboard[[#Headers],[percentSystemErrors]], tbl_dateHistory[#Headers], 0)), "-")</f>
        <v>x</v>
      </c>
      <c r="K197" s="69"/>
    </row>
    <row r="198" spans="2:11" x14ac:dyDescent="0.3">
      <c r="B198" s="63"/>
      <c r="C198" s="55" t="str">
        <f>IFERROR((INDEX(tbl_dateHistory[], tbl_dailyDashboard[[#This Row],[rowLookup]], 1)), "-")</f>
        <v>x</v>
      </c>
      <c r="D198" s="56" t="str">
        <f>IFERROR(INDEX(tbl_dateHistory[], MATCH(tbl_dailyDashboard[[#This Row],[runDate]:[runDate]], tbl_dateHistory[[runDate]:[runDate]], 0), MATCH(tbl_dailyDashboard[[#Headers],[avgBotRunTime]], tbl_dateHistory[#Headers], 0)), "-")</f>
        <v>x</v>
      </c>
      <c r="E198" s="56" t="str">
        <f>IFERROR(INDEX(tbl_dateHistory[], MATCH(tbl_dailyDashboard[[#This Row],[runDate]:[runDate]], tbl_dateHistory[[runDate]:[runDate]], 0), MATCH(tbl_dailyDashboard[[#Headers],[avgTransactionTime]], tbl_dateHistory[#Headers], 0)), "-")</f>
        <v>x</v>
      </c>
      <c r="F198" s="99" t="str">
        <f>IFERROR(INDEX(tbl_dateHistory[], MATCH(tbl_dailyDashboard[[#This Row],[runDate]:[runDate]], tbl_dateHistory[[runDate]:[runDate]], 0), MATCH(tbl_dailyDashboard[[#Headers],[botRuns]], tbl_dateHistory[#Headers], 0)), "-")</f>
        <v>x</v>
      </c>
      <c r="G198" s="57" t="str">
        <f>IFERROR(INDEX(tbl_dateHistory[], MATCH(tbl_dailyDashboard[[#This Row],[runDate]:[runDate]], tbl_dateHistory[[runDate]:[runDate]], 0), MATCH(tbl_dailyDashboard[[#Headers],[totalTransactions]], tbl_dateHistory[#Headers], 0)), "-")</f>
        <v>x</v>
      </c>
      <c r="H198" s="58" t="str">
        <f>IFERROR(INDEX(tbl_dateHistory[], MATCH(tbl_dailyDashboard[[#This Row],[runDate]:[runDate]], tbl_dateHistory[[runDate]:[runDate]], 0), MATCH(tbl_dailyDashboard[[#Headers],[percentSuccessful]], tbl_dateHistory[#Headers], 0)), "-")</f>
        <v>x</v>
      </c>
      <c r="I198" s="58" t="str">
        <f>IFERROR(INDEX(tbl_dateHistory[], MATCH(tbl_dailyDashboard[[#This Row],[runDate]:[runDate]], tbl_dateHistory[[runDate]:[runDate]], 0), MATCH(tbl_dailyDashboard[[#Headers],[percentBRE]], tbl_dateHistory[#Headers], 0)), "-")</f>
        <v>x</v>
      </c>
      <c r="J198" s="58" t="str">
        <f>IFERROR(INDEX(tbl_dateHistory[], MATCH(tbl_dailyDashboard[[#This Row],[runDate]:[runDate]], tbl_dateHistory[[runDate]:[runDate]], 0), MATCH(tbl_dailyDashboard[[#Headers],[percentSystemErrors]], tbl_dateHistory[#Headers], 0)), "-")</f>
        <v>x</v>
      </c>
      <c r="K198" s="69"/>
    </row>
    <row r="199" spans="2:11" x14ac:dyDescent="0.3">
      <c r="B199" s="63"/>
      <c r="C199" s="55" t="str">
        <f>IFERROR((INDEX(tbl_dateHistory[], tbl_dailyDashboard[[#This Row],[rowLookup]], 1)), "-")</f>
        <v>x</v>
      </c>
      <c r="D199" s="56" t="str">
        <f>IFERROR(INDEX(tbl_dateHistory[], MATCH(tbl_dailyDashboard[[#This Row],[runDate]:[runDate]], tbl_dateHistory[[runDate]:[runDate]], 0), MATCH(tbl_dailyDashboard[[#Headers],[avgBotRunTime]], tbl_dateHistory[#Headers], 0)), "-")</f>
        <v>x</v>
      </c>
      <c r="E199" s="56" t="str">
        <f>IFERROR(INDEX(tbl_dateHistory[], MATCH(tbl_dailyDashboard[[#This Row],[runDate]:[runDate]], tbl_dateHistory[[runDate]:[runDate]], 0), MATCH(tbl_dailyDashboard[[#Headers],[avgTransactionTime]], tbl_dateHistory[#Headers], 0)), "-")</f>
        <v>x</v>
      </c>
      <c r="F199" s="99" t="str">
        <f>IFERROR(INDEX(tbl_dateHistory[], MATCH(tbl_dailyDashboard[[#This Row],[runDate]:[runDate]], tbl_dateHistory[[runDate]:[runDate]], 0), MATCH(tbl_dailyDashboard[[#Headers],[botRuns]], tbl_dateHistory[#Headers], 0)), "-")</f>
        <v>x</v>
      </c>
      <c r="G199" s="57" t="str">
        <f>IFERROR(INDEX(tbl_dateHistory[], MATCH(tbl_dailyDashboard[[#This Row],[runDate]:[runDate]], tbl_dateHistory[[runDate]:[runDate]], 0), MATCH(tbl_dailyDashboard[[#Headers],[totalTransactions]], tbl_dateHistory[#Headers], 0)), "-")</f>
        <v>x</v>
      </c>
      <c r="H199" s="58" t="str">
        <f>IFERROR(INDEX(tbl_dateHistory[], MATCH(tbl_dailyDashboard[[#This Row],[runDate]:[runDate]], tbl_dateHistory[[runDate]:[runDate]], 0), MATCH(tbl_dailyDashboard[[#Headers],[percentSuccessful]], tbl_dateHistory[#Headers], 0)), "-")</f>
        <v>x</v>
      </c>
      <c r="I199" s="58" t="str">
        <f>IFERROR(INDEX(tbl_dateHistory[], MATCH(tbl_dailyDashboard[[#This Row],[runDate]:[runDate]], tbl_dateHistory[[runDate]:[runDate]], 0), MATCH(tbl_dailyDashboard[[#Headers],[percentBRE]], tbl_dateHistory[#Headers], 0)), "-")</f>
        <v>x</v>
      </c>
      <c r="J199" s="58" t="str">
        <f>IFERROR(INDEX(tbl_dateHistory[], MATCH(tbl_dailyDashboard[[#This Row],[runDate]:[runDate]], tbl_dateHistory[[runDate]:[runDate]], 0), MATCH(tbl_dailyDashboard[[#Headers],[percentSystemErrors]], tbl_dateHistory[#Headers], 0)), "-")</f>
        <v>x</v>
      </c>
      <c r="K199" s="69"/>
    </row>
    <row r="200" spans="2:11" x14ac:dyDescent="0.3">
      <c r="B200" s="63"/>
      <c r="C200" s="55" t="str">
        <f>IFERROR((INDEX(tbl_dateHistory[], tbl_dailyDashboard[[#This Row],[rowLookup]], 1)), "-")</f>
        <v>x</v>
      </c>
      <c r="D200" s="56" t="str">
        <f>IFERROR(INDEX(tbl_dateHistory[], MATCH(tbl_dailyDashboard[[#This Row],[runDate]:[runDate]], tbl_dateHistory[[runDate]:[runDate]], 0), MATCH(tbl_dailyDashboard[[#Headers],[avgBotRunTime]], tbl_dateHistory[#Headers], 0)), "-")</f>
        <v>x</v>
      </c>
      <c r="E200" s="56" t="str">
        <f>IFERROR(INDEX(tbl_dateHistory[], MATCH(tbl_dailyDashboard[[#This Row],[runDate]:[runDate]], tbl_dateHistory[[runDate]:[runDate]], 0), MATCH(tbl_dailyDashboard[[#Headers],[avgTransactionTime]], tbl_dateHistory[#Headers], 0)), "-")</f>
        <v>x</v>
      </c>
      <c r="F200" s="99" t="str">
        <f>IFERROR(INDEX(tbl_dateHistory[], MATCH(tbl_dailyDashboard[[#This Row],[runDate]:[runDate]], tbl_dateHistory[[runDate]:[runDate]], 0), MATCH(tbl_dailyDashboard[[#Headers],[botRuns]], tbl_dateHistory[#Headers], 0)), "-")</f>
        <v>x</v>
      </c>
      <c r="G200" s="57" t="str">
        <f>IFERROR(INDEX(tbl_dateHistory[], MATCH(tbl_dailyDashboard[[#This Row],[runDate]:[runDate]], tbl_dateHistory[[runDate]:[runDate]], 0), MATCH(tbl_dailyDashboard[[#Headers],[totalTransactions]], tbl_dateHistory[#Headers], 0)), "-")</f>
        <v>x</v>
      </c>
      <c r="H200" s="58" t="str">
        <f>IFERROR(INDEX(tbl_dateHistory[], MATCH(tbl_dailyDashboard[[#This Row],[runDate]:[runDate]], tbl_dateHistory[[runDate]:[runDate]], 0), MATCH(tbl_dailyDashboard[[#Headers],[percentSuccessful]], tbl_dateHistory[#Headers], 0)), "-")</f>
        <v>x</v>
      </c>
      <c r="I200" s="58" t="str">
        <f>IFERROR(INDEX(tbl_dateHistory[], MATCH(tbl_dailyDashboard[[#This Row],[runDate]:[runDate]], tbl_dateHistory[[runDate]:[runDate]], 0), MATCH(tbl_dailyDashboard[[#Headers],[percentBRE]], tbl_dateHistory[#Headers], 0)), "-")</f>
        <v>x</v>
      </c>
      <c r="J200" s="58" t="str">
        <f>IFERROR(INDEX(tbl_dateHistory[], MATCH(tbl_dailyDashboard[[#This Row],[runDate]:[runDate]], tbl_dateHistory[[runDate]:[runDate]], 0), MATCH(tbl_dailyDashboard[[#Headers],[percentSystemErrors]], tbl_dateHistory[#Headers], 0)), "-")</f>
        <v>x</v>
      </c>
      <c r="K200" s="69"/>
    </row>
    <row r="201" spans="2:11" x14ac:dyDescent="0.3">
      <c r="B201" s="63"/>
      <c r="C201" s="55" t="str">
        <f>IFERROR((INDEX(tbl_dateHistory[], tbl_dailyDashboard[[#This Row],[rowLookup]], 1)), "-")</f>
        <v>x</v>
      </c>
      <c r="D201" s="56" t="str">
        <f>IFERROR(INDEX(tbl_dateHistory[], MATCH(tbl_dailyDashboard[[#This Row],[runDate]:[runDate]], tbl_dateHistory[[runDate]:[runDate]], 0), MATCH(tbl_dailyDashboard[[#Headers],[avgBotRunTime]], tbl_dateHistory[#Headers], 0)), "-")</f>
        <v>x</v>
      </c>
      <c r="E201" s="56" t="str">
        <f>IFERROR(INDEX(tbl_dateHistory[], MATCH(tbl_dailyDashboard[[#This Row],[runDate]:[runDate]], tbl_dateHistory[[runDate]:[runDate]], 0), MATCH(tbl_dailyDashboard[[#Headers],[avgTransactionTime]], tbl_dateHistory[#Headers], 0)), "-")</f>
        <v>x</v>
      </c>
      <c r="F201" s="99" t="str">
        <f>IFERROR(INDEX(tbl_dateHistory[], MATCH(tbl_dailyDashboard[[#This Row],[runDate]:[runDate]], tbl_dateHistory[[runDate]:[runDate]], 0), MATCH(tbl_dailyDashboard[[#Headers],[botRuns]], tbl_dateHistory[#Headers], 0)), "-")</f>
        <v>x</v>
      </c>
      <c r="G201" s="57" t="str">
        <f>IFERROR(INDEX(tbl_dateHistory[], MATCH(tbl_dailyDashboard[[#This Row],[runDate]:[runDate]], tbl_dateHistory[[runDate]:[runDate]], 0), MATCH(tbl_dailyDashboard[[#Headers],[totalTransactions]], tbl_dateHistory[#Headers], 0)), "-")</f>
        <v>x</v>
      </c>
      <c r="H201" s="58" t="str">
        <f>IFERROR(INDEX(tbl_dateHistory[], MATCH(tbl_dailyDashboard[[#This Row],[runDate]:[runDate]], tbl_dateHistory[[runDate]:[runDate]], 0), MATCH(tbl_dailyDashboard[[#Headers],[percentSuccessful]], tbl_dateHistory[#Headers], 0)), "-")</f>
        <v>x</v>
      </c>
      <c r="I201" s="58" t="str">
        <f>IFERROR(INDEX(tbl_dateHistory[], MATCH(tbl_dailyDashboard[[#This Row],[runDate]:[runDate]], tbl_dateHistory[[runDate]:[runDate]], 0), MATCH(tbl_dailyDashboard[[#Headers],[percentBRE]], tbl_dateHistory[#Headers], 0)), "-")</f>
        <v>x</v>
      </c>
      <c r="J201" s="58" t="str">
        <f>IFERROR(INDEX(tbl_dateHistory[], MATCH(tbl_dailyDashboard[[#This Row],[runDate]:[runDate]], tbl_dateHistory[[runDate]:[runDate]], 0), MATCH(tbl_dailyDashboard[[#Headers],[percentSystemErrors]], tbl_dateHistory[#Headers], 0)), "-")</f>
        <v>x</v>
      </c>
      <c r="K201" s="69"/>
    </row>
    <row r="202" spans="2:11" x14ac:dyDescent="0.3">
      <c r="B202" s="63"/>
      <c r="C202" s="55" t="str">
        <f>IFERROR((INDEX(tbl_dateHistory[], tbl_dailyDashboard[[#This Row],[rowLookup]], 1)), "-")</f>
        <v>x</v>
      </c>
      <c r="D202" s="56" t="str">
        <f>IFERROR(INDEX(tbl_dateHistory[], MATCH(tbl_dailyDashboard[[#This Row],[runDate]:[runDate]], tbl_dateHistory[[runDate]:[runDate]], 0), MATCH(tbl_dailyDashboard[[#Headers],[avgBotRunTime]], tbl_dateHistory[#Headers], 0)), "-")</f>
        <v>x</v>
      </c>
      <c r="E202" s="56" t="str">
        <f>IFERROR(INDEX(tbl_dateHistory[], MATCH(tbl_dailyDashboard[[#This Row],[runDate]:[runDate]], tbl_dateHistory[[runDate]:[runDate]], 0), MATCH(tbl_dailyDashboard[[#Headers],[avgTransactionTime]], tbl_dateHistory[#Headers], 0)), "-")</f>
        <v>x</v>
      </c>
      <c r="F202" s="99" t="str">
        <f>IFERROR(INDEX(tbl_dateHistory[], MATCH(tbl_dailyDashboard[[#This Row],[runDate]:[runDate]], tbl_dateHistory[[runDate]:[runDate]], 0), MATCH(tbl_dailyDashboard[[#Headers],[botRuns]], tbl_dateHistory[#Headers], 0)), "-")</f>
        <v>x</v>
      </c>
      <c r="G202" s="57" t="str">
        <f>IFERROR(INDEX(tbl_dateHistory[], MATCH(tbl_dailyDashboard[[#This Row],[runDate]:[runDate]], tbl_dateHistory[[runDate]:[runDate]], 0), MATCH(tbl_dailyDashboard[[#Headers],[totalTransactions]], tbl_dateHistory[#Headers], 0)), "-")</f>
        <v>x</v>
      </c>
      <c r="H202" s="58" t="str">
        <f>IFERROR(INDEX(tbl_dateHistory[], MATCH(tbl_dailyDashboard[[#This Row],[runDate]:[runDate]], tbl_dateHistory[[runDate]:[runDate]], 0), MATCH(tbl_dailyDashboard[[#Headers],[percentSuccessful]], tbl_dateHistory[#Headers], 0)), "-")</f>
        <v>x</v>
      </c>
      <c r="I202" s="58" t="str">
        <f>IFERROR(INDEX(tbl_dateHistory[], MATCH(tbl_dailyDashboard[[#This Row],[runDate]:[runDate]], tbl_dateHistory[[runDate]:[runDate]], 0), MATCH(tbl_dailyDashboard[[#Headers],[percentBRE]], tbl_dateHistory[#Headers], 0)), "-")</f>
        <v>x</v>
      </c>
      <c r="J202" s="58" t="str">
        <f>IFERROR(INDEX(tbl_dateHistory[], MATCH(tbl_dailyDashboard[[#This Row],[runDate]:[runDate]], tbl_dateHistory[[runDate]:[runDate]], 0), MATCH(tbl_dailyDashboard[[#Headers],[percentSystemErrors]], tbl_dateHistory[#Headers], 0)), "-")</f>
        <v>x</v>
      </c>
      <c r="K202" s="69"/>
    </row>
    <row r="203" spans="2:11" x14ac:dyDescent="0.3">
      <c r="B203" s="63"/>
      <c r="C203" s="55" t="str">
        <f>IFERROR((INDEX(tbl_dateHistory[], tbl_dailyDashboard[[#This Row],[rowLookup]], 1)), "-")</f>
        <v>x</v>
      </c>
      <c r="D203" s="56" t="str">
        <f>IFERROR(INDEX(tbl_dateHistory[], MATCH(tbl_dailyDashboard[[#This Row],[runDate]:[runDate]], tbl_dateHistory[[runDate]:[runDate]], 0), MATCH(tbl_dailyDashboard[[#Headers],[avgBotRunTime]], tbl_dateHistory[#Headers], 0)), "-")</f>
        <v>x</v>
      </c>
      <c r="E203" s="56" t="str">
        <f>IFERROR(INDEX(tbl_dateHistory[], MATCH(tbl_dailyDashboard[[#This Row],[runDate]:[runDate]], tbl_dateHistory[[runDate]:[runDate]], 0), MATCH(tbl_dailyDashboard[[#Headers],[avgTransactionTime]], tbl_dateHistory[#Headers], 0)), "-")</f>
        <v>x</v>
      </c>
      <c r="F203" s="99" t="str">
        <f>IFERROR(INDEX(tbl_dateHistory[], MATCH(tbl_dailyDashboard[[#This Row],[runDate]:[runDate]], tbl_dateHistory[[runDate]:[runDate]], 0), MATCH(tbl_dailyDashboard[[#Headers],[botRuns]], tbl_dateHistory[#Headers], 0)), "-")</f>
        <v>x</v>
      </c>
      <c r="G203" s="57" t="str">
        <f>IFERROR(INDEX(tbl_dateHistory[], MATCH(tbl_dailyDashboard[[#This Row],[runDate]:[runDate]], tbl_dateHistory[[runDate]:[runDate]], 0), MATCH(tbl_dailyDashboard[[#Headers],[totalTransactions]], tbl_dateHistory[#Headers], 0)), "-")</f>
        <v>x</v>
      </c>
      <c r="H203" s="58" t="str">
        <f>IFERROR(INDEX(tbl_dateHistory[], MATCH(tbl_dailyDashboard[[#This Row],[runDate]:[runDate]], tbl_dateHistory[[runDate]:[runDate]], 0), MATCH(tbl_dailyDashboard[[#Headers],[percentSuccessful]], tbl_dateHistory[#Headers], 0)), "-")</f>
        <v>x</v>
      </c>
      <c r="I203" s="58" t="str">
        <f>IFERROR(INDEX(tbl_dateHistory[], MATCH(tbl_dailyDashboard[[#This Row],[runDate]:[runDate]], tbl_dateHistory[[runDate]:[runDate]], 0), MATCH(tbl_dailyDashboard[[#Headers],[percentBRE]], tbl_dateHistory[#Headers], 0)), "-")</f>
        <v>x</v>
      </c>
      <c r="J203" s="58" t="str">
        <f>IFERROR(INDEX(tbl_dateHistory[], MATCH(tbl_dailyDashboard[[#This Row],[runDate]:[runDate]], tbl_dateHistory[[runDate]:[runDate]], 0), MATCH(tbl_dailyDashboard[[#Headers],[percentSystemErrors]], tbl_dateHistory[#Headers], 0)), "-")</f>
        <v>x</v>
      </c>
      <c r="K203" s="69"/>
    </row>
    <row r="204" spans="2:11" x14ac:dyDescent="0.3">
      <c r="B204" s="63"/>
      <c r="C204" s="55" t="str">
        <f>IFERROR((INDEX(tbl_dateHistory[], tbl_dailyDashboard[[#This Row],[rowLookup]], 1)), "-")</f>
        <v>x</v>
      </c>
      <c r="D204" s="56" t="str">
        <f>IFERROR(INDEX(tbl_dateHistory[], MATCH(tbl_dailyDashboard[[#This Row],[runDate]:[runDate]], tbl_dateHistory[[runDate]:[runDate]], 0), MATCH(tbl_dailyDashboard[[#Headers],[avgBotRunTime]], tbl_dateHistory[#Headers], 0)), "-")</f>
        <v>x</v>
      </c>
      <c r="E204" s="56" t="str">
        <f>IFERROR(INDEX(tbl_dateHistory[], MATCH(tbl_dailyDashboard[[#This Row],[runDate]:[runDate]], tbl_dateHistory[[runDate]:[runDate]], 0), MATCH(tbl_dailyDashboard[[#Headers],[avgTransactionTime]], tbl_dateHistory[#Headers], 0)), "-")</f>
        <v>x</v>
      </c>
      <c r="F204" s="99" t="str">
        <f>IFERROR(INDEX(tbl_dateHistory[], MATCH(tbl_dailyDashboard[[#This Row],[runDate]:[runDate]], tbl_dateHistory[[runDate]:[runDate]], 0), MATCH(tbl_dailyDashboard[[#Headers],[botRuns]], tbl_dateHistory[#Headers], 0)), "-")</f>
        <v>x</v>
      </c>
      <c r="G204" s="57" t="str">
        <f>IFERROR(INDEX(tbl_dateHistory[], MATCH(tbl_dailyDashboard[[#This Row],[runDate]:[runDate]], tbl_dateHistory[[runDate]:[runDate]], 0), MATCH(tbl_dailyDashboard[[#Headers],[totalTransactions]], tbl_dateHistory[#Headers], 0)), "-")</f>
        <v>x</v>
      </c>
      <c r="H204" s="58" t="str">
        <f>IFERROR(INDEX(tbl_dateHistory[], MATCH(tbl_dailyDashboard[[#This Row],[runDate]:[runDate]], tbl_dateHistory[[runDate]:[runDate]], 0), MATCH(tbl_dailyDashboard[[#Headers],[percentSuccessful]], tbl_dateHistory[#Headers], 0)), "-")</f>
        <v>x</v>
      </c>
      <c r="I204" s="58" t="str">
        <f>IFERROR(INDEX(tbl_dateHistory[], MATCH(tbl_dailyDashboard[[#This Row],[runDate]:[runDate]], tbl_dateHistory[[runDate]:[runDate]], 0), MATCH(tbl_dailyDashboard[[#Headers],[percentBRE]], tbl_dateHistory[#Headers], 0)), "-")</f>
        <v>x</v>
      </c>
      <c r="J204" s="58" t="str">
        <f>IFERROR(INDEX(tbl_dateHistory[], MATCH(tbl_dailyDashboard[[#This Row],[runDate]:[runDate]], tbl_dateHistory[[runDate]:[runDate]], 0), MATCH(tbl_dailyDashboard[[#Headers],[percentSystemErrors]], tbl_dateHistory[#Headers], 0)), "-")</f>
        <v>x</v>
      </c>
      <c r="K204" s="69"/>
    </row>
    <row r="205" spans="2:11" x14ac:dyDescent="0.3">
      <c r="B205" s="63"/>
      <c r="C205" s="55" t="str">
        <f>IFERROR((INDEX(tbl_dateHistory[], tbl_dailyDashboard[[#This Row],[rowLookup]], 1)), "-")</f>
        <v>x</v>
      </c>
      <c r="D205" s="56" t="str">
        <f>IFERROR(INDEX(tbl_dateHistory[], MATCH(tbl_dailyDashboard[[#This Row],[runDate]:[runDate]], tbl_dateHistory[[runDate]:[runDate]], 0), MATCH(tbl_dailyDashboard[[#Headers],[avgBotRunTime]], tbl_dateHistory[#Headers], 0)), "-")</f>
        <v>x</v>
      </c>
      <c r="E205" s="56" t="str">
        <f>IFERROR(INDEX(tbl_dateHistory[], MATCH(tbl_dailyDashboard[[#This Row],[runDate]:[runDate]], tbl_dateHistory[[runDate]:[runDate]], 0), MATCH(tbl_dailyDashboard[[#Headers],[avgTransactionTime]], tbl_dateHistory[#Headers], 0)), "-")</f>
        <v>x</v>
      </c>
      <c r="F205" s="99" t="str">
        <f>IFERROR(INDEX(tbl_dateHistory[], MATCH(tbl_dailyDashboard[[#This Row],[runDate]:[runDate]], tbl_dateHistory[[runDate]:[runDate]], 0), MATCH(tbl_dailyDashboard[[#Headers],[botRuns]], tbl_dateHistory[#Headers], 0)), "-")</f>
        <v>x</v>
      </c>
      <c r="G205" s="57" t="str">
        <f>IFERROR(INDEX(tbl_dateHistory[], MATCH(tbl_dailyDashboard[[#This Row],[runDate]:[runDate]], tbl_dateHistory[[runDate]:[runDate]], 0), MATCH(tbl_dailyDashboard[[#Headers],[totalTransactions]], tbl_dateHistory[#Headers], 0)), "-")</f>
        <v>x</v>
      </c>
      <c r="H205" s="58" t="str">
        <f>IFERROR(INDEX(tbl_dateHistory[], MATCH(tbl_dailyDashboard[[#This Row],[runDate]:[runDate]], tbl_dateHistory[[runDate]:[runDate]], 0), MATCH(tbl_dailyDashboard[[#Headers],[percentSuccessful]], tbl_dateHistory[#Headers], 0)), "-")</f>
        <v>x</v>
      </c>
      <c r="I205" s="58" t="str">
        <f>IFERROR(INDEX(tbl_dateHistory[], MATCH(tbl_dailyDashboard[[#This Row],[runDate]:[runDate]], tbl_dateHistory[[runDate]:[runDate]], 0), MATCH(tbl_dailyDashboard[[#Headers],[percentBRE]], tbl_dateHistory[#Headers], 0)), "-")</f>
        <v>x</v>
      </c>
      <c r="J205" s="58" t="str">
        <f>IFERROR(INDEX(tbl_dateHistory[], MATCH(tbl_dailyDashboard[[#This Row],[runDate]:[runDate]], tbl_dateHistory[[runDate]:[runDate]], 0), MATCH(tbl_dailyDashboard[[#Headers],[percentSystemErrors]], tbl_dateHistory[#Headers], 0)), "-")</f>
        <v>x</v>
      </c>
      <c r="K205" s="69"/>
    </row>
    <row r="206" spans="2:11" x14ac:dyDescent="0.3">
      <c r="B206" s="63"/>
      <c r="C206" s="55" t="str">
        <f>IFERROR((INDEX(tbl_dateHistory[], tbl_dailyDashboard[[#This Row],[rowLookup]], 1)), "-")</f>
        <v>x</v>
      </c>
      <c r="D206" s="56" t="str">
        <f>IFERROR(INDEX(tbl_dateHistory[], MATCH(tbl_dailyDashboard[[#This Row],[runDate]:[runDate]], tbl_dateHistory[[runDate]:[runDate]], 0), MATCH(tbl_dailyDashboard[[#Headers],[avgBotRunTime]], tbl_dateHistory[#Headers], 0)), "-")</f>
        <v>x</v>
      </c>
      <c r="E206" s="56" t="str">
        <f>IFERROR(INDEX(tbl_dateHistory[], MATCH(tbl_dailyDashboard[[#This Row],[runDate]:[runDate]], tbl_dateHistory[[runDate]:[runDate]], 0), MATCH(tbl_dailyDashboard[[#Headers],[avgTransactionTime]], tbl_dateHistory[#Headers], 0)), "-")</f>
        <v>x</v>
      </c>
      <c r="F206" s="99" t="str">
        <f>IFERROR(INDEX(tbl_dateHistory[], MATCH(tbl_dailyDashboard[[#This Row],[runDate]:[runDate]], tbl_dateHistory[[runDate]:[runDate]], 0), MATCH(tbl_dailyDashboard[[#Headers],[botRuns]], tbl_dateHistory[#Headers], 0)), "-")</f>
        <v>x</v>
      </c>
      <c r="G206" s="57" t="str">
        <f>IFERROR(INDEX(tbl_dateHistory[], MATCH(tbl_dailyDashboard[[#This Row],[runDate]:[runDate]], tbl_dateHistory[[runDate]:[runDate]], 0), MATCH(tbl_dailyDashboard[[#Headers],[totalTransactions]], tbl_dateHistory[#Headers], 0)), "-")</f>
        <v>x</v>
      </c>
      <c r="H206" s="58" t="str">
        <f>IFERROR(INDEX(tbl_dateHistory[], MATCH(tbl_dailyDashboard[[#This Row],[runDate]:[runDate]], tbl_dateHistory[[runDate]:[runDate]], 0), MATCH(tbl_dailyDashboard[[#Headers],[percentSuccessful]], tbl_dateHistory[#Headers], 0)), "-")</f>
        <v>x</v>
      </c>
      <c r="I206" s="58" t="str">
        <f>IFERROR(INDEX(tbl_dateHistory[], MATCH(tbl_dailyDashboard[[#This Row],[runDate]:[runDate]], tbl_dateHistory[[runDate]:[runDate]], 0), MATCH(tbl_dailyDashboard[[#Headers],[percentBRE]], tbl_dateHistory[#Headers], 0)), "-")</f>
        <v>x</v>
      </c>
      <c r="J206" s="58" t="str">
        <f>IFERROR(INDEX(tbl_dateHistory[], MATCH(tbl_dailyDashboard[[#This Row],[runDate]:[runDate]], tbl_dateHistory[[runDate]:[runDate]], 0), MATCH(tbl_dailyDashboard[[#Headers],[percentSystemErrors]], tbl_dateHistory[#Headers], 0)), "-")</f>
        <v>x</v>
      </c>
      <c r="K206" s="69"/>
    </row>
    <row r="207" spans="2:11" x14ac:dyDescent="0.3">
      <c r="B207" s="63"/>
      <c r="C207" s="55" t="str">
        <f>IFERROR((INDEX(tbl_dateHistory[], tbl_dailyDashboard[[#This Row],[rowLookup]], 1)), "-")</f>
        <v>x</v>
      </c>
      <c r="D207" s="56" t="str">
        <f>IFERROR(INDEX(tbl_dateHistory[], MATCH(tbl_dailyDashboard[[#This Row],[runDate]:[runDate]], tbl_dateHistory[[runDate]:[runDate]], 0), MATCH(tbl_dailyDashboard[[#Headers],[avgBotRunTime]], tbl_dateHistory[#Headers], 0)), "-")</f>
        <v>x</v>
      </c>
      <c r="E207" s="56" t="str">
        <f>IFERROR(INDEX(tbl_dateHistory[], MATCH(tbl_dailyDashboard[[#This Row],[runDate]:[runDate]], tbl_dateHistory[[runDate]:[runDate]], 0), MATCH(tbl_dailyDashboard[[#Headers],[avgTransactionTime]], tbl_dateHistory[#Headers], 0)), "-")</f>
        <v>x</v>
      </c>
      <c r="F207" s="99" t="str">
        <f>IFERROR(INDEX(tbl_dateHistory[], MATCH(tbl_dailyDashboard[[#This Row],[runDate]:[runDate]], tbl_dateHistory[[runDate]:[runDate]], 0), MATCH(tbl_dailyDashboard[[#Headers],[botRuns]], tbl_dateHistory[#Headers], 0)), "-")</f>
        <v>x</v>
      </c>
      <c r="G207" s="57" t="str">
        <f>IFERROR(INDEX(tbl_dateHistory[], MATCH(tbl_dailyDashboard[[#This Row],[runDate]:[runDate]], tbl_dateHistory[[runDate]:[runDate]], 0), MATCH(tbl_dailyDashboard[[#Headers],[totalTransactions]], tbl_dateHistory[#Headers], 0)), "-")</f>
        <v>x</v>
      </c>
      <c r="H207" s="58" t="str">
        <f>IFERROR(INDEX(tbl_dateHistory[], MATCH(tbl_dailyDashboard[[#This Row],[runDate]:[runDate]], tbl_dateHistory[[runDate]:[runDate]], 0), MATCH(tbl_dailyDashboard[[#Headers],[percentSuccessful]], tbl_dateHistory[#Headers], 0)), "-")</f>
        <v>x</v>
      </c>
      <c r="I207" s="58" t="str">
        <f>IFERROR(INDEX(tbl_dateHistory[], MATCH(tbl_dailyDashboard[[#This Row],[runDate]:[runDate]], tbl_dateHistory[[runDate]:[runDate]], 0), MATCH(tbl_dailyDashboard[[#Headers],[percentBRE]], tbl_dateHistory[#Headers], 0)), "-")</f>
        <v>x</v>
      </c>
      <c r="J207" s="58" t="str">
        <f>IFERROR(INDEX(tbl_dateHistory[], MATCH(tbl_dailyDashboard[[#This Row],[runDate]:[runDate]], tbl_dateHistory[[runDate]:[runDate]], 0), MATCH(tbl_dailyDashboard[[#Headers],[percentSystemErrors]], tbl_dateHistory[#Headers], 0)), "-")</f>
        <v>x</v>
      </c>
      <c r="K207" s="69"/>
    </row>
    <row r="208" spans="2:11" x14ac:dyDescent="0.3">
      <c r="B208" s="63"/>
      <c r="C208" s="55" t="str">
        <f>IFERROR((INDEX(tbl_dateHistory[], tbl_dailyDashboard[[#This Row],[rowLookup]], 1)), "-")</f>
        <v>x</v>
      </c>
      <c r="D208" s="56" t="str">
        <f>IFERROR(INDEX(tbl_dateHistory[], MATCH(tbl_dailyDashboard[[#This Row],[runDate]:[runDate]], tbl_dateHistory[[runDate]:[runDate]], 0), MATCH(tbl_dailyDashboard[[#Headers],[avgBotRunTime]], tbl_dateHistory[#Headers], 0)), "-")</f>
        <v>x</v>
      </c>
      <c r="E208" s="56" t="str">
        <f>IFERROR(INDEX(tbl_dateHistory[], MATCH(tbl_dailyDashboard[[#This Row],[runDate]:[runDate]], tbl_dateHistory[[runDate]:[runDate]], 0), MATCH(tbl_dailyDashboard[[#Headers],[avgTransactionTime]], tbl_dateHistory[#Headers], 0)), "-")</f>
        <v>x</v>
      </c>
      <c r="F208" s="99" t="str">
        <f>IFERROR(INDEX(tbl_dateHistory[], MATCH(tbl_dailyDashboard[[#This Row],[runDate]:[runDate]], tbl_dateHistory[[runDate]:[runDate]], 0), MATCH(tbl_dailyDashboard[[#Headers],[botRuns]], tbl_dateHistory[#Headers], 0)), "-")</f>
        <v>x</v>
      </c>
      <c r="G208" s="57" t="str">
        <f>IFERROR(INDEX(tbl_dateHistory[], MATCH(tbl_dailyDashboard[[#This Row],[runDate]:[runDate]], tbl_dateHistory[[runDate]:[runDate]], 0), MATCH(tbl_dailyDashboard[[#Headers],[totalTransactions]], tbl_dateHistory[#Headers], 0)), "-")</f>
        <v>x</v>
      </c>
      <c r="H208" s="58" t="str">
        <f>IFERROR(INDEX(tbl_dateHistory[], MATCH(tbl_dailyDashboard[[#This Row],[runDate]:[runDate]], tbl_dateHistory[[runDate]:[runDate]], 0), MATCH(tbl_dailyDashboard[[#Headers],[percentSuccessful]], tbl_dateHistory[#Headers], 0)), "-")</f>
        <v>x</v>
      </c>
      <c r="I208" s="58" t="str">
        <f>IFERROR(INDEX(tbl_dateHistory[], MATCH(tbl_dailyDashboard[[#This Row],[runDate]:[runDate]], tbl_dateHistory[[runDate]:[runDate]], 0), MATCH(tbl_dailyDashboard[[#Headers],[percentBRE]], tbl_dateHistory[#Headers], 0)), "-")</f>
        <v>x</v>
      </c>
      <c r="J208" s="58" t="str">
        <f>IFERROR(INDEX(tbl_dateHistory[], MATCH(tbl_dailyDashboard[[#This Row],[runDate]:[runDate]], tbl_dateHistory[[runDate]:[runDate]], 0), MATCH(tbl_dailyDashboard[[#Headers],[percentSystemErrors]], tbl_dateHistory[#Headers], 0)), "-")</f>
        <v>x</v>
      </c>
      <c r="K208" s="69"/>
    </row>
    <row r="209" spans="2:11" x14ac:dyDescent="0.3">
      <c r="B209" s="63"/>
      <c r="C209" s="55" t="str">
        <f>IFERROR((INDEX(tbl_dateHistory[], tbl_dailyDashboard[[#This Row],[rowLookup]], 1)), "-")</f>
        <v>x</v>
      </c>
      <c r="D209" s="56" t="str">
        <f>IFERROR(INDEX(tbl_dateHistory[], MATCH(tbl_dailyDashboard[[#This Row],[runDate]:[runDate]], tbl_dateHistory[[runDate]:[runDate]], 0), MATCH(tbl_dailyDashboard[[#Headers],[avgBotRunTime]], tbl_dateHistory[#Headers], 0)), "-")</f>
        <v>x</v>
      </c>
      <c r="E209" s="56" t="str">
        <f>IFERROR(INDEX(tbl_dateHistory[], MATCH(tbl_dailyDashboard[[#This Row],[runDate]:[runDate]], tbl_dateHistory[[runDate]:[runDate]], 0), MATCH(tbl_dailyDashboard[[#Headers],[avgTransactionTime]], tbl_dateHistory[#Headers], 0)), "-")</f>
        <v>x</v>
      </c>
      <c r="F209" s="99" t="str">
        <f>IFERROR(INDEX(tbl_dateHistory[], MATCH(tbl_dailyDashboard[[#This Row],[runDate]:[runDate]], tbl_dateHistory[[runDate]:[runDate]], 0), MATCH(tbl_dailyDashboard[[#Headers],[botRuns]], tbl_dateHistory[#Headers], 0)), "-")</f>
        <v>x</v>
      </c>
      <c r="G209" s="57" t="str">
        <f>IFERROR(INDEX(tbl_dateHistory[], MATCH(tbl_dailyDashboard[[#This Row],[runDate]:[runDate]], tbl_dateHistory[[runDate]:[runDate]], 0), MATCH(tbl_dailyDashboard[[#Headers],[totalTransactions]], tbl_dateHistory[#Headers], 0)), "-")</f>
        <v>x</v>
      </c>
      <c r="H209" s="58" t="str">
        <f>IFERROR(INDEX(tbl_dateHistory[], MATCH(tbl_dailyDashboard[[#This Row],[runDate]:[runDate]], tbl_dateHistory[[runDate]:[runDate]], 0), MATCH(tbl_dailyDashboard[[#Headers],[percentSuccessful]], tbl_dateHistory[#Headers], 0)), "-")</f>
        <v>x</v>
      </c>
      <c r="I209" s="58" t="str">
        <f>IFERROR(INDEX(tbl_dateHistory[], MATCH(tbl_dailyDashboard[[#This Row],[runDate]:[runDate]], tbl_dateHistory[[runDate]:[runDate]], 0), MATCH(tbl_dailyDashboard[[#Headers],[percentBRE]], tbl_dateHistory[#Headers], 0)), "-")</f>
        <v>x</v>
      </c>
      <c r="J209" s="58" t="str">
        <f>IFERROR(INDEX(tbl_dateHistory[], MATCH(tbl_dailyDashboard[[#This Row],[runDate]:[runDate]], tbl_dateHistory[[runDate]:[runDate]], 0), MATCH(tbl_dailyDashboard[[#Headers],[percentSystemErrors]], tbl_dateHistory[#Headers], 0)), "-")</f>
        <v>x</v>
      </c>
      <c r="K209" s="69"/>
    </row>
    <row r="210" spans="2:11" x14ac:dyDescent="0.3">
      <c r="B210" s="63"/>
      <c r="C210" s="55" t="str">
        <f>IFERROR((INDEX(tbl_dateHistory[], tbl_dailyDashboard[[#This Row],[rowLookup]], 1)), "-")</f>
        <v>x</v>
      </c>
      <c r="D210" s="56" t="str">
        <f>IFERROR(INDEX(tbl_dateHistory[], MATCH(tbl_dailyDashboard[[#This Row],[runDate]:[runDate]], tbl_dateHistory[[runDate]:[runDate]], 0), MATCH(tbl_dailyDashboard[[#Headers],[avgBotRunTime]], tbl_dateHistory[#Headers], 0)), "-")</f>
        <v>x</v>
      </c>
      <c r="E210" s="56" t="str">
        <f>IFERROR(INDEX(tbl_dateHistory[], MATCH(tbl_dailyDashboard[[#This Row],[runDate]:[runDate]], tbl_dateHistory[[runDate]:[runDate]], 0), MATCH(tbl_dailyDashboard[[#Headers],[avgTransactionTime]], tbl_dateHistory[#Headers], 0)), "-")</f>
        <v>x</v>
      </c>
      <c r="F210" s="99" t="str">
        <f>IFERROR(INDEX(tbl_dateHistory[], MATCH(tbl_dailyDashboard[[#This Row],[runDate]:[runDate]], tbl_dateHistory[[runDate]:[runDate]], 0), MATCH(tbl_dailyDashboard[[#Headers],[botRuns]], tbl_dateHistory[#Headers], 0)), "-")</f>
        <v>x</v>
      </c>
      <c r="G210" s="57" t="str">
        <f>IFERROR(INDEX(tbl_dateHistory[], MATCH(tbl_dailyDashboard[[#This Row],[runDate]:[runDate]], tbl_dateHistory[[runDate]:[runDate]], 0), MATCH(tbl_dailyDashboard[[#Headers],[totalTransactions]], tbl_dateHistory[#Headers], 0)), "-")</f>
        <v>x</v>
      </c>
      <c r="H210" s="58" t="str">
        <f>IFERROR(INDEX(tbl_dateHistory[], MATCH(tbl_dailyDashboard[[#This Row],[runDate]:[runDate]], tbl_dateHistory[[runDate]:[runDate]], 0), MATCH(tbl_dailyDashboard[[#Headers],[percentSuccessful]], tbl_dateHistory[#Headers], 0)), "-")</f>
        <v>x</v>
      </c>
      <c r="I210" s="58" t="str">
        <f>IFERROR(INDEX(tbl_dateHistory[], MATCH(tbl_dailyDashboard[[#This Row],[runDate]:[runDate]], tbl_dateHistory[[runDate]:[runDate]], 0), MATCH(tbl_dailyDashboard[[#Headers],[percentBRE]], tbl_dateHistory[#Headers], 0)), "-")</f>
        <v>x</v>
      </c>
      <c r="J210" s="58" t="str">
        <f>IFERROR(INDEX(tbl_dateHistory[], MATCH(tbl_dailyDashboard[[#This Row],[runDate]:[runDate]], tbl_dateHistory[[runDate]:[runDate]], 0), MATCH(tbl_dailyDashboard[[#Headers],[percentSystemErrors]], tbl_dateHistory[#Headers], 0)), "-")</f>
        <v>x</v>
      </c>
      <c r="K210" s="69"/>
    </row>
    <row r="211" spans="2:11" x14ac:dyDescent="0.3">
      <c r="B211" s="63"/>
      <c r="C211" s="55" t="str">
        <f>IFERROR((INDEX(tbl_dateHistory[], tbl_dailyDashboard[[#This Row],[rowLookup]], 1)), "-")</f>
        <v>x</v>
      </c>
      <c r="D211" s="56" t="str">
        <f>IFERROR(INDEX(tbl_dateHistory[], MATCH(tbl_dailyDashboard[[#This Row],[runDate]:[runDate]], tbl_dateHistory[[runDate]:[runDate]], 0), MATCH(tbl_dailyDashboard[[#Headers],[avgBotRunTime]], tbl_dateHistory[#Headers], 0)), "-")</f>
        <v>x</v>
      </c>
      <c r="E211" s="56" t="str">
        <f>IFERROR(INDEX(tbl_dateHistory[], MATCH(tbl_dailyDashboard[[#This Row],[runDate]:[runDate]], tbl_dateHistory[[runDate]:[runDate]], 0), MATCH(tbl_dailyDashboard[[#Headers],[avgTransactionTime]], tbl_dateHistory[#Headers], 0)), "-")</f>
        <v>x</v>
      </c>
      <c r="F211" s="99" t="str">
        <f>IFERROR(INDEX(tbl_dateHistory[], MATCH(tbl_dailyDashboard[[#This Row],[runDate]:[runDate]], tbl_dateHistory[[runDate]:[runDate]], 0), MATCH(tbl_dailyDashboard[[#Headers],[botRuns]], tbl_dateHistory[#Headers], 0)), "-")</f>
        <v>x</v>
      </c>
      <c r="G211" s="57" t="str">
        <f>IFERROR(INDEX(tbl_dateHistory[], MATCH(tbl_dailyDashboard[[#This Row],[runDate]:[runDate]], tbl_dateHistory[[runDate]:[runDate]], 0), MATCH(tbl_dailyDashboard[[#Headers],[totalTransactions]], tbl_dateHistory[#Headers], 0)), "-")</f>
        <v>x</v>
      </c>
      <c r="H211" s="58" t="str">
        <f>IFERROR(INDEX(tbl_dateHistory[], MATCH(tbl_dailyDashboard[[#This Row],[runDate]:[runDate]], tbl_dateHistory[[runDate]:[runDate]], 0), MATCH(tbl_dailyDashboard[[#Headers],[percentSuccessful]], tbl_dateHistory[#Headers], 0)), "-")</f>
        <v>x</v>
      </c>
      <c r="I211" s="58" t="str">
        <f>IFERROR(INDEX(tbl_dateHistory[], MATCH(tbl_dailyDashboard[[#This Row],[runDate]:[runDate]], tbl_dateHistory[[runDate]:[runDate]], 0), MATCH(tbl_dailyDashboard[[#Headers],[percentBRE]], tbl_dateHistory[#Headers], 0)), "-")</f>
        <v>x</v>
      </c>
      <c r="J211" s="58" t="str">
        <f>IFERROR(INDEX(tbl_dateHistory[], MATCH(tbl_dailyDashboard[[#This Row],[runDate]:[runDate]], tbl_dateHistory[[runDate]:[runDate]], 0), MATCH(tbl_dailyDashboard[[#Headers],[percentSystemErrors]], tbl_dateHistory[#Headers], 0)), "-")</f>
        <v>x</v>
      </c>
      <c r="K211" s="69"/>
    </row>
    <row r="212" spans="2:11" x14ac:dyDescent="0.3">
      <c r="B212" s="63"/>
      <c r="C212" s="55" t="str">
        <f>IFERROR((INDEX(tbl_dateHistory[], tbl_dailyDashboard[[#This Row],[rowLookup]], 1)), "-")</f>
        <v>x</v>
      </c>
      <c r="D212" s="56" t="str">
        <f>IFERROR(INDEX(tbl_dateHistory[], MATCH(tbl_dailyDashboard[[#This Row],[runDate]:[runDate]], tbl_dateHistory[[runDate]:[runDate]], 0), MATCH(tbl_dailyDashboard[[#Headers],[avgBotRunTime]], tbl_dateHistory[#Headers], 0)), "-")</f>
        <v>x</v>
      </c>
      <c r="E212" s="56" t="str">
        <f>IFERROR(INDEX(tbl_dateHistory[], MATCH(tbl_dailyDashboard[[#This Row],[runDate]:[runDate]], tbl_dateHistory[[runDate]:[runDate]], 0), MATCH(tbl_dailyDashboard[[#Headers],[avgTransactionTime]], tbl_dateHistory[#Headers], 0)), "-")</f>
        <v>x</v>
      </c>
      <c r="F212" s="99" t="str">
        <f>IFERROR(INDEX(tbl_dateHistory[], MATCH(tbl_dailyDashboard[[#This Row],[runDate]:[runDate]], tbl_dateHistory[[runDate]:[runDate]], 0), MATCH(tbl_dailyDashboard[[#Headers],[botRuns]], tbl_dateHistory[#Headers], 0)), "-")</f>
        <v>x</v>
      </c>
      <c r="G212" s="57" t="str">
        <f>IFERROR(INDEX(tbl_dateHistory[], MATCH(tbl_dailyDashboard[[#This Row],[runDate]:[runDate]], tbl_dateHistory[[runDate]:[runDate]], 0), MATCH(tbl_dailyDashboard[[#Headers],[totalTransactions]], tbl_dateHistory[#Headers], 0)), "-")</f>
        <v>x</v>
      </c>
      <c r="H212" s="58" t="str">
        <f>IFERROR(INDEX(tbl_dateHistory[], MATCH(tbl_dailyDashboard[[#This Row],[runDate]:[runDate]], tbl_dateHistory[[runDate]:[runDate]], 0), MATCH(tbl_dailyDashboard[[#Headers],[percentSuccessful]], tbl_dateHistory[#Headers], 0)), "-")</f>
        <v>x</v>
      </c>
      <c r="I212" s="58" t="str">
        <f>IFERROR(INDEX(tbl_dateHistory[], MATCH(tbl_dailyDashboard[[#This Row],[runDate]:[runDate]], tbl_dateHistory[[runDate]:[runDate]], 0), MATCH(tbl_dailyDashboard[[#Headers],[percentBRE]], tbl_dateHistory[#Headers], 0)), "-")</f>
        <v>x</v>
      </c>
      <c r="J212" s="58" t="str">
        <f>IFERROR(INDEX(tbl_dateHistory[], MATCH(tbl_dailyDashboard[[#This Row],[runDate]:[runDate]], tbl_dateHistory[[runDate]:[runDate]], 0), MATCH(tbl_dailyDashboard[[#Headers],[percentSystemErrors]], tbl_dateHistory[#Headers], 0)), "-")</f>
        <v>x</v>
      </c>
      <c r="K212" s="69"/>
    </row>
    <row r="213" spans="2:11" x14ac:dyDescent="0.3">
      <c r="B213" s="63"/>
      <c r="C213" s="55" t="str">
        <f>IFERROR((INDEX(tbl_dateHistory[], tbl_dailyDashboard[[#This Row],[rowLookup]], 1)), "-")</f>
        <v>x</v>
      </c>
      <c r="D213" s="56" t="str">
        <f>IFERROR(INDEX(tbl_dateHistory[], MATCH(tbl_dailyDashboard[[#This Row],[runDate]:[runDate]], tbl_dateHistory[[runDate]:[runDate]], 0), MATCH(tbl_dailyDashboard[[#Headers],[avgBotRunTime]], tbl_dateHistory[#Headers], 0)), "-")</f>
        <v>x</v>
      </c>
      <c r="E213" s="56" t="str">
        <f>IFERROR(INDEX(tbl_dateHistory[], MATCH(tbl_dailyDashboard[[#This Row],[runDate]:[runDate]], tbl_dateHistory[[runDate]:[runDate]], 0), MATCH(tbl_dailyDashboard[[#Headers],[avgTransactionTime]], tbl_dateHistory[#Headers], 0)), "-")</f>
        <v>x</v>
      </c>
      <c r="F213" s="99" t="str">
        <f>IFERROR(INDEX(tbl_dateHistory[], MATCH(tbl_dailyDashboard[[#This Row],[runDate]:[runDate]], tbl_dateHistory[[runDate]:[runDate]], 0), MATCH(tbl_dailyDashboard[[#Headers],[botRuns]], tbl_dateHistory[#Headers], 0)), "-")</f>
        <v>x</v>
      </c>
      <c r="G213" s="57" t="str">
        <f>IFERROR(INDEX(tbl_dateHistory[], MATCH(tbl_dailyDashboard[[#This Row],[runDate]:[runDate]], tbl_dateHistory[[runDate]:[runDate]], 0), MATCH(tbl_dailyDashboard[[#Headers],[totalTransactions]], tbl_dateHistory[#Headers], 0)), "-")</f>
        <v>x</v>
      </c>
      <c r="H213" s="58" t="str">
        <f>IFERROR(INDEX(tbl_dateHistory[], MATCH(tbl_dailyDashboard[[#This Row],[runDate]:[runDate]], tbl_dateHistory[[runDate]:[runDate]], 0), MATCH(tbl_dailyDashboard[[#Headers],[percentSuccessful]], tbl_dateHistory[#Headers], 0)), "-")</f>
        <v>x</v>
      </c>
      <c r="I213" s="58" t="str">
        <f>IFERROR(INDEX(tbl_dateHistory[], MATCH(tbl_dailyDashboard[[#This Row],[runDate]:[runDate]], tbl_dateHistory[[runDate]:[runDate]], 0), MATCH(tbl_dailyDashboard[[#Headers],[percentBRE]], tbl_dateHistory[#Headers], 0)), "-")</f>
        <v>x</v>
      </c>
      <c r="J213" s="58" t="str">
        <f>IFERROR(INDEX(tbl_dateHistory[], MATCH(tbl_dailyDashboard[[#This Row],[runDate]:[runDate]], tbl_dateHistory[[runDate]:[runDate]], 0), MATCH(tbl_dailyDashboard[[#Headers],[percentSystemErrors]], tbl_dateHistory[#Headers], 0)), "-")</f>
        <v>x</v>
      </c>
      <c r="K213" s="69"/>
    </row>
    <row r="214" spans="2:11" x14ac:dyDescent="0.3">
      <c r="B214" s="63"/>
      <c r="C214" s="55" t="str">
        <f>IFERROR((INDEX(tbl_dateHistory[], tbl_dailyDashboard[[#This Row],[rowLookup]], 1)), "-")</f>
        <v>x</v>
      </c>
      <c r="D214" s="56" t="str">
        <f>IFERROR(INDEX(tbl_dateHistory[], MATCH(tbl_dailyDashboard[[#This Row],[runDate]:[runDate]], tbl_dateHistory[[runDate]:[runDate]], 0), MATCH(tbl_dailyDashboard[[#Headers],[avgBotRunTime]], tbl_dateHistory[#Headers], 0)), "-")</f>
        <v>x</v>
      </c>
      <c r="E214" s="56" t="str">
        <f>IFERROR(INDEX(tbl_dateHistory[], MATCH(tbl_dailyDashboard[[#This Row],[runDate]:[runDate]], tbl_dateHistory[[runDate]:[runDate]], 0), MATCH(tbl_dailyDashboard[[#Headers],[avgTransactionTime]], tbl_dateHistory[#Headers], 0)), "-")</f>
        <v>x</v>
      </c>
      <c r="F214" s="99" t="str">
        <f>IFERROR(INDEX(tbl_dateHistory[], MATCH(tbl_dailyDashboard[[#This Row],[runDate]:[runDate]], tbl_dateHistory[[runDate]:[runDate]], 0), MATCH(tbl_dailyDashboard[[#Headers],[botRuns]], tbl_dateHistory[#Headers], 0)), "-")</f>
        <v>x</v>
      </c>
      <c r="G214" s="57" t="str">
        <f>IFERROR(INDEX(tbl_dateHistory[], MATCH(tbl_dailyDashboard[[#This Row],[runDate]:[runDate]], tbl_dateHistory[[runDate]:[runDate]], 0), MATCH(tbl_dailyDashboard[[#Headers],[totalTransactions]], tbl_dateHistory[#Headers], 0)), "-")</f>
        <v>x</v>
      </c>
      <c r="H214" s="58" t="str">
        <f>IFERROR(INDEX(tbl_dateHistory[], MATCH(tbl_dailyDashboard[[#This Row],[runDate]:[runDate]], tbl_dateHistory[[runDate]:[runDate]], 0), MATCH(tbl_dailyDashboard[[#Headers],[percentSuccessful]], tbl_dateHistory[#Headers], 0)), "-")</f>
        <v>x</v>
      </c>
      <c r="I214" s="58" t="str">
        <f>IFERROR(INDEX(tbl_dateHistory[], MATCH(tbl_dailyDashboard[[#This Row],[runDate]:[runDate]], tbl_dateHistory[[runDate]:[runDate]], 0), MATCH(tbl_dailyDashboard[[#Headers],[percentBRE]], tbl_dateHistory[#Headers], 0)), "-")</f>
        <v>x</v>
      </c>
      <c r="J214" s="58" t="str">
        <f>IFERROR(INDEX(tbl_dateHistory[], MATCH(tbl_dailyDashboard[[#This Row],[runDate]:[runDate]], tbl_dateHistory[[runDate]:[runDate]], 0), MATCH(tbl_dailyDashboard[[#Headers],[percentSystemErrors]], tbl_dateHistory[#Headers], 0)), "-")</f>
        <v>x</v>
      </c>
      <c r="K214" s="69"/>
    </row>
    <row r="215" spans="2:11" x14ac:dyDescent="0.3">
      <c r="B215" s="63"/>
      <c r="C215" s="55" t="str">
        <f>IFERROR((INDEX(tbl_dateHistory[], tbl_dailyDashboard[[#This Row],[rowLookup]], 1)), "-")</f>
        <v>x</v>
      </c>
      <c r="D215" s="56" t="str">
        <f>IFERROR(INDEX(tbl_dateHistory[], MATCH(tbl_dailyDashboard[[#This Row],[runDate]:[runDate]], tbl_dateHistory[[runDate]:[runDate]], 0), MATCH(tbl_dailyDashboard[[#Headers],[avgBotRunTime]], tbl_dateHistory[#Headers], 0)), "-")</f>
        <v>x</v>
      </c>
      <c r="E215" s="56" t="str">
        <f>IFERROR(INDEX(tbl_dateHistory[], MATCH(tbl_dailyDashboard[[#This Row],[runDate]:[runDate]], tbl_dateHistory[[runDate]:[runDate]], 0), MATCH(tbl_dailyDashboard[[#Headers],[avgTransactionTime]], tbl_dateHistory[#Headers], 0)), "-")</f>
        <v>x</v>
      </c>
      <c r="F215" s="99" t="str">
        <f>IFERROR(INDEX(tbl_dateHistory[], MATCH(tbl_dailyDashboard[[#This Row],[runDate]:[runDate]], tbl_dateHistory[[runDate]:[runDate]], 0), MATCH(tbl_dailyDashboard[[#Headers],[botRuns]], tbl_dateHistory[#Headers], 0)), "-")</f>
        <v>x</v>
      </c>
      <c r="G215" s="57" t="str">
        <f>IFERROR(INDEX(tbl_dateHistory[], MATCH(tbl_dailyDashboard[[#This Row],[runDate]:[runDate]], tbl_dateHistory[[runDate]:[runDate]], 0), MATCH(tbl_dailyDashboard[[#Headers],[totalTransactions]], tbl_dateHistory[#Headers], 0)), "-")</f>
        <v>x</v>
      </c>
      <c r="H215" s="58" t="str">
        <f>IFERROR(INDEX(tbl_dateHistory[], MATCH(tbl_dailyDashboard[[#This Row],[runDate]:[runDate]], tbl_dateHistory[[runDate]:[runDate]], 0), MATCH(tbl_dailyDashboard[[#Headers],[percentSuccessful]], tbl_dateHistory[#Headers], 0)), "-")</f>
        <v>x</v>
      </c>
      <c r="I215" s="58" t="str">
        <f>IFERROR(INDEX(tbl_dateHistory[], MATCH(tbl_dailyDashboard[[#This Row],[runDate]:[runDate]], tbl_dateHistory[[runDate]:[runDate]], 0), MATCH(tbl_dailyDashboard[[#Headers],[percentBRE]], tbl_dateHistory[#Headers], 0)), "-")</f>
        <v>x</v>
      </c>
      <c r="J215" s="58" t="str">
        <f>IFERROR(INDEX(tbl_dateHistory[], MATCH(tbl_dailyDashboard[[#This Row],[runDate]:[runDate]], tbl_dateHistory[[runDate]:[runDate]], 0), MATCH(tbl_dailyDashboard[[#Headers],[percentSystemErrors]], tbl_dateHistory[#Headers], 0)), "-")</f>
        <v>x</v>
      </c>
      <c r="K215" s="69"/>
    </row>
    <row r="216" spans="2:11" x14ac:dyDescent="0.3">
      <c r="B216" s="63"/>
      <c r="C216" s="55" t="str">
        <f>IFERROR((INDEX(tbl_dateHistory[], tbl_dailyDashboard[[#This Row],[rowLookup]], 1)), "-")</f>
        <v>x</v>
      </c>
      <c r="D216" s="56" t="str">
        <f>IFERROR(INDEX(tbl_dateHistory[], MATCH(tbl_dailyDashboard[[#This Row],[runDate]:[runDate]], tbl_dateHistory[[runDate]:[runDate]], 0), MATCH(tbl_dailyDashboard[[#Headers],[avgBotRunTime]], tbl_dateHistory[#Headers], 0)), "-")</f>
        <v>x</v>
      </c>
      <c r="E216" s="56" t="str">
        <f>IFERROR(INDEX(tbl_dateHistory[], MATCH(tbl_dailyDashboard[[#This Row],[runDate]:[runDate]], tbl_dateHistory[[runDate]:[runDate]], 0), MATCH(tbl_dailyDashboard[[#Headers],[avgTransactionTime]], tbl_dateHistory[#Headers], 0)), "-")</f>
        <v>x</v>
      </c>
      <c r="F216" s="99" t="str">
        <f>IFERROR(INDEX(tbl_dateHistory[], MATCH(tbl_dailyDashboard[[#This Row],[runDate]:[runDate]], tbl_dateHistory[[runDate]:[runDate]], 0), MATCH(tbl_dailyDashboard[[#Headers],[botRuns]], tbl_dateHistory[#Headers], 0)), "-")</f>
        <v>x</v>
      </c>
      <c r="G216" s="57" t="str">
        <f>IFERROR(INDEX(tbl_dateHistory[], MATCH(tbl_dailyDashboard[[#This Row],[runDate]:[runDate]], tbl_dateHistory[[runDate]:[runDate]], 0), MATCH(tbl_dailyDashboard[[#Headers],[totalTransactions]], tbl_dateHistory[#Headers], 0)), "-")</f>
        <v>x</v>
      </c>
      <c r="H216" s="58" t="str">
        <f>IFERROR(INDEX(tbl_dateHistory[], MATCH(tbl_dailyDashboard[[#This Row],[runDate]:[runDate]], tbl_dateHistory[[runDate]:[runDate]], 0), MATCH(tbl_dailyDashboard[[#Headers],[percentSuccessful]], tbl_dateHistory[#Headers], 0)), "-")</f>
        <v>x</v>
      </c>
      <c r="I216" s="58" t="str">
        <f>IFERROR(INDEX(tbl_dateHistory[], MATCH(tbl_dailyDashboard[[#This Row],[runDate]:[runDate]], tbl_dateHistory[[runDate]:[runDate]], 0), MATCH(tbl_dailyDashboard[[#Headers],[percentBRE]], tbl_dateHistory[#Headers], 0)), "-")</f>
        <v>x</v>
      </c>
      <c r="J216" s="58" t="str">
        <f>IFERROR(INDEX(tbl_dateHistory[], MATCH(tbl_dailyDashboard[[#This Row],[runDate]:[runDate]], tbl_dateHistory[[runDate]:[runDate]], 0), MATCH(tbl_dailyDashboard[[#Headers],[percentSystemErrors]], tbl_dateHistory[#Headers], 0)), "-")</f>
        <v>x</v>
      </c>
      <c r="K216" s="69"/>
    </row>
    <row r="217" spans="2:11" x14ac:dyDescent="0.3">
      <c r="B217" s="63"/>
      <c r="C217" s="55" t="str">
        <f>IFERROR((INDEX(tbl_dateHistory[], tbl_dailyDashboard[[#This Row],[rowLookup]], 1)), "-")</f>
        <v>x</v>
      </c>
      <c r="D217" s="56" t="str">
        <f>IFERROR(INDEX(tbl_dateHistory[], MATCH(tbl_dailyDashboard[[#This Row],[runDate]:[runDate]], tbl_dateHistory[[runDate]:[runDate]], 0), MATCH(tbl_dailyDashboard[[#Headers],[avgBotRunTime]], tbl_dateHistory[#Headers], 0)), "-")</f>
        <v>x</v>
      </c>
      <c r="E217" s="56" t="str">
        <f>IFERROR(INDEX(tbl_dateHistory[], MATCH(tbl_dailyDashboard[[#This Row],[runDate]:[runDate]], tbl_dateHistory[[runDate]:[runDate]], 0), MATCH(tbl_dailyDashboard[[#Headers],[avgTransactionTime]], tbl_dateHistory[#Headers], 0)), "-")</f>
        <v>x</v>
      </c>
      <c r="F217" s="99" t="str">
        <f>IFERROR(INDEX(tbl_dateHistory[], MATCH(tbl_dailyDashboard[[#This Row],[runDate]:[runDate]], tbl_dateHistory[[runDate]:[runDate]], 0), MATCH(tbl_dailyDashboard[[#Headers],[botRuns]], tbl_dateHistory[#Headers], 0)), "-")</f>
        <v>x</v>
      </c>
      <c r="G217" s="57" t="str">
        <f>IFERROR(INDEX(tbl_dateHistory[], MATCH(tbl_dailyDashboard[[#This Row],[runDate]:[runDate]], tbl_dateHistory[[runDate]:[runDate]], 0), MATCH(tbl_dailyDashboard[[#Headers],[totalTransactions]], tbl_dateHistory[#Headers], 0)), "-")</f>
        <v>x</v>
      </c>
      <c r="H217" s="58" t="str">
        <f>IFERROR(INDEX(tbl_dateHistory[], MATCH(tbl_dailyDashboard[[#This Row],[runDate]:[runDate]], tbl_dateHistory[[runDate]:[runDate]], 0), MATCH(tbl_dailyDashboard[[#Headers],[percentSuccessful]], tbl_dateHistory[#Headers], 0)), "-")</f>
        <v>x</v>
      </c>
      <c r="I217" s="58" t="str">
        <f>IFERROR(INDEX(tbl_dateHistory[], MATCH(tbl_dailyDashboard[[#This Row],[runDate]:[runDate]], tbl_dateHistory[[runDate]:[runDate]], 0), MATCH(tbl_dailyDashboard[[#Headers],[percentBRE]], tbl_dateHistory[#Headers], 0)), "-")</f>
        <v>x</v>
      </c>
      <c r="J217" s="58" t="str">
        <f>IFERROR(INDEX(tbl_dateHistory[], MATCH(tbl_dailyDashboard[[#This Row],[runDate]:[runDate]], tbl_dateHistory[[runDate]:[runDate]], 0), MATCH(tbl_dailyDashboard[[#Headers],[percentSystemErrors]], tbl_dateHistory[#Headers], 0)), "-")</f>
        <v>x</v>
      </c>
      <c r="K217" s="69"/>
    </row>
    <row r="218" spans="2:11" x14ac:dyDescent="0.3">
      <c r="B218" s="63"/>
      <c r="C218" s="55" t="str">
        <f>IFERROR((INDEX(tbl_dateHistory[], tbl_dailyDashboard[[#This Row],[rowLookup]], 1)), "-")</f>
        <v>x</v>
      </c>
      <c r="D218" s="56" t="str">
        <f>IFERROR(INDEX(tbl_dateHistory[], MATCH(tbl_dailyDashboard[[#This Row],[runDate]:[runDate]], tbl_dateHistory[[runDate]:[runDate]], 0), MATCH(tbl_dailyDashboard[[#Headers],[avgBotRunTime]], tbl_dateHistory[#Headers], 0)), "-")</f>
        <v>x</v>
      </c>
      <c r="E218" s="56" t="str">
        <f>IFERROR(INDEX(tbl_dateHistory[], MATCH(tbl_dailyDashboard[[#This Row],[runDate]:[runDate]], tbl_dateHistory[[runDate]:[runDate]], 0), MATCH(tbl_dailyDashboard[[#Headers],[avgTransactionTime]], tbl_dateHistory[#Headers], 0)), "-")</f>
        <v>x</v>
      </c>
      <c r="F218" s="99" t="str">
        <f>IFERROR(INDEX(tbl_dateHistory[], MATCH(tbl_dailyDashboard[[#This Row],[runDate]:[runDate]], tbl_dateHistory[[runDate]:[runDate]], 0), MATCH(tbl_dailyDashboard[[#Headers],[botRuns]], tbl_dateHistory[#Headers], 0)), "-")</f>
        <v>x</v>
      </c>
      <c r="G218" s="57" t="str">
        <f>IFERROR(INDEX(tbl_dateHistory[], MATCH(tbl_dailyDashboard[[#This Row],[runDate]:[runDate]], tbl_dateHistory[[runDate]:[runDate]], 0), MATCH(tbl_dailyDashboard[[#Headers],[totalTransactions]], tbl_dateHistory[#Headers], 0)), "-")</f>
        <v>x</v>
      </c>
      <c r="H218" s="58" t="str">
        <f>IFERROR(INDEX(tbl_dateHistory[], MATCH(tbl_dailyDashboard[[#This Row],[runDate]:[runDate]], tbl_dateHistory[[runDate]:[runDate]], 0), MATCH(tbl_dailyDashboard[[#Headers],[percentSuccessful]], tbl_dateHistory[#Headers], 0)), "-")</f>
        <v>x</v>
      </c>
      <c r="I218" s="58" t="str">
        <f>IFERROR(INDEX(tbl_dateHistory[], MATCH(tbl_dailyDashboard[[#This Row],[runDate]:[runDate]], tbl_dateHistory[[runDate]:[runDate]], 0), MATCH(tbl_dailyDashboard[[#Headers],[percentBRE]], tbl_dateHistory[#Headers], 0)), "-")</f>
        <v>x</v>
      </c>
      <c r="J218" s="58" t="str">
        <f>IFERROR(INDEX(tbl_dateHistory[], MATCH(tbl_dailyDashboard[[#This Row],[runDate]:[runDate]], tbl_dateHistory[[runDate]:[runDate]], 0), MATCH(tbl_dailyDashboard[[#Headers],[percentSystemErrors]], tbl_dateHistory[#Headers], 0)), "-")</f>
        <v>x</v>
      </c>
      <c r="K218" s="69"/>
    </row>
    <row r="219" spans="2:11" x14ac:dyDescent="0.3">
      <c r="B219" s="63"/>
      <c r="C219" s="55" t="str">
        <f>IFERROR((INDEX(tbl_dateHistory[], tbl_dailyDashboard[[#This Row],[rowLookup]], 1)), "-")</f>
        <v>x</v>
      </c>
      <c r="D219" s="56" t="str">
        <f>IFERROR(INDEX(tbl_dateHistory[], MATCH(tbl_dailyDashboard[[#This Row],[runDate]:[runDate]], tbl_dateHistory[[runDate]:[runDate]], 0), MATCH(tbl_dailyDashboard[[#Headers],[avgBotRunTime]], tbl_dateHistory[#Headers], 0)), "-")</f>
        <v>x</v>
      </c>
      <c r="E219" s="56" t="str">
        <f>IFERROR(INDEX(tbl_dateHistory[], MATCH(tbl_dailyDashboard[[#This Row],[runDate]:[runDate]], tbl_dateHistory[[runDate]:[runDate]], 0), MATCH(tbl_dailyDashboard[[#Headers],[avgTransactionTime]], tbl_dateHistory[#Headers], 0)), "-")</f>
        <v>x</v>
      </c>
      <c r="F219" s="99" t="str">
        <f>IFERROR(INDEX(tbl_dateHistory[], MATCH(tbl_dailyDashboard[[#This Row],[runDate]:[runDate]], tbl_dateHistory[[runDate]:[runDate]], 0), MATCH(tbl_dailyDashboard[[#Headers],[botRuns]], tbl_dateHistory[#Headers], 0)), "-")</f>
        <v>x</v>
      </c>
      <c r="G219" s="57" t="str">
        <f>IFERROR(INDEX(tbl_dateHistory[], MATCH(tbl_dailyDashboard[[#This Row],[runDate]:[runDate]], tbl_dateHistory[[runDate]:[runDate]], 0), MATCH(tbl_dailyDashboard[[#Headers],[totalTransactions]], tbl_dateHistory[#Headers], 0)), "-")</f>
        <v>x</v>
      </c>
      <c r="H219" s="58" t="str">
        <f>IFERROR(INDEX(tbl_dateHistory[], MATCH(tbl_dailyDashboard[[#This Row],[runDate]:[runDate]], tbl_dateHistory[[runDate]:[runDate]], 0), MATCH(tbl_dailyDashboard[[#Headers],[percentSuccessful]], tbl_dateHistory[#Headers], 0)), "-")</f>
        <v>x</v>
      </c>
      <c r="I219" s="58" t="str">
        <f>IFERROR(INDEX(tbl_dateHistory[], MATCH(tbl_dailyDashboard[[#This Row],[runDate]:[runDate]], tbl_dateHistory[[runDate]:[runDate]], 0), MATCH(tbl_dailyDashboard[[#Headers],[percentBRE]], tbl_dateHistory[#Headers], 0)), "-")</f>
        <v>x</v>
      </c>
      <c r="J219" s="58" t="str">
        <f>IFERROR(INDEX(tbl_dateHistory[], MATCH(tbl_dailyDashboard[[#This Row],[runDate]:[runDate]], tbl_dateHistory[[runDate]:[runDate]], 0), MATCH(tbl_dailyDashboard[[#Headers],[percentSystemErrors]], tbl_dateHistory[#Headers], 0)), "-")</f>
        <v>x</v>
      </c>
      <c r="K219" s="69"/>
    </row>
    <row r="220" spans="2:11" x14ac:dyDescent="0.3">
      <c r="B220" s="63"/>
      <c r="C220" s="55" t="str">
        <f>IFERROR((INDEX(tbl_dateHistory[], tbl_dailyDashboard[[#This Row],[rowLookup]], 1)), "-")</f>
        <v>x</v>
      </c>
      <c r="D220" s="56" t="str">
        <f>IFERROR(INDEX(tbl_dateHistory[], MATCH(tbl_dailyDashboard[[#This Row],[runDate]:[runDate]], tbl_dateHistory[[runDate]:[runDate]], 0), MATCH(tbl_dailyDashboard[[#Headers],[avgBotRunTime]], tbl_dateHistory[#Headers], 0)), "-")</f>
        <v>x</v>
      </c>
      <c r="E220" s="56" t="str">
        <f>IFERROR(INDEX(tbl_dateHistory[], MATCH(tbl_dailyDashboard[[#This Row],[runDate]:[runDate]], tbl_dateHistory[[runDate]:[runDate]], 0), MATCH(tbl_dailyDashboard[[#Headers],[avgTransactionTime]], tbl_dateHistory[#Headers], 0)), "-")</f>
        <v>x</v>
      </c>
      <c r="F220" s="99" t="str">
        <f>IFERROR(INDEX(tbl_dateHistory[], MATCH(tbl_dailyDashboard[[#This Row],[runDate]:[runDate]], tbl_dateHistory[[runDate]:[runDate]], 0), MATCH(tbl_dailyDashboard[[#Headers],[botRuns]], tbl_dateHistory[#Headers], 0)), "-")</f>
        <v>x</v>
      </c>
      <c r="G220" s="57" t="str">
        <f>IFERROR(INDEX(tbl_dateHistory[], MATCH(tbl_dailyDashboard[[#This Row],[runDate]:[runDate]], tbl_dateHistory[[runDate]:[runDate]], 0), MATCH(tbl_dailyDashboard[[#Headers],[totalTransactions]], tbl_dateHistory[#Headers], 0)), "-")</f>
        <v>x</v>
      </c>
      <c r="H220" s="58" t="str">
        <f>IFERROR(INDEX(tbl_dateHistory[], MATCH(tbl_dailyDashboard[[#This Row],[runDate]:[runDate]], tbl_dateHistory[[runDate]:[runDate]], 0), MATCH(tbl_dailyDashboard[[#Headers],[percentSuccessful]], tbl_dateHistory[#Headers], 0)), "-")</f>
        <v>x</v>
      </c>
      <c r="I220" s="58" t="str">
        <f>IFERROR(INDEX(tbl_dateHistory[], MATCH(tbl_dailyDashboard[[#This Row],[runDate]:[runDate]], tbl_dateHistory[[runDate]:[runDate]], 0), MATCH(tbl_dailyDashboard[[#Headers],[percentBRE]], tbl_dateHistory[#Headers], 0)), "-")</f>
        <v>x</v>
      </c>
      <c r="J220" s="58" t="str">
        <f>IFERROR(INDEX(tbl_dateHistory[], MATCH(tbl_dailyDashboard[[#This Row],[runDate]:[runDate]], tbl_dateHistory[[runDate]:[runDate]], 0), MATCH(tbl_dailyDashboard[[#Headers],[percentSystemErrors]], tbl_dateHistory[#Headers], 0)), "-")</f>
        <v>x</v>
      </c>
      <c r="K220" s="69"/>
    </row>
    <row r="221" spans="2:11" x14ac:dyDescent="0.3">
      <c r="B221" s="63"/>
      <c r="C221" s="55" t="str">
        <f>IFERROR((INDEX(tbl_dateHistory[], tbl_dailyDashboard[[#This Row],[rowLookup]], 1)), "-")</f>
        <v>x</v>
      </c>
      <c r="D221" s="56" t="str">
        <f>IFERROR(INDEX(tbl_dateHistory[], MATCH(tbl_dailyDashboard[[#This Row],[runDate]:[runDate]], tbl_dateHistory[[runDate]:[runDate]], 0), MATCH(tbl_dailyDashboard[[#Headers],[avgBotRunTime]], tbl_dateHistory[#Headers], 0)), "-")</f>
        <v>x</v>
      </c>
      <c r="E221" s="56" t="str">
        <f>IFERROR(INDEX(tbl_dateHistory[], MATCH(tbl_dailyDashboard[[#This Row],[runDate]:[runDate]], tbl_dateHistory[[runDate]:[runDate]], 0), MATCH(tbl_dailyDashboard[[#Headers],[avgTransactionTime]], tbl_dateHistory[#Headers], 0)), "-")</f>
        <v>x</v>
      </c>
      <c r="F221" s="99" t="str">
        <f>IFERROR(INDEX(tbl_dateHistory[], MATCH(tbl_dailyDashboard[[#This Row],[runDate]:[runDate]], tbl_dateHistory[[runDate]:[runDate]], 0), MATCH(tbl_dailyDashboard[[#Headers],[botRuns]], tbl_dateHistory[#Headers], 0)), "-")</f>
        <v>x</v>
      </c>
      <c r="G221" s="57" t="str">
        <f>IFERROR(INDEX(tbl_dateHistory[], MATCH(tbl_dailyDashboard[[#This Row],[runDate]:[runDate]], tbl_dateHistory[[runDate]:[runDate]], 0), MATCH(tbl_dailyDashboard[[#Headers],[totalTransactions]], tbl_dateHistory[#Headers], 0)), "-")</f>
        <v>x</v>
      </c>
      <c r="H221" s="58" t="str">
        <f>IFERROR(INDEX(tbl_dateHistory[], MATCH(tbl_dailyDashboard[[#This Row],[runDate]:[runDate]], tbl_dateHistory[[runDate]:[runDate]], 0), MATCH(tbl_dailyDashboard[[#Headers],[percentSuccessful]], tbl_dateHistory[#Headers], 0)), "-")</f>
        <v>x</v>
      </c>
      <c r="I221" s="58" t="str">
        <f>IFERROR(INDEX(tbl_dateHistory[], MATCH(tbl_dailyDashboard[[#This Row],[runDate]:[runDate]], tbl_dateHistory[[runDate]:[runDate]], 0), MATCH(tbl_dailyDashboard[[#Headers],[percentBRE]], tbl_dateHistory[#Headers], 0)), "-")</f>
        <v>x</v>
      </c>
      <c r="J221" s="58" t="str">
        <f>IFERROR(INDEX(tbl_dateHistory[], MATCH(tbl_dailyDashboard[[#This Row],[runDate]:[runDate]], tbl_dateHistory[[runDate]:[runDate]], 0), MATCH(tbl_dailyDashboard[[#Headers],[percentSystemErrors]], tbl_dateHistory[#Headers], 0)), "-")</f>
        <v>x</v>
      </c>
      <c r="K221" s="69"/>
    </row>
    <row r="222" spans="2:11" x14ac:dyDescent="0.3">
      <c r="B222" s="63"/>
      <c r="C222" s="55" t="str">
        <f>IFERROR((INDEX(tbl_dateHistory[], tbl_dailyDashboard[[#This Row],[rowLookup]], 1)), "-")</f>
        <v>x</v>
      </c>
      <c r="D222" s="56" t="str">
        <f>IFERROR(INDEX(tbl_dateHistory[], MATCH(tbl_dailyDashboard[[#This Row],[runDate]:[runDate]], tbl_dateHistory[[runDate]:[runDate]], 0), MATCH(tbl_dailyDashboard[[#Headers],[avgBotRunTime]], tbl_dateHistory[#Headers], 0)), "-")</f>
        <v>x</v>
      </c>
      <c r="E222" s="56" t="str">
        <f>IFERROR(INDEX(tbl_dateHistory[], MATCH(tbl_dailyDashboard[[#This Row],[runDate]:[runDate]], tbl_dateHistory[[runDate]:[runDate]], 0), MATCH(tbl_dailyDashboard[[#Headers],[avgTransactionTime]], tbl_dateHistory[#Headers], 0)), "-")</f>
        <v>x</v>
      </c>
      <c r="F222" s="99" t="str">
        <f>IFERROR(INDEX(tbl_dateHistory[], MATCH(tbl_dailyDashboard[[#This Row],[runDate]:[runDate]], tbl_dateHistory[[runDate]:[runDate]], 0), MATCH(tbl_dailyDashboard[[#Headers],[botRuns]], tbl_dateHistory[#Headers], 0)), "-")</f>
        <v>x</v>
      </c>
      <c r="G222" s="57" t="str">
        <f>IFERROR(INDEX(tbl_dateHistory[], MATCH(tbl_dailyDashboard[[#This Row],[runDate]:[runDate]], tbl_dateHistory[[runDate]:[runDate]], 0), MATCH(tbl_dailyDashboard[[#Headers],[totalTransactions]], tbl_dateHistory[#Headers], 0)), "-")</f>
        <v>x</v>
      </c>
      <c r="H222" s="58" t="str">
        <f>IFERROR(INDEX(tbl_dateHistory[], MATCH(tbl_dailyDashboard[[#This Row],[runDate]:[runDate]], tbl_dateHistory[[runDate]:[runDate]], 0), MATCH(tbl_dailyDashboard[[#Headers],[percentSuccessful]], tbl_dateHistory[#Headers], 0)), "-")</f>
        <v>x</v>
      </c>
      <c r="I222" s="58" t="str">
        <f>IFERROR(INDEX(tbl_dateHistory[], MATCH(tbl_dailyDashboard[[#This Row],[runDate]:[runDate]], tbl_dateHistory[[runDate]:[runDate]], 0), MATCH(tbl_dailyDashboard[[#Headers],[percentBRE]], tbl_dateHistory[#Headers], 0)), "-")</f>
        <v>x</v>
      </c>
      <c r="J222" s="58" t="str">
        <f>IFERROR(INDEX(tbl_dateHistory[], MATCH(tbl_dailyDashboard[[#This Row],[runDate]:[runDate]], tbl_dateHistory[[runDate]:[runDate]], 0), MATCH(tbl_dailyDashboard[[#Headers],[percentSystemErrors]], tbl_dateHistory[#Headers], 0)), "-")</f>
        <v>x</v>
      </c>
      <c r="K222" s="69"/>
    </row>
    <row r="223" spans="2:11" x14ac:dyDescent="0.3">
      <c r="B223" s="63"/>
      <c r="C223" s="55" t="str">
        <f>IFERROR((INDEX(tbl_dateHistory[], tbl_dailyDashboard[[#This Row],[rowLookup]], 1)), "-")</f>
        <v>x</v>
      </c>
      <c r="D223" s="56" t="str">
        <f>IFERROR(INDEX(tbl_dateHistory[], MATCH(tbl_dailyDashboard[[#This Row],[runDate]:[runDate]], tbl_dateHistory[[runDate]:[runDate]], 0), MATCH(tbl_dailyDashboard[[#Headers],[avgBotRunTime]], tbl_dateHistory[#Headers], 0)), "-")</f>
        <v>x</v>
      </c>
      <c r="E223" s="56" t="str">
        <f>IFERROR(INDEX(tbl_dateHistory[], MATCH(tbl_dailyDashboard[[#This Row],[runDate]:[runDate]], tbl_dateHistory[[runDate]:[runDate]], 0), MATCH(tbl_dailyDashboard[[#Headers],[avgTransactionTime]], tbl_dateHistory[#Headers], 0)), "-")</f>
        <v>x</v>
      </c>
      <c r="F223" s="99" t="str">
        <f>IFERROR(INDEX(tbl_dateHistory[], MATCH(tbl_dailyDashboard[[#This Row],[runDate]:[runDate]], tbl_dateHistory[[runDate]:[runDate]], 0), MATCH(tbl_dailyDashboard[[#Headers],[botRuns]], tbl_dateHistory[#Headers], 0)), "-")</f>
        <v>x</v>
      </c>
      <c r="G223" s="57" t="str">
        <f>IFERROR(INDEX(tbl_dateHistory[], MATCH(tbl_dailyDashboard[[#This Row],[runDate]:[runDate]], tbl_dateHistory[[runDate]:[runDate]], 0), MATCH(tbl_dailyDashboard[[#Headers],[totalTransactions]], tbl_dateHistory[#Headers], 0)), "-")</f>
        <v>x</v>
      </c>
      <c r="H223" s="58" t="str">
        <f>IFERROR(INDEX(tbl_dateHistory[], MATCH(tbl_dailyDashboard[[#This Row],[runDate]:[runDate]], tbl_dateHistory[[runDate]:[runDate]], 0), MATCH(tbl_dailyDashboard[[#Headers],[percentSuccessful]], tbl_dateHistory[#Headers], 0)), "-")</f>
        <v>x</v>
      </c>
      <c r="I223" s="58" t="str">
        <f>IFERROR(INDEX(tbl_dateHistory[], MATCH(tbl_dailyDashboard[[#This Row],[runDate]:[runDate]], tbl_dateHistory[[runDate]:[runDate]], 0), MATCH(tbl_dailyDashboard[[#Headers],[percentBRE]], tbl_dateHistory[#Headers], 0)), "-")</f>
        <v>x</v>
      </c>
      <c r="J223" s="58" t="str">
        <f>IFERROR(INDEX(tbl_dateHistory[], MATCH(tbl_dailyDashboard[[#This Row],[runDate]:[runDate]], tbl_dateHistory[[runDate]:[runDate]], 0), MATCH(tbl_dailyDashboard[[#Headers],[percentSystemErrors]], tbl_dateHistory[#Headers], 0)), "-")</f>
        <v>x</v>
      </c>
      <c r="K223" s="69"/>
    </row>
    <row r="224" spans="2:11" x14ac:dyDescent="0.3">
      <c r="B224" s="63"/>
      <c r="C224" s="55" t="str">
        <f>IFERROR((INDEX(tbl_dateHistory[], tbl_dailyDashboard[[#This Row],[rowLookup]], 1)), "-")</f>
        <v>x</v>
      </c>
      <c r="D224" s="56" t="str">
        <f>IFERROR(INDEX(tbl_dateHistory[], MATCH(tbl_dailyDashboard[[#This Row],[runDate]:[runDate]], tbl_dateHistory[[runDate]:[runDate]], 0), MATCH(tbl_dailyDashboard[[#Headers],[avgBotRunTime]], tbl_dateHistory[#Headers], 0)), "-")</f>
        <v>x</v>
      </c>
      <c r="E224" s="56" t="str">
        <f>IFERROR(INDEX(tbl_dateHistory[], MATCH(tbl_dailyDashboard[[#This Row],[runDate]:[runDate]], tbl_dateHistory[[runDate]:[runDate]], 0), MATCH(tbl_dailyDashboard[[#Headers],[avgTransactionTime]], tbl_dateHistory[#Headers], 0)), "-")</f>
        <v>x</v>
      </c>
      <c r="F224" s="99" t="str">
        <f>IFERROR(INDEX(tbl_dateHistory[], MATCH(tbl_dailyDashboard[[#This Row],[runDate]:[runDate]], tbl_dateHistory[[runDate]:[runDate]], 0), MATCH(tbl_dailyDashboard[[#Headers],[botRuns]], tbl_dateHistory[#Headers], 0)), "-")</f>
        <v>x</v>
      </c>
      <c r="G224" s="57" t="str">
        <f>IFERROR(INDEX(tbl_dateHistory[], MATCH(tbl_dailyDashboard[[#This Row],[runDate]:[runDate]], tbl_dateHistory[[runDate]:[runDate]], 0), MATCH(tbl_dailyDashboard[[#Headers],[totalTransactions]], tbl_dateHistory[#Headers], 0)), "-")</f>
        <v>x</v>
      </c>
      <c r="H224" s="58" t="str">
        <f>IFERROR(INDEX(tbl_dateHistory[], MATCH(tbl_dailyDashboard[[#This Row],[runDate]:[runDate]], tbl_dateHistory[[runDate]:[runDate]], 0), MATCH(tbl_dailyDashboard[[#Headers],[percentSuccessful]], tbl_dateHistory[#Headers], 0)), "-")</f>
        <v>x</v>
      </c>
      <c r="I224" s="58" t="str">
        <f>IFERROR(INDEX(tbl_dateHistory[], MATCH(tbl_dailyDashboard[[#This Row],[runDate]:[runDate]], tbl_dateHistory[[runDate]:[runDate]], 0), MATCH(tbl_dailyDashboard[[#Headers],[percentBRE]], tbl_dateHistory[#Headers], 0)), "-")</f>
        <v>x</v>
      </c>
      <c r="J224" s="58" t="str">
        <f>IFERROR(INDEX(tbl_dateHistory[], MATCH(tbl_dailyDashboard[[#This Row],[runDate]:[runDate]], tbl_dateHistory[[runDate]:[runDate]], 0), MATCH(tbl_dailyDashboard[[#Headers],[percentSystemErrors]], tbl_dateHistory[#Headers], 0)), "-")</f>
        <v>x</v>
      </c>
      <c r="K224" s="69"/>
    </row>
    <row r="225" spans="2:11" x14ac:dyDescent="0.3">
      <c r="B225" s="63"/>
      <c r="C225" s="55" t="str">
        <f>IFERROR((INDEX(tbl_dateHistory[], tbl_dailyDashboard[[#This Row],[rowLookup]], 1)), "-")</f>
        <v>x</v>
      </c>
      <c r="D225" s="56" t="str">
        <f>IFERROR(INDEX(tbl_dateHistory[], MATCH(tbl_dailyDashboard[[#This Row],[runDate]:[runDate]], tbl_dateHistory[[runDate]:[runDate]], 0), MATCH(tbl_dailyDashboard[[#Headers],[avgBotRunTime]], tbl_dateHistory[#Headers], 0)), "-")</f>
        <v>x</v>
      </c>
      <c r="E225" s="56" t="str">
        <f>IFERROR(INDEX(tbl_dateHistory[], MATCH(tbl_dailyDashboard[[#This Row],[runDate]:[runDate]], tbl_dateHistory[[runDate]:[runDate]], 0), MATCH(tbl_dailyDashboard[[#Headers],[avgTransactionTime]], tbl_dateHistory[#Headers], 0)), "-")</f>
        <v>x</v>
      </c>
      <c r="F225" s="99" t="str">
        <f>IFERROR(INDEX(tbl_dateHistory[], MATCH(tbl_dailyDashboard[[#This Row],[runDate]:[runDate]], tbl_dateHistory[[runDate]:[runDate]], 0), MATCH(tbl_dailyDashboard[[#Headers],[botRuns]], tbl_dateHistory[#Headers], 0)), "-")</f>
        <v>x</v>
      </c>
      <c r="G225" s="57" t="str">
        <f>IFERROR(INDEX(tbl_dateHistory[], MATCH(tbl_dailyDashboard[[#This Row],[runDate]:[runDate]], tbl_dateHistory[[runDate]:[runDate]], 0), MATCH(tbl_dailyDashboard[[#Headers],[totalTransactions]], tbl_dateHistory[#Headers], 0)), "-")</f>
        <v>x</v>
      </c>
      <c r="H225" s="58" t="str">
        <f>IFERROR(INDEX(tbl_dateHistory[], MATCH(tbl_dailyDashboard[[#This Row],[runDate]:[runDate]], tbl_dateHistory[[runDate]:[runDate]], 0), MATCH(tbl_dailyDashboard[[#Headers],[percentSuccessful]], tbl_dateHistory[#Headers], 0)), "-")</f>
        <v>x</v>
      </c>
      <c r="I225" s="58" t="str">
        <f>IFERROR(INDEX(tbl_dateHistory[], MATCH(tbl_dailyDashboard[[#This Row],[runDate]:[runDate]], tbl_dateHistory[[runDate]:[runDate]], 0), MATCH(tbl_dailyDashboard[[#Headers],[percentBRE]], tbl_dateHistory[#Headers], 0)), "-")</f>
        <v>x</v>
      </c>
      <c r="J225" s="58" t="str">
        <f>IFERROR(INDEX(tbl_dateHistory[], MATCH(tbl_dailyDashboard[[#This Row],[runDate]:[runDate]], tbl_dateHistory[[runDate]:[runDate]], 0), MATCH(tbl_dailyDashboard[[#Headers],[percentSystemErrors]], tbl_dateHistory[#Headers], 0)), "-")</f>
        <v>x</v>
      </c>
      <c r="K225" s="69"/>
    </row>
    <row r="226" spans="2:11" x14ac:dyDescent="0.3">
      <c r="B226" s="63"/>
      <c r="C226" s="55" t="str">
        <f>IFERROR((INDEX(tbl_dateHistory[], tbl_dailyDashboard[[#This Row],[rowLookup]], 1)), "-")</f>
        <v>x</v>
      </c>
      <c r="D226" s="56" t="str">
        <f>IFERROR(INDEX(tbl_dateHistory[], MATCH(tbl_dailyDashboard[[#This Row],[runDate]:[runDate]], tbl_dateHistory[[runDate]:[runDate]], 0), MATCH(tbl_dailyDashboard[[#Headers],[avgBotRunTime]], tbl_dateHistory[#Headers], 0)), "-")</f>
        <v>x</v>
      </c>
      <c r="E226" s="56" t="str">
        <f>IFERROR(INDEX(tbl_dateHistory[], MATCH(tbl_dailyDashboard[[#This Row],[runDate]:[runDate]], tbl_dateHistory[[runDate]:[runDate]], 0), MATCH(tbl_dailyDashboard[[#Headers],[avgTransactionTime]], tbl_dateHistory[#Headers], 0)), "-")</f>
        <v>x</v>
      </c>
      <c r="F226" s="99" t="str">
        <f>IFERROR(INDEX(tbl_dateHistory[], MATCH(tbl_dailyDashboard[[#This Row],[runDate]:[runDate]], tbl_dateHistory[[runDate]:[runDate]], 0), MATCH(tbl_dailyDashboard[[#Headers],[botRuns]], tbl_dateHistory[#Headers], 0)), "-")</f>
        <v>x</v>
      </c>
      <c r="G226" s="57" t="str">
        <f>IFERROR(INDEX(tbl_dateHistory[], MATCH(tbl_dailyDashboard[[#This Row],[runDate]:[runDate]], tbl_dateHistory[[runDate]:[runDate]], 0), MATCH(tbl_dailyDashboard[[#Headers],[totalTransactions]], tbl_dateHistory[#Headers], 0)), "-")</f>
        <v>x</v>
      </c>
      <c r="H226" s="58" t="str">
        <f>IFERROR(INDEX(tbl_dateHistory[], MATCH(tbl_dailyDashboard[[#This Row],[runDate]:[runDate]], tbl_dateHistory[[runDate]:[runDate]], 0), MATCH(tbl_dailyDashboard[[#Headers],[percentSuccessful]], tbl_dateHistory[#Headers], 0)), "-")</f>
        <v>x</v>
      </c>
      <c r="I226" s="58" t="str">
        <f>IFERROR(INDEX(tbl_dateHistory[], MATCH(tbl_dailyDashboard[[#This Row],[runDate]:[runDate]], tbl_dateHistory[[runDate]:[runDate]], 0), MATCH(tbl_dailyDashboard[[#Headers],[percentBRE]], tbl_dateHistory[#Headers], 0)), "-")</f>
        <v>x</v>
      </c>
      <c r="J226" s="58" t="str">
        <f>IFERROR(INDEX(tbl_dateHistory[], MATCH(tbl_dailyDashboard[[#This Row],[runDate]:[runDate]], tbl_dateHistory[[runDate]:[runDate]], 0), MATCH(tbl_dailyDashboard[[#Headers],[percentSystemErrors]], tbl_dateHistory[#Headers], 0)), "-")</f>
        <v>x</v>
      </c>
      <c r="K226" s="69"/>
    </row>
    <row r="227" spans="2:11" x14ac:dyDescent="0.3">
      <c r="B227" s="63"/>
      <c r="C227" s="55" t="str">
        <f>IFERROR((INDEX(tbl_dateHistory[], tbl_dailyDashboard[[#This Row],[rowLookup]], 1)), "-")</f>
        <v>x</v>
      </c>
      <c r="D227" s="56" t="str">
        <f>IFERROR(INDEX(tbl_dateHistory[], MATCH(tbl_dailyDashboard[[#This Row],[runDate]:[runDate]], tbl_dateHistory[[runDate]:[runDate]], 0), MATCH(tbl_dailyDashboard[[#Headers],[avgBotRunTime]], tbl_dateHistory[#Headers], 0)), "-")</f>
        <v>x</v>
      </c>
      <c r="E227" s="56" t="str">
        <f>IFERROR(INDEX(tbl_dateHistory[], MATCH(tbl_dailyDashboard[[#This Row],[runDate]:[runDate]], tbl_dateHistory[[runDate]:[runDate]], 0), MATCH(tbl_dailyDashboard[[#Headers],[avgTransactionTime]], tbl_dateHistory[#Headers], 0)), "-")</f>
        <v>x</v>
      </c>
      <c r="F227" s="99" t="str">
        <f>IFERROR(INDEX(tbl_dateHistory[], MATCH(tbl_dailyDashboard[[#This Row],[runDate]:[runDate]], tbl_dateHistory[[runDate]:[runDate]], 0), MATCH(tbl_dailyDashboard[[#Headers],[botRuns]], tbl_dateHistory[#Headers], 0)), "-")</f>
        <v>x</v>
      </c>
      <c r="G227" s="57" t="str">
        <f>IFERROR(INDEX(tbl_dateHistory[], MATCH(tbl_dailyDashboard[[#This Row],[runDate]:[runDate]], tbl_dateHistory[[runDate]:[runDate]], 0), MATCH(tbl_dailyDashboard[[#Headers],[totalTransactions]], tbl_dateHistory[#Headers], 0)), "-")</f>
        <v>x</v>
      </c>
      <c r="H227" s="58" t="str">
        <f>IFERROR(INDEX(tbl_dateHistory[], MATCH(tbl_dailyDashboard[[#This Row],[runDate]:[runDate]], tbl_dateHistory[[runDate]:[runDate]], 0), MATCH(tbl_dailyDashboard[[#Headers],[percentSuccessful]], tbl_dateHistory[#Headers], 0)), "-")</f>
        <v>x</v>
      </c>
      <c r="I227" s="58" t="str">
        <f>IFERROR(INDEX(tbl_dateHistory[], MATCH(tbl_dailyDashboard[[#This Row],[runDate]:[runDate]], tbl_dateHistory[[runDate]:[runDate]], 0), MATCH(tbl_dailyDashboard[[#Headers],[percentBRE]], tbl_dateHistory[#Headers], 0)), "-")</f>
        <v>x</v>
      </c>
      <c r="J227" s="58" t="str">
        <f>IFERROR(INDEX(tbl_dateHistory[], MATCH(tbl_dailyDashboard[[#This Row],[runDate]:[runDate]], tbl_dateHistory[[runDate]:[runDate]], 0), MATCH(tbl_dailyDashboard[[#Headers],[percentSystemErrors]], tbl_dateHistory[#Headers], 0)), "-")</f>
        <v>x</v>
      </c>
      <c r="K227" s="69"/>
    </row>
    <row r="228" spans="2:11" x14ac:dyDescent="0.3">
      <c r="B228" s="63"/>
      <c r="C228" s="55" t="str">
        <f>IFERROR((INDEX(tbl_dateHistory[], tbl_dailyDashboard[[#This Row],[rowLookup]], 1)), "-")</f>
        <v>x</v>
      </c>
      <c r="D228" s="56" t="str">
        <f>IFERROR(INDEX(tbl_dateHistory[], MATCH(tbl_dailyDashboard[[#This Row],[runDate]:[runDate]], tbl_dateHistory[[runDate]:[runDate]], 0), MATCH(tbl_dailyDashboard[[#Headers],[avgBotRunTime]], tbl_dateHistory[#Headers], 0)), "-")</f>
        <v>x</v>
      </c>
      <c r="E228" s="56" t="str">
        <f>IFERROR(INDEX(tbl_dateHistory[], MATCH(tbl_dailyDashboard[[#This Row],[runDate]:[runDate]], tbl_dateHistory[[runDate]:[runDate]], 0), MATCH(tbl_dailyDashboard[[#Headers],[avgTransactionTime]], tbl_dateHistory[#Headers], 0)), "-")</f>
        <v>x</v>
      </c>
      <c r="F228" s="99" t="str">
        <f>IFERROR(INDEX(tbl_dateHistory[], MATCH(tbl_dailyDashboard[[#This Row],[runDate]:[runDate]], tbl_dateHistory[[runDate]:[runDate]], 0), MATCH(tbl_dailyDashboard[[#Headers],[botRuns]], tbl_dateHistory[#Headers], 0)), "-")</f>
        <v>x</v>
      </c>
      <c r="G228" s="57" t="str">
        <f>IFERROR(INDEX(tbl_dateHistory[], MATCH(tbl_dailyDashboard[[#This Row],[runDate]:[runDate]], tbl_dateHistory[[runDate]:[runDate]], 0), MATCH(tbl_dailyDashboard[[#Headers],[totalTransactions]], tbl_dateHistory[#Headers], 0)), "-")</f>
        <v>x</v>
      </c>
      <c r="H228" s="58" t="str">
        <f>IFERROR(INDEX(tbl_dateHistory[], MATCH(tbl_dailyDashboard[[#This Row],[runDate]:[runDate]], tbl_dateHistory[[runDate]:[runDate]], 0), MATCH(tbl_dailyDashboard[[#Headers],[percentSuccessful]], tbl_dateHistory[#Headers], 0)), "-")</f>
        <v>x</v>
      </c>
      <c r="I228" s="58" t="str">
        <f>IFERROR(INDEX(tbl_dateHistory[], MATCH(tbl_dailyDashboard[[#This Row],[runDate]:[runDate]], tbl_dateHistory[[runDate]:[runDate]], 0), MATCH(tbl_dailyDashboard[[#Headers],[percentBRE]], tbl_dateHistory[#Headers], 0)), "-")</f>
        <v>x</v>
      </c>
      <c r="J228" s="58" t="str">
        <f>IFERROR(INDEX(tbl_dateHistory[], MATCH(tbl_dailyDashboard[[#This Row],[runDate]:[runDate]], tbl_dateHistory[[runDate]:[runDate]], 0), MATCH(tbl_dailyDashboard[[#Headers],[percentSystemErrors]], tbl_dateHistory[#Headers], 0)), "-")</f>
        <v>x</v>
      </c>
      <c r="K228" s="69"/>
    </row>
    <row r="229" spans="2:11" x14ac:dyDescent="0.3">
      <c r="B229" s="63"/>
      <c r="C229" s="55" t="str">
        <f>IFERROR((INDEX(tbl_dateHistory[], tbl_dailyDashboard[[#This Row],[rowLookup]], 1)), "-")</f>
        <v>x</v>
      </c>
      <c r="D229" s="56" t="str">
        <f>IFERROR(INDEX(tbl_dateHistory[], MATCH(tbl_dailyDashboard[[#This Row],[runDate]:[runDate]], tbl_dateHistory[[runDate]:[runDate]], 0), MATCH(tbl_dailyDashboard[[#Headers],[avgBotRunTime]], tbl_dateHistory[#Headers], 0)), "-")</f>
        <v>x</v>
      </c>
      <c r="E229" s="56" t="str">
        <f>IFERROR(INDEX(tbl_dateHistory[], MATCH(tbl_dailyDashboard[[#This Row],[runDate]:[runDate]], tbl_dateHistory[[runDate]:[runDate]], 0), MATCH(tbl_dailyDashboard[[#Headers],[avgTransactionTime]], tbl_dateHistory[#Headers], 0)), "-")</f>
        <v>x</v>
      </c>
      <c r="F229" s="99" t="str">
        <f>IFERROR(INDEX(tbl_dateHistory[], MATCH(tbl_dailyDashboard[[#This Row],[runDate]:[runDate]], tbl_dateHistory[[runDate]:[runDate]], 0), MATCH(tbl_dailyDashboard[[#Headers],[botRuns]], tbl_dateHistory[#Headers], 0)), "-")</f>
        <v>x</v>
      </c>
      <c r="G229" s="57" t="str">
        <f>IFERROR(INDEX(tbl_dateHistory[], MATCH(tbl_dailyDashboard[[#This Row],[runDate]:[runDate]], tbl_dateHistory[[runDate]:[runDate]], 0), MATCH(tbl_dailyDashboard[[#Headers],[totalTransactions]], tbl_dateHistory[#Headers], 0)), "-")</f>
        <v>x</v>
      </c>
      <c r="H229" s="58" t="str">
        <f>IFERROR(INDEX(tbl_dateHistory[], MATCH(tbl_dailyDashboard[[#This Row],[runDate]:[runDate]], tbl_dateHistory[[runDate]:[runDate]], 0), MATCH(tbl_dailyDashboard[[#Headers],[percentSuccessful]], tbl_dateHistory[#Headers], 0)), "-")</f>
        <v>x</v>
      </c>
      <c r="I229" s="58" t="str">
        <f>IFERROR(INDEX(tbl_dateHistory[], MATCH(tbl_dailyDashboard[[#This Row],[runDate]:[runDate]], tbl_dateHistory[[runDate]:[runDate]], 0), MATCH(tbl_dailyDashboard[[#Headers],[percentBRE]], tbl_dateHistory[#Headers], 0)), "-")</f>
        <v>x</v>
      </c>
      <c r="J229" s="58" t="str">
        <f>IFERROR(INDEX(tbl_dateHistory[], MATCH(tbl_dailyDashboard[[#This Row],[runDate]:[runDate]], tbl_dateHistory[[runDate]:[runDate]], 0), MATCH(tbl_dailyDashboard[[#Headers],[percentSystemErrors]], tbl_dateHistory[#Headers], 0)), "-")</f>
        <v>x</v>
      </c>
      <c r="K229" s="69"/>
    </row>
    <row r="230" spans="2:11" x14ac:dyDescent="0.3">
      <c r="B230" s="63"/>
      <c r="C230" s="55" t="str">
        <f>IFERROR((INDEX(tbl_dateHistory[], tbl_dailyDashboard[[#This Row],[rowLookup]], 1)), "-")</f>
        <v>x</v>
      </c>
      <c r="D230" s="56" t="str">
        <f>IFERROR(INDEX(tbl_dateHistory[], MATCH(tbl_dailyDashboard[[#This Row],[runDate]:[runDate]], tbl_dateHistory[[runDate]:[runDate]], 0), MATCH(tbl_dailyDashboard[[#Headers],[avgBotRunTime]], tbl_dateHistory[#Headers], 0)), "-")</f>
        <v>x</v>
      </c>
      <c r="E230" s="56" t="str">
        <f>IFERROR(INDEX(tbl_dateHistory[], MATCH(tbl_dailyDashboard[[#This Row],[runDate]:[runDate]], tbl_dateHistory[[runDate]:[runDate]], 0), MATCH(tbl_dailyDashboard[[#Headers],[avgTransactionTime]], tbl_dateHistory[#Headers], 0)), "-")</f>
        <v>x</v>
      </c>
      <c r="F230" s="99" t="str">
        <f>IFERROR(INDEX(tbl_dateHistory[], MATCH(tbl_dailyDashboard[[#This Row],[runDate]:[runDate]], tbl_dateHistory[[runDate]:[runDate]], 0), MATCH(tbl_dailyDashboard[[#Headers],[botRuns]], tbl_dateHistory[#Headers], 0)), "-")</f>
        <v>x</v>
      </c>
      <c r="G230" s="57" t="str">
        <f>IFERROR(INDEX(tbl_dateHistory[], MATCH(tbl_dailyDashboard[[#This Row],[runDate]:[runDate]], tbl_dateHistory[[runDate]:[runDate]], 0), MATCH(tbl_dailyDashboard[[#Headers],[totalTransactions]], tbl_dateHistory[#Headers], 0)), "-")</f>
        <v>x</v>
      </c>
      <c r="H230" s="58" t="str">
        <f>IFERROR(INDEX(tbl_dateHistory[], MATCH(tbl_dailyDashboard[[#This Row],[runDate]:[runDate]], tbl_dateHistory[[runDate]:[runDate]], 0), MATCH(tbl_dailyDashboard[[#Headers],[percentSuccessful]], tbl_dateHistory[#Headers], 0)), "-")</f>
        <v>x</v>
      </c>
      <c r="I230" s="58" t="str">
        <f>IFERROR(INDEX(tbl_dateHistory[], MATCH(tbl_dailyDashboard[[#This Row],[runDate]:[runDate]], tbl_dateHistory[[runDate]:[runDate]], 0), MATCH(tbl_dailyDashboard[[#Headers],[percentBRE]], tbl_dateHistory[#Headers], 0)), "-")</f>
        <v>x</v>
      </c>
      <c r="J230" s="58" t="str">
        <f>IFERROR(INDEX(tbl_dateHistory[], MATCH(tbl_dailyDashboard[[#This Row],[runDate]:[runDate]], tbl_dateHistory[[runDate]:[runDate]], 0), MATCH(tbl_dailyDashboard[[#Headers],[percentSystemErrors]], tbl_dateHistory[#Headers], 0)), "-")</f>
        <v>x</v>
      </c>
      <c r="K230" s="69"/>
    </row>
    <row r="231" spans="2:11" x14ac:dyDescent="0.3">
      <c r="B231" s="63"/>
      <c r="C231" s="55" t="str">
        <f>IFERROR((INDEX(tbl_dateHistory[], tbl_dailyDashboard[[#This Row],[rowLookup]], 1)), "-")</f>
        <v>x</v>
      </c>
      <c r="D231" s="56" t="str">
        <f>IFERROR(INDEX(tbl_dateHistory[], MATCH(tbl_dailyDashboard[[#This Row],[runDate]:[runDate]], tbl_dateHistory[[runDate]:[runDate]], 0), MATCH(tbl_dailyDashboard[[#Headers],[avgBotRunTime]], tbl_dateHistory[#Headers], 0)), "-")</f>
        <v>x</v>
      </c>
      <c r="E231" s="56" t="str">
        <f>IFERROR(INDEX(tbl_dateHistory[], MATCH(tbl_dailyDashboard[[#This Row],[runDate]:[runDate]], tbl_dateHistory[[runDate]:[runDate]], 0), MATCH(tbl_dailyDashboard[[#Headers],[avgTransactionTime]], tbl_dateHistory[#Headers], 0)), "-")</f>
        <v>x</v>
      </c>
      <c r="F231" s="99" t="str">
        <f>IFERROR(INDEX(tbl_dateHistory[], MATCH(tbl_dailyDashboard[[#This Row],[runDate]:[runDate]], tbl_dateHistory[[runDate]:[runDate]], 0), MATCH(tbl_dailyDashboard[[#Headers],[botRuns]], tbl_dateHistory[#Headers], 0)), "-")</f>
        <v>x</v>
      </c>
      <c r="G231" s="57" t="str">
        <f>IFERROR(INDEX(tbl_dateHistory[], MATCH(tbl_dailyDashboard[[#This Row],[runDate]:[runDate]], tbl_dateHistory[[runDate]:[runDate]], 0), MATCH(tbl_dailyDashboard[[#Headers],[totalTransactions]], tbl_dateHistory[#Headers], 0)), "-")</f>
        <v>x</v>
      </c>
      <c r="H231" s="58" t="str">
        <f>IFERROR(INDEX(tbl_dateHistory[], MATCH(tbl_dailyDashboard[[#This Row],[runDate]:[runDate]], tbl_dateHistory[[runDate]:[runDate]], 0), MATCH(tbl_dailyDashboard[[#Headers],[percentSuccessful]], tbl_dateHistory[#Headers], 0)), "-")</f>
        <v>x</v>
      </c>
      <c r="I231" s="58" t="str">
        <f>IFERROR(INDEX(tbl_dateHistory[], MATCH(tbl_dailyDashboard[[#This Row],[runDate]:[runDate]], tbl_dateHistory[[runDate]:[runDate]], 0), MATCH(tbl_dailyDashboard[[#Headers],[percentBRE]], tbl_dateHistory[#Headers], 0)), "-")</f>
        <v>x</v>
      </c>
      <c r="J231" s="58" t="str">
        <f>IFERROR(INDEX(tbl_dateHistory[], MATCH(tbl_dailyDashboard[[#This Row],[runDate]:[runDate]], tbl_dateHistory[[runDate]:[runDate]], 0), MATCH(tbl_dailyDashboard[[#Headers],[percentSystemErrors]], tbl_dateHistory[#Headers], 0)), "-")</f>
        <v>x</v>
      </c>
      <c r="K231" s="69"/>
    </row>
    <row r="232" spans="2:11" x14ac:dyDescent="0.3">
      <c r="B232" s="63"/>
      <c r="C232" s="55" t="str">
        <f>IFERROR((INDEX(tbl_dateHistory[], tbl_dailyDashboard[[#This Row],[rowLookup]], 1)), "-")</f>
        <v>x</v>
      </c>
      <c r="D232" s="56" t="str">
        <f>IFERROR(INDEX(tbl_dateHistory[], MATCH(tbl_dailyDashboard[[#This Row],[runDate]:[runDate]], tbl_dateHistory[[runDate]:[runDate]], 0), MATCH(tbl_dailyDashboard[[#Headers],[avgBotRunTime]], tbl_dateHistory[#Headers], 0)), "-")</f>
        <v>x</v>
      </c>
      <c r="E232" s="56" t="str">
        <f>IFERROR(INDEX(tbl_dateHistory[], MATCH(tbl_dailyDashboard[[#This Row],[runDate]:[runDate]], tbl_dateHistory[[runDate]:[runDate]], 0), MATCH(tbl_dailyDashboard[[#Headers],[avgTransactionTime]], tbl_dateHistory[#Headers], 0)), "-")</f>
        <v>x</v>
      </c>
      <c r="F232" s="99" t="str">
        <f>IFERROR(INDEX(tbl_dateHistory[], MATCH(tbl_dailyDashboard[[#This Row],[runDate]:[runDate]], tbl_dateHistory[[runDate]:[runDate]], 0), MATCH(tbl_dailyDashboard[[#Headers],[botRuns]], tbl_dateHistory[#Headers], 0)), "-")</f>
        <v>x</v>
      </c>
      <c r="G232" s="57" t="str">
        <f>IFERROR(INDEX(tbl_dateHistory[], MATCH(tbl_dailyDashboard[[#This Row],[runDate]:[runDate]], tbl_dateHistory[[runDate]:[runDate]], 0), MATCH(tbl_dailyDashboard[[#Headers],[totalTransactions]], tbl_dateHistory[#Headers], 0)), "-")</f>
        <v>x</v>
      </c>
      <c r="H232" s="58" t="str">
        <f>IFERROR(INDEX(tbl_dateHistory[], MATCH(tbl_dailyDashboard[[#This Row],[runDate]:[runDate]], tbl_dateHistory[[runDate]:[runDate]], 0), MATCH(tbl_dailyDashboard[[#Headers],[percentSuccessful]], tbl_dateHistory[#Headers], 0)), "-")</f>
        <v>x</v>
      </c>
      <c r="I232" s="58" t="str">
        <f>IFERROR(INDEX(tbl_dateHistory[], MATCH(tbl_dailyDashboard[[#This Row],[runDate]:[runDate]], tbl_dateHistory[[runDate]:[runDate]], 0), MATCH(tbl_dailyDashboard[[#Headers],[percentBRE]], tbl_dateHistory[#Headers], 0)), "-")</f>
        <v>x</v>
      </c>
      <c r="J232" s="58" t="str">
        <f>IFERROR(INDEX(tbl_dateHistory[], MATCH(tbl_dailyDashboard[[#This Row],[runDate]:[runDate]], tbl_dateHistory[[runDate]:[runDate]], 0), MATCH(tbl_dailyDashboard[[#Headers],[percentSystemErrors]], tbl_dateHistory[#Headers], 0)), "-")</f>
        <v>x</v>
      </c>
      <c r="K232" s="69"/>
    </row>
    <row r="233" spans="2:11" x14ac:dyDescent="0.3">
      <c r="B233" s="63"/>
      <c r="C233" s="55" t="str">
        <f>IFERROR((INDEX(tbl_dateHistory[], tbl_dailyDashboard[[#This Row],[rowLookup]], 1)), "-")</f>
        <v>x</v>
      </c>
      <c r="D233" s="56" t="str">
        <f>IFERROR(INDEX(tbl_dateHistory[], MATCH(tbl_dailyDashboard[[#This Row],[runDate]:[runDate]], tbl_dateHistory[[runDate]:[runDate]], 0), MATCH(tbl_dailyDashboard[[#Headers],[avgBotRunTime]], tbl_dateHistory[#Headers], 0)), "-")</f>
        <v>x</v>
      </c>
      <c r="E233" s="56" t="str">
        <f>IFERROR(INDEX(tbl_dateHistory[], MATCH(tbl_dailyDashboard[[#This Row],[runDate]:[runDate]], tbl_dateHistory[[runDate]:[runDate]], 0), MATCH(tbl_dailyDashboard[[#Headers],[avgTransactionTime]], tbl_dateHistory[#Headers], 0)), "-")</f>
        <v>x</v>
      </c>
      <c r="F233" s="99" t="str">
        <f>IFERROR(INDEX(tbl_dateHistory[], MATCH(tbl_dailyDashboard[[#This Row],[runDate]:[runDate]], tbl_dateHistory[[runDate]:[runDate]], 0), MATCH(tbl_dailyDashboard[[#Headers],[botRuns]], tbl_dateHistory[#Headers], 0)), "-")</f>
        <v>x</v>
      </c>
      <c r="G233" s="57" t="str">
        <f>IFERROR(INDEX(tbl_dateHistory[], MATCH(tbl_dailyDashboard[[#This Row],[runDate]:[runDate]], tbl_dateHistory[[runDate]:[runDate]], 0), MATCH(tbl_dailyDashboard[[#Headers],[totalTransactions]], tbl_dateHistory[#Headers], 0)), "-")</f>
        <v>x</v>
      </c>
      <c r="H233" s="58" t="str">
        <f>IFERROR(INDEX(tbl_dateHistory[], MATCH(tbl_dailyDashboard[[#This Row],[runDate]:[runDate]], tbl_dateHistory[[runDate]:[runDate]], 0), MATCH(tbl_dailyDashboard[[#Headers],[percentSuccessful]], tbl_dateHistory[#Headers], 0)), "-")</f>
        <v>x</v>
      </c>
      <c r="I233" s="58" t="str">
        <f>IFERROR(INDEX(tbl_dateHistory[], MATCH(tbl_dailyDashboard[[#This Row],[runDate]:[runDate]], tbl_dateHistory[[runDate]:[runDate]], 0), MATCH(tbl_dailyDashboard[[#Headers],[percentBRE]], tbl_dateHistory[#Headers], 0)), "-")</f>
        <v>x</v>
      </c>
      <c r="J233" s="58" t="str">
        <f>IFERROR(INDEX(tbl_dateHistory[], MATCH(tbl_dailyDashboard[[#This Row],[runDate]:[runDate]], tbl_dateHistory[[runDate]:[runDate]], 0), MATCH(tbl_dailyDashboard[[#Headers],[percentSystemErrors]], tbl_dateHistory[#Headers], 0)), "-")</f>
        <v>x</v>
      </c>
      <c r="K233" s="69"/>
    </row>
    <row r="234" spans="2:11" x14ac:dyDescent="0.3">
      <c r="B234" s="63"/>
      <c r="C234" s="55" t="str">
        <f>IFERROR((INDEX(tbl_dateHistory[], tbl_dailyDashboard[[#This Row],[rowLookup]], 1)), "-")</f>
        <v>x</v>
      </c>
      <c r="D234" s="56" t="str">
        <f>IFERROR(INDEX(tbl_dateHistory[], MATCH(tbl_dailyDashboard[[#This Row],[runDate]:[runDate]], tbl_dateHistory[[runDate]:[runDate]], 0), MATCH(tbl_dailyDashboard[[#Headers],[avgBotRunTime]], tbl_dateHistory[#Headers], 0)), "-")</f>
        <v>x</v>
      </c>
      <c r="E234" s="56" t="str">
        <f>IFERROR(INDEX(tbl_dateHistory[], MATCH(tbl_dailyDashboard[[#This Row],[runDate]:[runDate]], tbl_dateHistory[[runDate]:[runDate]], 0), MATCH(tbl_dailyDashboard[[#Headers],[avgTransactionTime]], tbl_dateHistory[#Headers], 0)), "-")</f>
        <v>x</v>
      </c>
      <c r="F234" s="99" t="str">
        <f>IFERROR(INDEX(tbl_dateHistory[], MATCH(tbl_dailyDashboard[[#This Row],[runDate]:[runDate]], tbl_dateHistory[[runDate]:[runDate]], 0), MATCH(tbl_dailyDashboard[[#Headers],[botRuns]], tbl_dateHistory[#Headers], 0)), "-")</f>
        <v>x</v>
      </c>
      <c r="G234" s="57" t="str">
        <f>IFERROR(INDEX(tbl_dateHistory[], MATCH(tbl_dailyDashboard[[#This Row],[runDate]:[runDate]], tbl_dateHistory[[runDate]:[runDate]], 0), MATCH(tbl_dailyDashboard[[#Headers],[totalTransactions]], tbl_dateHistory[#Headers], 0)), "-")</f>
        <v>x</v>
      </c>
      <c r="H234" s="58" t="str">
        <f>IFERROR(INDEX(tbl_dateHistory[], MATCH(tbl_dailyDashboard[[#This Row],[runDate]:[runDate]], tbl_dateHistory[[runDate]:[runDate]], 0), MATCH(tbl_dailyDashboard[[#Headers],[percentSuccessful]], tbl_dateHistory[#Headers], 0)), "-")</f>
        <v>x</v>
      </c>
      <c r="I234" s="58" t="str">
        <f>IFERROR(INDEX(tbl_dateHistory[], MATCH(tbl_dailyDashboard[[#This Row],[runDate]:[runDate]], tbl_dateHistory[[runDate]:[runDate]], 0), MATCH(tbl_dailyDashboard[[#Headers],[percentBRE]], tbl_dateHistory[#Headers], 0)), "-")</f>
        <v>x</v>
      </c>
      <c r="J234" s="58" t="str">
        <f>IFERROR(INDEX(tbl_dateHistory[], MATCH(tbl_dailyDashboard[[#This Row],[runDate]:[runDate]], tbl_dateHistory[[runDate]:[runDate]], 0), MATCH(tbl_dailyDashboard[[#Headers],[percentSystemErrors]], tbl_dateHistory[#Headers], 0)), "-")</f>
        <v>x</v>
      </c>
      <c r="K234" s="69"/>
    </row>
    <row r="235" spans="2:11" x14ac:dyDescent="0.3">
      <c r="B235" s="63"/>
      <c r="C235" s="55" t="str">
        <f>IFERROR((INDEX(tbl_dateHistory[], tbl_dailyDashboard[[#This Row],[rowLookup]], 1)), "-")</f>
        <v>x</v>
      </c>
      <c r="D235" s="56" t="str">
        <f>IFERROR(INDEX(tbl_dateHistory[], MATCH(tbl_dailyDashboard[[#This Row],[runDate]:[runDate]], tbl_dateHistory[[runDate]:[runDate]], 0), MATCH(tbl_dailyDashboard[[#Headers],[avgBotRunTime]], tbl_dateHistory[#Headers], 0)), "-")</f>
        <v>x</v>
      </c>
      <c r="E235" s="56" t="str">
        <f>IFERROR(INDEX(tbl_dateHistory[], MATCH(tbl_dailyDashboard[[#This Row],[runDate]:[runDate]], tbl_dateHistory[[runDate]:[runDate]], 0), MATCH(tbl_dailyDashboard[[#Headers],[avgTransactionTime]], tbl_dateHistory[#Headers], 0)), "-")</f>
        <v>x</v>
      </c>
      <c r="F235" s="99" t="str">
        <f>IFERROR(INDEX(tbl_dateHistory[], MATCH(tbl_dailyDashboard[[#This Row],[runDate]:[runDate]], tbl_dateHistory[[runDate]:[runDate]], 0), MATCH(tbl_dailyDashboard[[#Headers],[botRuns]], tbl_dateHistory[#Headers], 0)), "-")</f>
        <v>x</v>
      </c>
      <c r="G235" s="57" t="str">
        <f>IFERROR(INDEX(tbl_dateHistory[], MATCH(tbl_dailyDashboard[[#This Row],[runDate]:[runDate]], tbl_dateHistory[[runDate]:[runDate]], 0), MATCH(tbl_dailyDashboard[[#Headers],[totalTransactions]], tbl_dateHistory[#Headers], 0)), "-")</f>
        <v>x</v>
      </c>
      <c r="H235" s="58" t="str">
        <f>IFERROR(INDEX(tbl_dateHistory[], MATCH(tbl_dailyDashboard[[#This Row],[runDate]:[runDate]], tbl_dateHistory[[runDate]:[runDate]], 0), MATCH(tbl_dailyDashboard[[#Headers],[percentSuccessful]], tbl_dateHistory[#Headers], 0)), "-")</f>
        <v>x</v>
      </c>
      <c r="I235" s="58" t="str">
        <f>IFERROR(INDEX(tbl_dateHistory[], MATCH(tbl_dailyDashboard[[#This Row],[runDate]:[runDate]], tbl_dateHistory[[runDate]:[runDate]], 0), MATCH(tbl_dailyDashboard[[#Headers],[percentBRE]], tbl_dateHistory[#Headers], 0)), "-")</f>
        <v>x</v>
      </c>
      <c r="J235" s="58" t="str">
        <f>IFERROR(INDEX(tbl_dateHistory[], MATCH(tbl_dailyDashboard[[#This Row],[runDate]:[runDate]], tbl_dateHistory[[runDate]:[runDate]], 0), MATCH(tbl_dailyDashboard[[#Headers],[percentSystemErrors]], tbl_dateHistory[#Headers], 0)), "-")</f>
        <v>x</v>
      </c>
      <c r="K235" s="69"/>
    </row>
    <row r="236" spans="2:11" x14ac:dyDescent="0.3">
      <c r="B236" s="63"/>
      <c r="C236" s="55" t="str">
        <f>IFERROR((INDEX(tbl_dateHistory[], tbl_dailyDashboard[[#This Row],[rowLookup]], 1)), "-")</f>
        <v>x</v>
      </c>
      <c r="D236" s="56" t="str">
        <f>IFERROR(INDEX(tbl_dateHistory[], MATCH(tbl_dailyDashboard[[#This Row],[runDate]:[runDate]], tbl_dateHistory[[runDate]:[runDate]], 0), MATCH(tbl_dailyDashboard[[#Headers],[avgBotRunTime]], tbl_dateHistory[#Headers], 0)), "-")</f>
        <v>x</v>
      </c>
      <c r="E236" s="56" t="str">
        <f>IFERROR(INDEX(tbl_dateHistory[], MATCH(tbl_dailyDashboard[[#This Row],[runDate]:[runDate]], tbl_dateHistory[[runDate]:[runDate]], 0), MATCH(tbl_dailyDashboard[[#Headers],[avgTransactionTime]], tbl_dateHistory[#Headers], 0)), "-")</f>
        <v>x</v>
      </c>
      <c r="F236" s="99" t="str">
        <f>IFERROR(INDEX(tbl_dateHistory[], MATCH(tbl_dailyDashboard[[#This Row],[runDate]:[runDate]], tbl_dateHistory[[runDate]:[runDate]], 0), MATCH(tbl_dailyDashboard[[#Headers],[botRuns]], tbl_dateHistory[#Headers], 0)), "-")</f>
        <v>x</v>
      </c>
      <c r="G236" s="57" t="str">
        <f>IFERROR(INDEX(tbl_dateHistory[], MATCH(tbl_dailyDashboard[[#This Row],[runDate]:[runDate]], tbl_dateHistory[[runDate]:[runDate]], 0), MATCH(tbl_dailyDashboard[[#Headers],[totalTransactions]], tbl_dateHistory[#Headers], 0)), "-")</f>
        <v>x</v>
      </c>
      <c r="H236" s="58" t="str">
        <f>IFERROR(INDEX(tbl_dateHistory[], MATCH(tbl_dailyDashboard[[#This Row],[runDate]:[runDate]], tbl_dateHistory[[runDate]:[runDate]], 0), MATCH(tbl_dailyDashboard[[#Headers],[percentSuccessful]], tbl_dateHistory[#Headers], 0)), "-")</f>
        <v>x</v>
      </c>
      <c r="I236" s="58" t="str">
        <f>IFERROR(INDEX(tbl_dateHistory[], MATCH(tbl_dailyDashboard[[#This Row],[runDate]:[runDate]], tbl_dateHistory[[runDate]:[runDate]], 0), MATCH(tbl_dailyDashboard[[#Headers],[percentBRE]], tbl_dateHistory[#Headers], 0)), "-")</f>
        <v>x</v>
      </c>
      <c r="J236" s="58" t="str">
        <f>IFERROR(INDEX(tbl_dateHistory[], MATCH(tbl_dailyDashboard[[#This Row],[runDate]:[runDate]], tbl_dateHistory[[runDate]:[runDate]], 0), MATCH(tbl_dailyDashboard[[#Headers],[percentSystemErrors]], tbl_dateHistory[#Headers], 0)), "-")</f>
        <v>x</v>
      </c>
      <c r="K236" s="69"/>
    </row>
    <row r="237" spans="2:11" x14ac:dyDescent="0.3">
      <c r="B237" s="63"/>
      <c r="C237" s="55" t="str">
        <f>IFERROR((INDEX(tbl_dateHistory[], tbl_dailyDashboard[[#This Row],[rowLookup]], 1)), "-")</f>
        <v>x</v>
      </c>
      <c r="D237" s="56" t="str">
        <f>IFERROR(INDEX(tbl_dateHistory[], MATCH(tbl_dailyDashboard[[#This Row],[runDate]:[runDate]], tbl_dateHistory[[runDate]:[runDate]], 0), MATCH(tbl_dailyDashboard[[#Headers],[avgBotRunTime]], tbl_dateHistory[#Headers], 0)), "-")</f>
        <v>x</v>
      </c>
      <c r="E237" s="56" t="str">
        <f>IFERROR(INDEX(tbl_dateHistory[], MATCH(tbl_dailyDashboard[[#This Row],[runDate]:[runDate]], tbl_dateHistory[[runDate]:[runDate]], 0), MATCH(tbl_dailyDashboard[[#Headers],[avgTransactionTime]], tbl_dateHistory[#Headers], 0)), "-")</f>
        <v>x</v>
      </c>
      <c r="F237" s="99" t="str">
        <f>IFERROR(INDEX(tbl_dateHistory[], MATCH(tbl_dailyDashboard[[#This Row],[runDate]:[runDate]], tbl_dateHistory[[runDate]:[runDate]], 0), MATCH(tbl_dailyDashboard[[#Headers],[botRuns]], tbl_dateHistory[#Headers], 0)), "-")</f>
        <v>x</v>
      </c>
      <c r="G237" s="57" t="str">
        <f>IFERROR(INDEX(tbl_dateHistory[], MATCH(tbl_dailyDashboard[[#This Row],[runDate]:[runDate]], tbl_dateHistory[[runDate]:[runDate]], 0), MATCH(tbl_dailyDashboard[[#Headers],[totalTransactions]], tbl_dateHistory[#Headers], 0)), "-")</f>
        <v>x</v>
      </c>
      <c r="H237" s="58" t="str">
        <f>IFERROR(INDEX(tbl_dateHistory[], MATCH(tbl_dailyDashboard[[#This Row],[runDate]:[runDate]], tbl_dateHistory[[runDate]:[runDate]], 0), MATCH(tbl_dailyDashboard[[#Headers],[percentSuccessful]], tbl_dateHistory[#Headers], 0)), "-")</f>
        <v>x</v>
      </c>
      <c r="I237" s="58" t="str">
        <f>IFERROR(INDEX(tbl_dateHistory[], MATCH(tbl_dailyDashboard[[#This Row],[runDate]:[runDate]], tbl_dateHistory[[runDate]:[runDate]], 0), MATCH(tbl_dailyDashboard[[#Headers],[percentBRE]], tbl_dateHistory[#Headers], 0)), "-")</f>
        <v>x</v>
      </c>
      <c r="J237" s="58" t="str">
        <f>IFERROR(INDEX(tbl_dateHistory[], MATCH(tbl_dailyDashboard[[#This Row],[runDate]:[runDate]], tbl_dateHistory[[runDate]:[runDate]], 0), MATCH(tbl_dailyDashboard[[#Headers],[percentSystemErrors]], tbl_dateHistory[#Headers], 0)), "-")</f>
        <v>x</v>
      </c>
      <c r="K237" s="69"/>
    </row>
    <row r="238" spans="2:11" x14ac:dyDescent="0.3">
      <c r="B238" s="63"/>
      <c r="C238" s="55" t="str">
        <f>IFERROR((INDEX(tbl_dateHistory[], tbl_dailyDashboard[[#This Row],[rowLookup]], 1)), "-")</f>
        <v>x</v>
      </c>
      <c r="D238" s="56" t="str">
        <f>IFERROR(INDEX(tbl_dateHistory[], MATCH(tbl_dailyDashboard[[#This Row],[runDate]:[runDate]], tbl_dateHistory[[runDate]:[runDate]], 0), MATCH(tbl_dailyDashboard[[#Headers],[avgBotRunTime]], tbl_dateHistory[#Headers], 0)), "-")</f>
        <v>x</v>
      </c>
      <c r="E238" s="56" t="str">
        <f>IFERROR(INDEX(tbl_dateHistory[], MATCH(tbl_dailyDashboard[[#This Row],[runDate]:[runDate]], tbl_dateHistory[[runDate]:[runDate]], 0), MATCH(tbl_dailyDashboard[[#Headers],[avgTransactionTime]], tbl_dateHistory[#Headers], 0)), "-")</f>
        <v>x</v>
      </c>
      <c r="F238" s="99" t="str">
        <f>IFERROR(INDEX(tbl_dateHistory[], MATCH(tbl_dailyDashboard[[#This Row],[runDate]:[runDate]], tbl_dateHistory[[runDate]:[runDate]], 0), MATCH(tbl_dailyDashboard[[#Headers],[botRuns]], tbl_dateHistory[#Headers], 0)), "-")</f>
        <v>x</v>
      </c>
      <c r="G238" s="57" t="str">
        <f>IFERROR(INDEX(tbl_dateHistory[], MATCH(tbl_dailyDashboard[[#This Row],[runDate]:[runDate]], tbl_dateHistory[[runDate]:[runDate]], 0), MATCH(tbl_dailyDashboard[[#Headers],[totalTransactions]], tbl_dateHistory[#Headers], 0)), "-")</f>
        <v>x</v>
      </c>
      <c r="H238" s="58" t="str">
        <f>IFERROR(INDEX(tbl_dateHistory[], MATCH(tbl_dailyDashboard[[#This Row],[runDate]:[runDate]], tbl_dateHistory[[runDate]:[runDate]], 0), MATCH(tbl_dailyDashboard[[#Headers],[percentSuccessful]], tbl_dateHistory[#Headers], 0)), "-")</f>
        <v>x</v>
      </c>
      <c r="I238" s="58" t="str">
        <f>IFERROR(INDEX(tbl_dateHistory[], MATCH(tbl_dailyDashboard[[#This Row],[runDate]:[runDate]], tbl_dateHistory[[runDate]:[runDate]], 0), MATCH(tbl_dailyDashboard[[#Headers],[percentBRE]], tbl_dateHistory[#Headers], 0)), "-")</f>
        <v>x</v>
      </c>
      <c r="J238" s="58" t="str">
        <f>IFERROR(INDEX(tbl_dateHistory[], MATCH(tbl_dailyDashboard[[#This Row],[runDate]:[runDate]], tbl_dateHistory[[runDate]:[runDate]], 0), MATCH(tbl_dailyDashboard[[#Headers],[percentSystemErrors]], tbl_dateHistory[#Headers], 0)), "-")</f>
        <v>x</v>
      </c>
      <c r="K238" s="69"/>
    </row>
    <row r="239" spans="2:11" x14ac:dyDescent="0.3">
      <c r="B239" s="63"/>
      <c r="C239" s="55" t="str">
        <f>IFERROR((INDEX(tbl_dateHistory[], tbl_dailyDashboard[[#This Row],[rowLookup]], 1)), "-")</f>
        <v>x</v>
      </c>
      <c r="D239" s="56" t="str">
        <f>IFERROR(INDEX(tbl_dateHistory[], MATCH(tbl_dailyDashboard[[#This Row],[runDate]:[runDate]], tbl_dateHistory[[runDate]:[runDate]], 0), MATCH(tbl_dailyDashboard[[#Headers],[avgBotRunTime]], tbl_dateHistory[#Headers], 0)), "-")</f>
        <v>x</v>
      </c>
      <c r="E239" s="56" t="str">
        <f>IFERROR(INDEX(tbl_dateHistory[], MATCH(tbl_dailyDashboard[[#This Row],[runDate]:[runDate]], tbl_dateHistory[[runDate]:[runDate]], 0), MATCH(tbl_dailyDashboard[[#Headers],[avgTransactionTime]], tbl_dateHistory[#Headers], 0)), "-")</f>
        <v>x</v>
      </c>
      <c r="F239" s="99" t="str">
        <f>IFERROR(INDEX(tbl_dateHistory[], MATCH(tbl_dailyDashboard[[#This Row],[runDate]:[runDate]], tbl_dateHistory[[runDate]:[runDate]], 0), MATCH(tbl_dailyDashboard[[#Headers],[botRuns]], tbl_dateHistory[#Headers], 0)), "-")</f>
        <v>x</v>
      </c>
      <c r="G239" s="57" t="str">
        <f>IFERROR(INDEX(tbl_dateHistory[], MATCH(tbl_dailyDashboard[[#This Row],[runDate]:[runDate]], tbl_dateHistory[[runDate]:[runDate]], 0), MATCH(tbl_dailyDashboard[[#Headers],[totalTransactions]], tbl_dateHistory[#Headers], 0)), "-")</f>
        <v>x</v>
      </c>
      <c r="H239" s="58" t="str">
        <f>IFERROR(INDEX(tbl_dateHistory[], MATCH(tbl_dailyDashboard[[#This Row],[runDate]:[runDate]], tbl_dateHistory[[runDate]:[runDate]], 0), MATCH(tbl_dailyDashboard[[#Headers],[percentSuccessful]], tbl_dateHistory[#Headers], 0)), "-")</f>
        <v>x</v>
      </c>
      <c r="I239" s="58" t="str">
        <f>IFERROR(INDEX(tbl_dateHistory[], MATCH(tbl_dailyDashboard[[#This Row],[runDate]:[runDate]], tbl_dateHistory[[runDate]:[runDate]], 0), MATCH(tbl_dailyDashboard[[#Headers],[percentBRE]], tbl_dateHistory[#Headers], 0)), "-")</f>
        <v>x</v>
      </c>
      <c r="J239" s="58" t="str">
        <f>IFERROR(INDEX(tbl_dateHistory[], MATCH(tbl_dailyDashboard[[#This Row],[runDate]:[runDate]], tbl_dateHistory[[runDate]:[runDate]], 0), MATCH(tbl_dailyDashboard[[#Headers],[percentSystemErrors]], tbl_dateHistory[#Headers], 0)), "-")</f>
        <v>x</v>
      </c>
      <c r="K239" s="69"/>
    </row>
    <row r="240" spans="2:11" x14ac:dyDescent="0.3">
      <c r="B240" s="63"/>
      <c r="C240" s="55" t="str">
        <f>IFERROR((INDEX(tbl_dateHistory[], tbl_dailyDashboard[[#This Row],[rowLookup]], 1)), "-")</f>
        <v>x</v>
      </c>
      <c r="D240" s="56" t="str">
        <f>IFERROR(INDEX(tbl_dateHistory[], MATCH(tbl_dailyDashboard[[#This Row],[runDate]:[runDate]], tbl_dateHistory[[runDate]:[runDate]], 0), MATCH(tbl_dailyDashboard[[#Headers],[avgBotRunTime]], tbl_dateHistory[#Headers], 0)), "-")</f>
        <v>x</v>
      </c>
      <c r="E240" s="56" t="str">
        <f>IFERROR(INDEX(tbl_dateHistory[], MATCH(tbl_dailyDashboard[[#This Row],[runDate]:[runDate]], tbl_dateHistory[[runDate]:[runDate]], 0), MATCH(tbl_dailyDashboard[[#Headers],[avgTransactionTime]], tbl_dateHistory[#Headers], 0)), "-")</f>
        <v>x</v>
      </c>
      <c r="F240" s="99" t="str">
        <f>IFERROR(INDEX(tbl_dateHistory[], MATCH(tbl_dailyDashboard[[#This Row],[runDate]:[runDate]], tbl_dateHistory[[runDate]:[runDate]], 0), MATCH(tbl_dailyDashboard[[#Headers],[botRuns]], tbl_dateHistory[#Headers], 0)), "-")</f>
        <v>x</v>
      </c>
      <c r="G240" s="57" t="str">
        <f>IFERROR(INDEX(tbl_dateHistory[], MATCH(tbl_dailyDashboard[[#This Row],[runDate]:[runDate]], tbl_dateHistory[[runDate]:[runDate]], 0), MATCH(tbl_dailyDashboard[[#Headers],[totalTransactions]], tbl_dateHistory[#Headers], 0)), "-")</f>
        <v>x</v>
      </c>
      <c r="H240" s="58" t="str">
        <f>IFERROR(INDEX(tbl_dateHistory[], MATCH(tbl_dailyDashboard[[#This Row],[runDate]:[runDate]], tbl_dateHistory[[runDate]:[runDate]], 0), MATCH(tbl_dailyDashboard[[#Headers],[percentSuccessful]], tbl_dateHistory[#Headers], 0)), "-")</f>
        <v>x</v>
      </c>
      <c r="I240" s="58" t="str">
        <f>IFERROR(INDEX(tbl_dateHistory[], MATCH(tbl_dailyDashboard[[#This Row],[runDate]:[runDate]], tbl_dateHistory[[runDate]:[runDate]], 0), MATCH(tbl_dailyDashboard[[#Headers],[percentBRE]], tbl_dateHistory[#Headers], 0)), "-")</f>
        <v>x</v>
      </c>
      <c r="J240" s="58" t="str">
        <f>IFERROR(INDEX(tbl_dateHistory[], MATCH(tbl_dailyDashboard[[#This Row],[runDate]:[runDate]], tbl_dateHistory[[runDate]:[runDate]], 0), MATCH(tbl_dailyDashboard[[#Headers],[percentSystemErrors]], tbl_dateHistory[#Headers], 0)), "-")</f>
        <v>x</v>
      </c>
      <c r="K240" s="69"/>
    </row>
    <row r="241" spans="2:11" x14ac:dyDescent="0.3">
      <c r="B241" s="63"/>
      <c r="C241" s="55" t="str">
        <f>IFERROR((INDEX(tbl_dateHistory[], tbl_dailyDashboard[[#This Row],[rowLookup]], 1)), "-")</f>
        <v>x</v>
      </c>
      <c r="D241" s="56" t="str">
        <f>IFERROR(INDEX(tbl_dateHistory[], MATCH(tbl_dailyDashboard[[#This Row],[runDate]:[runDate]], tbl_dateHistory[[runDate]:[runDate]], 0), MATCH(tbl_dailyDashboard[[#Headers],[avgBotRunTime]], tbl_dateHistory[#Headers], 0)), "-")</f>
        <v>x</v>
      </c>
      <c r="E241" s="56" t="str">
        <f>IFERROR(INDEX(tbl_dateHistory[], MATCH(tbl_dailyDashboard[[#This Row],[runDate]:[runDate]], tbl_dateHistory[[runDate]:[runDate]], 0), MATCH(tbl_dailyDashboard[[#Headers],[avgTransactionTime]], tbl_dateHistory[#Headers], 0)), "-")</f>
        <v>x</v>
      </c>
      <c r="F241" s="99" t="str">
        <f>IFERROR(INDEX(tbl_dateHistory[], MATCH(tbl_dailyDashboard[[#This Row],[runDate]:[runDate]], tbl_dateHistory[[runDate]:[runDate]], 0), MATCH(tbl_dailyDashboard[[#Headers],[botRuns]], tbl_dateHistory[#Headers], 0)), "-")</f>
        <v>x</v>
      </c>
      <c r="G241" s="57" t="str">
        <f>IFERROR(INDEX(tbl_dateHistory[], MATCH(tbl_dailyDashboard[[#This Row],[runDate]:[runDate]], tbl_dateHistory[[runDate]:[runDate]], 0), MATCH(tbl_dailyDashboard[[#Headers],[totalTransactions]], tbl_dateHistory[#Headers], 0)), "-")</f>
        <v>x</v>
      </c>
      <c r="H241" s="58" t="str">
        <f>IFERROR(INDEX(tbl_dateHistory[], MATCH(tbl_dailyDashboard[[#This Row],[runDate]:[runDate]], tbl_dateHistory[[runDate]:[runDate]], 0), MATCH(tbl_dailyDashboard[[#Headers],[percentSuccessful]], tbl_dateHistory[#Headers], 0)), "-")</f>
        <v>x</v>
      </c>
      <c r="I241" s="58" t="str">
        <f>IFERROR(INDEX(tbl_dateHistory[], MATCH(tbl_dailyDashboard[[#This Row],[runDate]:[runDate]], tbl_dateHistory[[runDate]:[runDate]], 0), MATCH(tbl_dailyDashboard[[#Headers],[percentBRE]], tbl_dateHistory[#Headers], 0)), "-")</f>
        <v>x</v>
      </c>
      <c r="J241" s="58" t="str">
        <f>IFERROR(INDEX(tbl_dateHistory[], MATCH(tbl_dailyDashboard[[#This Row],[runDate]:[runDate]], tbl_dateHistory[[runDate]:[runDate]], 0), MATCH(tbl_dailyDashboard[[#Headers],[percentSystemErrors]], tbl_dateHistory[#Headers], 0)), "-")</f>
        <v>x</v>
      </c>
      <c r="K241" s="69"/>
    </row>
    <row r="242" spans="2:11" x14ac:dyDescent="0.3">
      <c r="B242" s="63"/>
      <c r="C242" s="55" t="str">
        <f>IFERROR((INDEX(tbl_dateHistory[], tbl_dailyDashboard[[#This Row],[rowLookup]], 1)), "-")</f>
        <v>x</v>
      </c>
      <c r="D242" s="56" t="str">
        <f>IFERROR(INDEX(tbl_dateHistory[], MATCH(tbl_dailyDashboard[[#This Row],[runDate]:[runDate]], tbl_dateHistory[[runDate]:[runDate]], 0), MATCH(tbl_dailyDashboard[[#Headers],[avgBotRunTime]], tbl_dateHistory[#Headers], 0)), "-")</f>
        <v>x</v>
      </c>
      <c r="E242" s="56" t="str">
        <f>IFERROR(INDEX(tbl_dateHistory[], MATCH(tbl_dailyDashboard[[#This Row],[runDate]:[runDate]], tbl_dateHistory[[runDate]:[runDate]], 0), MATCH(tbl_dailyDashboard[[#Headers],[avgTransactionTime]], tbl_dateHistory[#Headers], 0)), "-")</f>
        <v>x</v>
      </c>
      <c r="F242" s="99" t="str">
        <f>IFERROR(INDEX(tbl_dateHistory[], MATCH(tbl_dailyDashboard[[#This Row],[runDate]:[runDate]], tbl_dateHistory[[runDate]:[runDate]], 0), MATCH(tbl_dailyDashboard[[#Headers],[botRuns]], tbl_dateHistory[#Headers], 0)), "-")</f>
        <v>x</v>
      </c>
      <c r="G242" s="57" t="str">
        <f>IFERROR(INDEX(tbl_dateHistory[], MATCH(tbl_dailyDashboard[[#This Row],[runDate]:[runDate]], tbl_dateHistory[[runDate]:[runDate]], 0), MATCH(tbl_dailyDashboard[[#Headers],[totalTransactions]], tbl_dateHistory[#Headers], 0)), "-")</f>
        <v>x</v>
      </c>
      <c r="H242" s="58" t="str">
        <f>IFERROR(INDEX(tbl_dateHistory[], MATCH(tbl_dailyDashboard[[#This Row],[runDate]:[runDate]], tbl_dateHistory[[runDate]:[runDate]], 0), MATCH(tbl_dailyDashboard[[#Headers],[percentSuccessful]], tbl_dateHistory[#Headers], 0)), "-")</f>
        <v>x</v>
      </c>
      <c r="I242" s="58" t="str">
        <f>IFERROR(INDEX(tbl_dateHistory[], MATCH(tbl_dailyDashboard[[#This Row],[runDate]:[runDate]], tbl_dateHistory[[runDate]:[runDate]], 0), MATCH(tbl_dailyDashboard[[#Headers],[percentBRE]], tbl_dateHistory[#Headers], 0)), "-")</f>
        <v>x</v>
      </c>
      <c r="J242" s="58" t="str">
        <f>IFERROR(INDEX(tbl_dateHistory[], MATCH(tbl_dailyDashboard[[#This Row],[runDate]:[runDate]], tbl_dateHistory[[runDate]:[runDate]], 0), MATCH(tbl_dailyDashboard[[#Headers],[percentSystemErrors]], tbl_dateHistory[#Headers], 0)), "-")</f>
        <v>x</v>
      </c>
      <c r="K242" s="69"/>
    </row>
    <row r="243" spans="2:11" x14ac:dyDescent="0.3">
      <c r="B243" s="63"/>
      <c r="C243" s="55" t="str">
        <f>IFERROR((INDEX(tbl_dateHistory[], tbl_dailyDashboard[[#This Row],[rowLookup]], 1)), "-")</f>
        <v>x</v>
      </c>
      <c r="D243" s="56" t="str">
        <f>IFERROR(INDEX(tbl_dateHistory[], MATCH(tbl_dailyDashboard[[#This Row],[runDate]:[runDate]], tbl_dateHistory[[runDate]:[runDate]], 0), MATCH(tbl_dailyDashboard[[#Headers],[avgBotRunTime]], tbl_dateHistory[#Headers], 0)), "-")</f>
        <v>x</v>
      </c>
      <c r="E243" s="56" t="str">
        <f>IFERROR(INDEX(tbl_dateHistory[], MATCH(tbl_dailyDashboard[[#This Row],[runDate]:[runDate]], tbl_dateHistory[[runDate]:[runDate]], 0), MATCH(tbl_dailyDashboard[[#Headers],[avgTransactionTime]], tbl_dateHistory[#Headers], 0)), "-")</f>
        <v>x</v>
      </c>
      <c r="F243" s="99" t="str">
        <f>IFERROR(INDEX(tbl_dateHistory[], MATCH(tbl_dailyDashboard[[#This Row],[runDate]:[runDate]], tbl_dateHistory[[runDate]:[runDate]], 0), MATCH(tbl_dailyDashboard[[#Headers],[botRuns]], tbl_dateHistory[#Headers], 0)), "-")</f>
        <v>x</v>
      </c>
      <c r="G243" s="57" t="str">
        <f>IFERROR(INDEX(tbl_dateHistory[], MATCH(tbl_dailyDashboard[[#This Row],[runDate]:[runDate]], tbl_dateHistory[[runDate]:[runDate]], 0), MATCH(tbl_dailyDashboard[[#Headers],[totalTransactions]], tbl_dateHistory[#Headers], 0)), "-")</f>
        <v>x</v>
      </c>
      <c r="H243" s="58" t="str">
        <f>IFERROR(INDEX(tbl_dateHistory[], MATCH(tbl_dailyDashboard[[#This Row],[runDate]:[runDate]], tbl_dateHistory[[runDate]:[runDate]], 0), MATCH(tbl_dailyDashboard[[#Headers],[percentSuccessful]], tbl_dateHistory[#Headers], 0)), "-")</f>
        <v>x</v>
      </c>
      <c r="I243" s="58" t="str">
        <f>IFERROR(INDEX(tbl_dateHistory[], MATCH(tbl_dailyDashboard[[#This Row],[runDate]:[runDate]], tbl_dateHistory[[runDate]:[runDate]], 0), MATCH(tbl_dailyDashboard[[#Headers],[percentBRE]], tbl_dateHistory[#Headers], 0)), "-")</f>
        <v>x</v>
      </c>
      <c r="J243" s="58" t="str">
        <f>IFERROR(INDEX(tbl_dateHistory[], MATCH(tbl_dailyDashboard[[#This Row],[runDate]:[runDate]], tbl_dateHistory[[runDate]:[runDate]], 0), MATCH(tbl_dailyDashboard[[#Headers],[percentSystemErrors]], tbl_dateHistory[#Headers], 0)), "-")</f>
        <v>x</v>
      </c>
      <c r="K243" s="69"/>
    </row>
    <row r="244" spans="2:11" x14ac:dyDescent="0.3">
      <c r="B244" s="63"/>
      <c r="C244" s="55" t="str">
        <f>IFERROR((INDEX(tbl_dateHistory[], tbl_dailyDashboard[[#This Row],[rowLookup]], 1)), "-")</f>
        <v>x</v>
      </c>
      <c r="D244" s="56" t="str">
        <f>IFERROR(INDEX(tbl_dateHistory[], MATCH(tbl_dailyDashboard[[#This Row],[runDate]:[runDate]], tbl_dateHistory[[runDate]:[runDate]], 0), MATCH(tbl_dailyDashboard[[#Headers],[avgBotRunTime]], tbl_dateHistory[#Headers], 0)), "-")</f>
        <v>x</v>
      </c>
      <c r="E244" s="56" t="str">
        <f>IFERROR(INDEX(tbl_dateHistory[], MATCH(tbl_dailyDashboard[[#This Row],[runDate]:[runDate]], tbl_dateHistory[[runDate]:[runDate]], 0), MATCH(tbl_dailyDashboard[[#Headers],[avgTransactionTime]], tbl_dateHistory[#Headers], 0)), "-")</f>
        <v>x</v>
      </c>
      <c r="F244" s="99" t="str">
        <f>IFERROR(INDEX(tbl_dateHistory[], MATCH(tbl_dailyDashboard[[#This Row],[runDate]:[runDate]], tbl_dateHistory[[runDate]:[runDate]], 0), MATCH(tbl_dailyDashboard[[#Headers],[botRuns]], tbl_dateHistory[#Headers], 0)), "-")</f>
        <v>x</v>
      </c>
      <c r="G244" s="57" t="str">
        <f>IFERROR(INDEX(tbl_dateHistory[], MATCH(tbl_dailyDashboard[[#This Row],[runDate]:[runDate]], tbl_dateHistory[[runDate]:[runDate]], 0), MATCH(tbl_dailyDashboard[[#Headers],[totalTransactions]], tbl_dateHistory[#Headers], 0)), "-")</f>
        <v>x</v>
      </c>
      <c r="H244" s="58" t="str">
        <f>IFERROR(INDEX(tbl_dateHistory[], MATCH(tbl_dailyDashboard[[#This Row],[runDate]:[runDate]], tbl_dateHistory[[runDate]:[runDate]], 0), MATCH(tbl_dailyDashboard[[#Headers],[percentSuccessful]], tbl_dateHistory[#Headers], 0)), "-")</f>
        <v>x</v>
      </c>
      <c r="I244" s="58" t="str">
        <f>IFERROR(INDEX(tbl_dateHistory[], MATCH(tbl_dailyDashboard[[#This Row],[runDate]:[runDate]], tbl_dateHistory[[runDate]:[runDate]], 0), MATCH(tbl_dailyDashboard[[#Headers],[percentBRE]], tbl_dateHistory[#Headers], 0)), "-")</f>
        <v>x</v>
      </c>
      <c r="J244" s="58" t="str">
        <f>IFERROR(INDEX(tbl_dateHistory[], MATCH(tbl_dailyDashboard[[#This Row],[runDate]:[runDate]], tbl_dateHistory[[runDate]:[runDate]], 0), MATCH(tbl_dailyDashboard[[#Headers],[percentSystemErrors]], tbl_dateHistory[#Headers], 0)), "-")</f>
        <v>x</v>
      </c>
      <c r="K244" s="69"/>
    </row>
    <row r="245" spans="2:11" x14ac:dyDescent="0.3">
      <c r="B245" s="63"/>
      <c r="C245" s="55" t="str">
        <f>IFERROR((INDEX(tbl_dateHistory[], tbl_dailyDashboard[[#This Row],[rowLookup]], 1)), "-")</f>
        <v>x</v>
      </c>
      <c r="D245" s="56" t="str">
        <f>IFERROR(INDEX(tbl_dateHistory[], MATCH(tbl_dailyDashboard[[#This Row],[runDate]:[runDate]], tbl_dateHistory[[runDate]:[runDate]], 0), MATCH(tbl_dailyDashboard[[#Headers],[avgBotRunTime]], tbl_dateHistory[#Headers], 0)), "-")</f>
        <v>x</v>
      </c>
      <c r="E245" s="56" t="str">
        <f>IFERROR(INDEX(tbl_dateHistory[], MATCH(tbl_dailyDashboard[[#This Row],[runDate]:[runDate]], tbl_dateHistory[[runDate]:[runDate]], 0), MATCH(tbl_dailyDashboard[[#Headers],[avgTransactionTime]], tbl_dateHistory[#Headers], 0)), "-")</f>
        <v>x</v>
      </c>
      <c r="F245" s="99" t="str">
        <f>IFERROR(INDEX(tbl_dateHistory[], MATCH(tbl_dailyDashboard[[#This Row],[runDate]:[runDate]], tbl_dateHistory[[runDate]:[runDate]], 0), MATCH(tbl_dailyDashboard[[#Headers],[botRuns]], tbl_dateHistory[#Headers], 0)), "-")</f>
        <v>x</v>
      </c>
      <c r="G245" s="57" t="str">
        <f>IFERROR(INDEX(tbl_dateHistory[], MATCH(tbl_dailyDashboard[[#This Row],[runDate]:[runDate]], tbl_dateHistory[[runDate]:[runDate]], 0), MATCH(tbl_dailyDashboard[[#Headers],[totalTransactions]], tbl_dateHistory[#Headers], 0)), "-")</f>
        <v>x</v>
      </c>
      <c r="H245" s="58" t="str">
        <f>IFERROR(INDEX(tbl_dateHistory[], MATCH(tbl_dailyDashboard[[#This Row],[runDate]:[runDate]], tbl_dateHistory[[runDate]:[runDate]], 0), MATCH(tbl_dailyDashboard[[#Headers],[percentSuccessful]], tbl_dateHistory[#Headers], 0)), "-")</f>
        <v>x</v>
      </c>
      <c r="I245" s="58" t="str">
        <f>IFERROR(INDEX(tbl_dateHistory[], MATCH(tbl_dailyDashboard[[#This Row],[runDate]:[runDate]], tbl_dateHistory[[runDate]:[runDate]], 0), MATCH(tbl_dailyDashboard[[#Headers],[percentBRE]], tbl_dateHistory[#Headers], 0)), "-")</f>
        <v>x</v>
      </c>
      <c r="J245" s="58" t="str">
        <f>IFERROR(INDEX(tbl_dateHistory[], MATCH(tbl_dailyDashboard[[#This Row],[runDate]:[runDate]], tbl_dateHistory[[runDate]:[runDate]], 0), MATCH(tbl_dailyDashboard[[#Headers],[percentSystemErrors]], tbl_dateHistory[#Headers], 0)), "-")</f>
        <v>x</v>
      </c>
      <c r="K245" s="69"/>
    </row>
    <row r="246" spans="2:11" x14ac:dyDescent="0.3">
      <c r="B246" s="63"/>
      <c r="C246" s="55" t="str">
        <f>IFERROR((INDEX(tbl_dateHistory[], tbl_dailyDashboard[[#This Row],[rowLookup]], 1)), "-")</f>
        <v>x</v>
      </c>
      <c r="D246" s="56" t="str">
        <f>IFERROR(INDEX(tbl_dateHistory[], MATCH(tbl_dailyDashboard[[#This Row],[runDate]:[runDate]], tbl_dateHistory[[runDate]:[runDate]], 0), MATCH(tbl_dailyDashboard[[#Headers],[avgBotRunTime]], tbl_dateHistory[#Headers], 0)), "-")</f>
        <v>x</v>
      </c>
      <c r="E246" s="56" t="str">
        <f>IFERROR(INDEX(tbl_dateHistory[], MATCH(tbl_dailyDashboard[[#This Row],[runDate]:[runDate]], tbl_dateHistory[[runDate]:[runDate]], 0), MATCH(tbl_dailyDashboard[[#Headers],[avgTransactionTime]], tbl_dateHistory[#Headers], 0)), "-")</f>
        <v>x</v>
      </c>
      <c r="F246" s="99" t="str">
        <f>IFERROR(INDEX(tbl_dateHistory[], MATCH(tbl_dailyDashboard[[#This Row],[runDate]:[runDate]], tbl_dateHistory[[runDate]:[runDate]], 0), MATCH(tbl_dailyDashboard[[#Headers],[botRuns]], tbl_dateHistory[#Headers], 0)), "-")</f>
        <v>x</v>
      </c>
      <c r="G246" s="57" t="str">
        <f>IFERROR(INDEX(tbl_dateHistory[], MATCH(tbl_dailyDashboard[[#This Row],[runDate]:[runDate]], tbl_dateHistory[[runDate]:[runDate]], 0), MATCH(tbl_dailyDashboard[[#Headers],[totalTransactions]], tbl_dateHistory[#Headers], 0)), "-")</f>
        <v>x</v>
      </c>
      <c r="H246" s="58" t="str">
        <f>IFERROR(INDEX(tbl_dateHistory[], MATCH(tbl_dailyDashboard[[#This Row],[runDate]:[runDate]], tbl_dateHistory[[runDate]:[runDate]], 0), MATCH(tbl_dailyDashboard[[#Headers],[percentSuccessful]], tbl_dateHistory[#Headers], 0)), "-")</f>
        <v>x</v>
      </c>
      <c r="I246" s="58" t="str">
        <f>IFERROR(INDEX(tbl_dateHistory[], MATCH(tbl_dailyDashboard[[#This Row],[runDate]:[runDate]], tbl_dateHistory[[runDate]:[runDate]], 0), MATCH(tbl_dailyDashboard[[#Headers],[percentBRE]], tbl_dateHistory[#Headers], 0)), "-")</f>
        <v>x</v>
      </c>
      <c r="J246" s="58" t="str">
        <f>IFERROR(INDEX(tbl_dateHistory[], MATCH(tbl_dailyDashboard[[#This Row],[runDate]:[runDate]], tbl_dateHistory[[runDate]:[runDate]], 0), MATCH(tbl_dailyDashboard[[#Headers],[percentSystemErrors]], tbl_dateHistory[#Headers], 0)), "-")</f>
        <v>x</v>
      </c>
      <c r="K246" s="69"/>
    </row>
    <row r="247" spans="2:11" x14ac:dyDescent="0.3">
      <c r="B247" s="63"/>
      <c r="C247" s="55" t="str">
        <f>IFERROR((INDEX(tbl_dateHistory[], tbl_dailyDashboard[[#This Row],[rowLookup]], 1)), "-")</f>
        <v>x</v>
      </c>
      <c r="D247" s="56" t="str">
        <f>IFERROR(INDEX(tbl_dateHistory[], MATCH(tbl_dailyDashboard[[#This Row],[runDate]:[runDate]], tbl_dateHistory[[runDate]:[runDate]], 0), MATCH(tbl_dailyDashboard[[#Headers],[avgBotRunTime]], tbl_dateHistory[#Headers], 0)), "-")</f>
        <v>x</v>
      </c>
      <c r="E247" s="56" t="str">
        <f>IFERROR(INDEX(tbl_dateHistory[], MATCH(tbl_dailyDashboard[[#This Row],[runDate]:[runDate]], tbl_dateHistory[[runDate]:[runDate]], 0), MATCH(tbl_dailyDashboard[[#Headers],[avgTransactionTime]], tbl_dateHistory[#Headers], 0)), "-")</f>
        <v>x</v>
      </c>
      <c r="F247" s="99" t="str">
        <f>IFERROR(INDEX(tbl_dateHistory[], MATCH(tbl_dailyDashboard[[#This Row],[runDate]:[runDate]], tbl_dateHistory[[runDate]:[runDate]], 0), MATCH(tbl_dailyDashboard[[#Headers],[botRuns]], tbl_dateHistory[#Headers], 0)), "-")</f>
        <v>x</v>
      </c>
      <c r="G247" s="57" t="str">
        <f>IFERROR(INDEX(tbl_dateHistory[], MATCH(tbl_dailyDashboard[[#This Row],[runDate]:[runDate]], tbl_dateHistory[[runDate]:[runDate]], 0), MATCH(tbl_dailyDashboard[[#Headers],[totalTransactions]], tbl_dateHistory[#Headers], 0)), "-")</f>
        <v>x</v>
      </c>
      <c r="H247" s="58" t="str">
        <f>IFERROR(INDEX(tbl_dateHistory[], MATCH(tbl_dailyDashboard[[#This Row],[runDate]:[runDate]], tbl_dateHistory[[runDate]:[runDate]], 0), MATCH(tbl_dailyDashboard[[#Headers],[percentSuccessful]], tbl_dateHistory[#Headers], 0)), "-")</f>
        <v>x</v>
      </c>
      <c r="I247" s="58" t="str">
        <f>IFERROR(INDEX(tbl_dateHistory[], MATCH(tbl_dailyDashboard[[#This Row],[runDate]:[runDate]], tbl_dateHistory[[runDate]:[runDate]], 0), MATCH(tbl_dailyDashboard[[#Headers],[percentBRE]], tbl_dateHistory[#Headers], 0)), "-")</f>
        <v>x</v>
      </c>
      <c r="J247" s="58" t="str">
        <f>IFERROR(INDEX(tbl_dateHistory[], MATCH(tbl_dailyDashboard[[#This Row],[runDate]:[runDate]], tbl_dateHistory[[runDate]:[runDate]], 0), MATCH(tbl_dailyDashboard[[#Headers],[percentSystemErrors]], tbl_dateHistory[#Headers], 0)), "-")</f>
        <v>x</v>
      </c>
      <c r="K247" s="69"/>
    </row>
    <row r="248" spans="2:11" x14ac:dyDescent="0.3">
      <c r="B248" s="63"/>
      <c r="C248" s="55" t="str">
        <f>IFERROR((INDEX(tbl_dateHistory[], tbl_dailyDashboard[[#This Row],[rowLookup]], 1)), "-")</f>
        <v>x</v>
      </c>
      <c r="D248" s="56" t="str">
        <f>IFERROR(INDEX(tbl_dateHistory[], MATCH(tbl_dailyDashboard[[#This Row],[runDate]:[runDate]], tbl_dateHistory[[runDate]:[runDate]], 0), MATCH(tbl_dailyDashboard[[#Headers],[avgBotRunTime]], tbl_dateHistory[#Headers], 0)), "-")</f>
        <v>x</v>
      </c>
      <c r="E248" s="56" t="str">
        <f>IFERROR(INDEX(tbl_dateHistory[], MATCH(tbl_dailyDashboard[[#This Row],[runDate]:[runDate]], tbl_dateHistory[[runDate]:[runDate]], 0), MATCH(tbl_dailyDashboard[[#Headers],[avgTransactionTime]], tbl_dateHistory[#Headers], 0)), "-")</f>
        <v>x</v>
      </c>
      <c r="F248" s="99" t="str">
        <f>IFERROR(INDEX(tbl_dateHistory[], MATCH(tbl_dailyDashboard[[#This Row],[runDate]:[runDate]], tbl_dateHistory[[runDate]:[runDate]], 0), MATCH(tbl_dailyDashboard[[#Headers],[botRuns]], tbl_dateHistory[#Headers], 0)), "-")</f>
        <v>x</v>
      </c>
      <c r="G248" s="57" t="str">
        <f>IFERROR(INDEX(tbl_dateHistory[], MATCH(tbl_dailyDashboard[[#This Row],[runDate]:[runDate]], tbl_dateHistory[[runDate]:[runDate]], 0), MATCH(tbl_dailyDashboard[[#Headers],[totalTransactions]], tbl_dateHistory[#Headers], 0)), "-")</f>
        <v>x</v>
      </c>
      <c r="H248" s="58" t="str">
        <f>IFERROR(INDEX(tbl_dateHistory[], MATCH(tbl_dailyDashboard[[#This Row],[runDate]:[runDate]], tbl_dateHistory[[runDate]:[runDate]], 0), MATCH(tbl_dailyDashboard[[#Headers],[percentSuccessful]], tbl_dateHistory[#Headers], 0)), "-")</f>
        <v>x</v>
      </c>
      <c r="I248" s="58" t="str">
        <f>IFERROR(INDEX(tbl_dateHistory[], MATCH(tbl_dailyDashboard[[#This Row],[runDate]:[runDate]], tbl_dateHistory[[runDate]:[runDate]], 0), MATCH(tbl_dailyDashboard[[#Headers],[percentBRE]], tbl_dateHistory[#Headers], 0)), "-")</f>
        <v>x</v>
      </c>
      <c r="J248" s="58" t="str">
        <f>IFERROR(INDEX(tbl_dateHistory[], MATCH(tbl_dailyDashboard[[#This Row],[runDate]:[runDate]], tbl_dateHistory[[runDate]:[runDate]], 0), MATCH(tbl_dailyDashboard[[#Headers],[percentSystemErrors]], tbl_dateHistory[#Headers], 0)), "-")</f>
        <v>x</v>
      </c>
      <c r="K248" s="69"/>
    </row>
    <row r="249" spans="2:11" x14ac:dyDescent="0.3">
      <c r="B249" s="63"/>
      <c r="C249" s="55" t="str">
        <f>IFERROR((INDEX(tbl_dateHistory[], tbl_dailyDashboard[[#This Row],[rowLookup]], 1)), "-")</f>
        <v>x</v>
      </c>
      <c r="D249" s="56" t="str">
        <f>IFERROR(INDEX(tbl_dateHistory[], MATCH(tbl_dailyDashboard[[#This Row],[runDate]:[runDate]], tbl_dateHistory[[runDate]:[runDate]], 0), MATCH(tbl_dailyDashboard[[#Headers],[avgBotRunTime]], tbl_dateHistory[#Headers], 0)), "-")</f>
        <v>x</v>
      </c>
      <c r="E249" s="56" t="str">
        <f>IFERROR(INDEX(tbl_dateHistory[], MATCH(tbl_dailyDashboard[[#This Row],[runDate]:[runDate]], tbl_dateHistory[[runDate]:[runDate]], 0), MATCH(tbl_dailyDashboard[[#Headers],[avgTransactionTime]], tbl_dateHistory[#Headers], 0)), "-")</f>
        <v>x</v>
      </c>
      <c r="F249" s="99" t="str">
        <f>IFERROR(INDEX(tbl_dateHistory[], MATCH(tbl_dailyDashboard[[#This Row],[runDate]:[runDate]], tbl_dateHistory[[runDate]:[runDate]], 0), MATCH(tbl_dailyDashboard[[#Headers],[botRuns]], tbl_dateHistory[#Headers], 0)), "-")</f>
        <v>x</v>
      </c>
      <c r="G249" s="57" t="str">
        <f>IFERROR(INDEX(tbl_dateHistory[], MATCH(tbl_dailyDashboard[[#This Row],[runDate]:[runDate]], tbl_dateHistory[[runDate]:[runDate]], 0), MATCH(tbl_dailyDashboard[[#Headers],[totalTransactions]], tbl_dateHistory[#Headers], 0)), "-")</f>
        <v>x</v>
      </c>
      <c r="H249" s="58" t="str">
        <f>IFERROR(INDEX(tbl_dateHistory[], MATCH(tbl_dailyDashboard[[#This Row],[runDate]:[runDate]], tbl_dateHistory[[runDate]:[runDate]], 0), MATCH(tbl_dailyDashboard[[#Headers],[percentSuccessful]], tbl_dateHistory[#Headers], 0)), "-")</f>
        <v>x</v>
      </c>
      <c r="I249" s="58" t="str">
        <f>IFERROR(INDEX(tbl_dateHistory[], MATCH(tbl_dailyDashboard[[#This Row],[runDate]:[runDate]], tbl_dateHistory[[runDate]:[runDate]], 0), MATCH(tbl_dailyDashboard[[#Headers],[percentBRE]], tbl_dateHistory[#Headers], 0)), "-")</f>
        <v>x</v>
      </c>
      <c r="J249" s="58" t="str">
        <f>IFERROR(INDEX(tbl_dateHistory[], MATCH(tbl_dailyDashboard[[#This Row],[runDate]:[runDate]], tbl_dateHistory[[runDate]:[runDate]], 0), MATCH(tbl_dailyDashboard[[#Headers],[percentSystemErrors]], tbl_dateHistory[#Headers], 0)), "-")</f>
        <v>x</v>
      </c>
      <c r="K249" s="69"/>
    </row>
    <row r="250" spans="2:11" x14ac:dyDescent="0.3">
      <c r="B250" s="63"/>
      <c r="C250" s="55" t="str">
        <f>IFERROR((INDEX(tbl_dateHistory[], tbl_dailyDashboard[[#This Row],[rowLookup]], 1)), "-")</f>
        <v>x</v>
      </c>
      <c r="D250" s="56" t="str">
        <f>IFERROR(INDEX(tbl_dateHistory[], MATCH(tbl_dailyDashboard[[#This Row],[runDate]:[runDate]], tbl_dateHistory[[runDate]:[runDate]], 0), MATCH(tbl_dailyDashboard[[#Headers],[avgBotRunTime]], tbl_dateHistory[#Headers], 0)), "-")</f>
        <v>x</v>
      </c>
      <c r="E250" s="56" t="str">
        <f>IFERROR(INDEX(tbl_dateHistory[], MATCH(tbl_dailyDashboard[[#This Row],[runDate]:[runDate]], tbl_dateHistory[[runDate]:[runDate]], 0), MATCH(tbl_dailyDashboard[[#Headers],[avgTransactionTime]], tbl_dateHistory[#Headers], 0)), "-")</f>
        <v>x</v>
      </c>
      <c r="F250" s="99" t="str">
        <f>IFERROR(INDEX(tbl_dateHistory[], MATCH(tbl_dailyDashboard[[#This Row],[runDate]:[runDate]], tbl_dateHistory[[runDate]:[runDate]], 0), MATCH(tbl_dailyDashboard[[#Headers],[botRuns]], tbl_dateHistory[#Headers], 0)), "-")</f>
        <v>x</v>
      </c>
      <c r="G250" s="57" t="str">
        <f>IFERROR(INDEX(tbl_dateHistory[], MATCH(tbl_dailyDashboard[[#This Row],[runDate]:[runDate]], tbl_dateHistory[[runDate]:[runDate]], 0), MATCH(tbl_dailyDashboard[[#Headers],[totalTransactions]], tbl_dateHistory[#Headers], 0)), "-")</f>
        <v>x</v>
      </c>
      <c r="H250" s="58" t="str">
        <f>IFERROR(INDEX(tbl_dateHistory[], MATCH(tbl_dailyDashboard[[#This Row],[runDate]:[runDate]], tbl_dateHistory[[runDate]:[runDate]], 0), MATCH(tbl_dailyDashboard[[#Headers],[percentSuccessful]], tbl_dateHistory[#Headers], 0)), "-")</f>
        <v>x</v>
      </c>
      <c r="I250" s="58" t="str">
        <f>IFERROR(INDEX(tbl_dateHistory[], MATCH(tbl_dailyDashboard[[#This Row],[runDate]:[runDate]], tbl_dateHistory[[runDate]:[runDate]], 0), MATCH(tbl_dailyDashboard[[#Headers],[percentBRE]], tbl_dateHistory[#Headers], 0)), "-")</f>
        <v>x</v>
      </c>
      <c r="J250" s="58" t="str">
        <f>IFERROR(INDEX(tbl_dateHistory[], MATCH(tbl_dailyDashboard[[#This Row],[runDate]:[runDate]], tbl_dateHistory[[runDate]:[runDate]], 0), MATCH(tbl_dailyDashboard[[#Headers],[percentSystemErrors]], tbl_dateHistory[#Headers], 0)), "-")</f>
        <v>x</v>
      </c>
      <c r="K250" s="69"/>
    </row>
    <row r="251" spans="2:11" x14ac:dyDescent="0.3">
      <c r="B251" s="63"/>
      <c r="C251" s="55" t="str">
        <f>IFERROR((INDEX(tbl_dateHistory[], tbl_dailyDashboard[[#This Row],[rowLookup]], 1)), "-")</f>
        <v>x</v>
      </c>
      <c r="D251" s="56" t="str">
        <f>IFERROR(INDEX(tbl_dateHistory[], MATCH(tbl_dailyDashboard[[#This Row],[runDate]:[runDate]], tbl_dateHistory[[runDate]:[runDate]], 0), MATCH(tbl_dailyDashboard[[#Headers],[avgBotRunTime]], tbl_dateHistory[#Headers], 0)), "-")</f>
        <v>x</v>
      </c>
      <c r="E251" s="56" t="str">
        <f>IFERROR(INDEX(tbl_dateHistory[], MATCH(tbl_dailyDashboard[[#This Row],[runDate]:[runDate]], tbl_dateHistory[[runDate]:[runDate]], 0), MATCH(tbl_dailyDashboard[[#Headers],[avgTransactionTime]], tbl_dateHistory[#Headers], 0)), "-")</f>
        <v>x</v>
      </c>
      <c r="F251" s="99" t="str">
        <f>IFERROR(INDEX(tbl_dateHistory[], MATCH(tbl_dailyDashboard[[#This Row],[runDate]:[runDate]], tbl_dateHistory[[runDate]:[runDate]], 0), MATCH(tbl_dailyDashboard[[#Headers],[botRuns]], tbl_dateHistory[#Headers], 0)), "-")</f>
        <v>x</v>
      </c>
      <c r="G251" s="57" t="str">
        <f>IFERROR(INDEX(tbl_dateHistory[], MATCH(tbl_dailyDashboard[[#This Row],[runDate]:[runDate]], tbl_dateHistory[[runDate]:[runDate]], 0), MATCH(tbl_dailyDashboard[[#Headers],[totalTransactions]], tbl_dateHistory[#Headers], 0)), "-")</f>
        <v>x</v>
      </c>
      <c r="H251" s="58" t="str">
        <f>IFERROR(INDEX(tbl_dateHistory[], MATCH(tbl_dailyDashboard[[#This Row],[runDate]:[runDate]], tbl_dateHistory[[runDate]:[runDate]], 0), MATCH(tbl_dailyDashboard[[#Headers],[percentSuccessful]], tbl_dateHistory[#Headers], 0)), "-")</f>
        <v>x</v>
      </c>
      <c r="I251" s="58" t="str">
        <f>IFERROR(INDEX(tbl_dateHistory[], MATCH(tbl_dailyDashboard[[#This Row],[runDate]:[runDate]], tbl_dateHistory[[runDate]:[runDate]], 0), MATCH(tbl_dailyDashboard[[#Headers],[percentBRE]], tbl_dateHistory[#Headers], 0)), "-")</f>
        <v>x</v>
      </c>
      <c r="J251" s="58" t="str">
        <f>IFERROR(INDEX(tbl_dateHistory[], MATCH(tbl_dailyDashboard[[#This Row],[runDate]:[runDate]], tbl_dateHistory[[runDate]:[runDate]], 0), MATCH(tbl_dailyDashboard[[#Headers],[percentSystemErrors]], tbl_dateHistory[#Headers], 0)), "-")</f>
        <v>x</v>
      </c>
      <c r="K251" s="69"/>
    </row>
    <row r="252" spans="2:11" x14ac:dyDescent="0.3">
      <c r="B252" s="63"/>
      <c r="C252" s="55" t="str">
        <f>IFERROR((INDEX(tbl_dateHistory[], tbl_dailyDashboard[[#This Row],[rowLookup]], 1)), "-")</f>
        <v>x</v>
      </c>
      <c r="D252" s="56" t="str">
        <f>IFERROR(INDEX(tbl_dateHistory[], MATCH(tbl_dailyDashboard[[#This Row],[runDate]:[runDate]], tbl_dateHistory[[runDate]:[runDate]], 0), MATCH(tbl_dailyDashboard[[#Headers],[avgBotRunTime]], tbl_dateHistory[#Headers], 0)), "-")</f>
        <v>x</v>
      </c>
      <c r="E252" s="56" t="str">
        <f>IFERROR(INDEX(tbl_dateHistory[], MATCH(tbl_dailyDashboard[[#This Row],[runDate]:[runDate]], tbl_dateHistory[[runDate]:[runDate]], 0), MATCH(tbl_dailyDashboard[[#Headers],[avgTransactionTime]], tbl_dateHistory[#Headers], 0)), "-")</f>
        <v>x</v>
      </c>
      <c r="F252" s="99" t="str">
        <f>IFERROR(INDEX(tbl_dateHistory[], MATCH(tbl_dailyDashboard[[#This Row],[runDate]:[runDate]], tbl_dateHistory[[runDate]:[runDate]], 0), MATCH(tbl_dailyDashboard[[#Headers],[botRuns]], tbl_dateHistory[#Headers], 0)), "-")</f>
        <v>x</v>
      </c>
      <c r="G252" s="57" t="str">
        <f>IFERROR(INDEX(tbl_dateHistory[], MATCH(tbl_dailyDashboard[[#This Row],[runDate]:[runDate]], tbl_dateHistory[[runDate]:[runDate]], 0), MATCH(tbl_dailyDashboard[[#Headers],[totalTransactions]], tbl_dateHistory[#Headers], 0)), "-")</f>
        <v>x</v>
      </c>
      <c r="H252" s="58" t="str">
        <f>IFERROR(INDEX(tbl_dateHistory[], MATCH(tbl_dailyDashboard[[#This Row],[runDate]:[runDate]], tbl_dateHistory[[runDate]:[runDate]], 0), MATCH(tbl_dailyDashboard[[#Headers],[percentSuccessful]], tbl_dateHistory[#Headers], 0)), "-")</f>
        <v>x</v>
      </c>
      <c r="I252" s="58" t="str">
        <f>IFERROR(INDEX(tbl_dateHistory[], MATCH(tbl_dailyDashboard[[#This Row],[runDate]:[runDate]], tbl_dateHistory[[runDate]:[runDate]], 0), MATCH(tbl_dailyDashboard[[#Headers],[percentBRE]], tbl_dateHistory[#Headers], 0)), "-")</f>
        <v>x</v>
      </c>
      <c r="J252" s="58" t="str">
        <f>IFERROR(INDEX(tbl_dateHistory[], MATCH(tbl_dailyDashboard[[#This Row],[runDate]:[runDate]], tbl_dateHistory[[runDate]:[runDate]], 0), MATCH(tbl_dailyDashboard[[#Headers],[percentSystemErrors]], tbl_dateHistory[#Headers], 0)), "-")</f>
        <v>x</v>
      </c>
      <c r="K252" s="69"/>
    </row>
    <row r="253" spans="2:11" x14ac:dyDescent="0.3">
      <c r="B253" s="63"/>
      <c r="C253" s="55" t="str">
        <f>IFERROR((INDEX(tbl_dateHistory[], tbl_dailyDashboard[[#This Row],[rowLookup]], 1)), "-")</f>
        <v>x</v>
      </c>
      <c r="D253" s="56" t="str">
        <f>IFERROR(INDEX(tbl_dateHistory[], MATCH(tbl_dailyDashboard[[#This Row],[runDate]:[runDate]], tbl_dateHistory[[runDate]:[runDate]], 0), MATCH(tbl_dailyDashboard[[#Headers],[avgBotRunTime]], tbl_dateHistory[#Headers], 0)), "-")</f>
        <v>x</v>
      </c>
      <c r="E253" s="56" t="str">
        <f>IFERROR(INDEX(tbl_dateHistory[], MATCH(tbl_dailyDashboard[[#This Row],[runDate]:[runDate]], tbl_dateHistory[[runDate]:[runDate]], 0), MATCH(tbl_dailyDashboard[[#Headers],[avgTransactionTime]], tbl_dateHistory[#Headers], 0)), "-")</f>
        <v>x</v>
      </c>
      <c r="F253" s="99" t="str">
        <f>IFERROR(INDEX(tbl_dateHistory[], MATCH(tbl_dailyDashboard[[#This Row],[runDate]:[runDate]], tbl_dateHistory[[runDate]:[runDate]], 0), MATCH(tbl_dailyDashboard[[#Headers],[botRuns]], tbl_dateHistory[#Headers], 0)), "-")</f>
        <v>x</v>
      </c>
      <c r="G253" s="57" t="str">
        <f>IFERROR(INDEX(tbl_dateHistory[], MATCH(tbl_dailyDashboard[[#This Row],[runDate]:[runDate]], tbl_dateHistory[[runDate]:[runDate]], 0), MATCH(tbl_dailyDashboard[[#Headers],[totalTransactions]], tbl_dateHistory[#Headers], 0)), "-")</f>
        <v>x</v>
      </c>
      <c r="H253" s="58" t="str">
        <f>IFERROR(INDEX(tbl_dateHistory[], MATCH(tbl_dailyDashboard[[#This Row],[runDate]:[runDate]], tbl_dateHistory[[runDate]:[runDate]], 0), MATCH(tbl_dailyDashboard[[#Headers],[percentSuccessful]], tbl_dateHistory[#Headers], 0)), "-")</f>
        <v>x</v>
      </c>
      <c r="I253" s="58" t="str">
        <f>IFERROR(INDEX(tbl_dateHistory[], MATCH(tbl_dailyDashboard[[#This Row],[runDate]:[runDate]], tbl_dateHistory[[runDate]:[runDate]], 0), MATCH(tbl_dailyDashboard[[#Headers],[percentBRE]], tbl_dateHistory[#Headers], 0)), "-")</f>
        <v>x</v>
      </c>
      <c r="J253" s="58" t="str">
        <f>IFERROR(INDEX(tbl_dateHistory[], MATCH(tbl_dailyDashboard[[#This Row],[runDate]:[runDate]], tbl_dateHistory[[runDate]:[runDate]], 0), MATCH(tbl_dailyDashboard[[#Headers],[percentSystemErrors]], tbl_dateHistory[#Headers], 0)), "-")</f>
        <v>x</v>
      </c>
      <c r="K253" s="69"/>
    </row>
    <row r="254" spans="2:11" x14ac:dyDescent="0.3">
      <c r="B254" s="63"/>
      <c r="C254" s="55" t="str">
        <f>IFERROR((INDEX(tbl_dateHistory[], tbl_dailyDashboard[[#This Row],[rowLookup]], 1)), "-")</f>
        <v>x</v>
      </c>
      <c r="D254" s="56" t="str">
        <f>IFERROR(INDEX(tbl_dateHistory[], MATCH(tbl_dailyDashboard[[#This Row],[runDate]:[runDate]], tbl_dateHistory[[runDate]:[runDate]], 0), MATCH(tbl_dailyDashboard[[#Headers],[avgBotRunTime]], tbl_dateHistory[#Headers], 0)), "-")</f>
        <v>x</v>
      </c>
      <c r="E254" s="56" t="str">
        <f>IFERROR(INDEX(tbl_dateHistory[], MATCH(tbl_dailyDashboard[[#This Row],[runDate]:[runDate]], tbl_dateHistory[[runDate]:[runDate]], 0), MATCH(tbl_dailyDashboard[[#Headers],[avgTransactionTime]], tbl_dateHistory[#Headers], 0)), "-")</f>
        <v>x</v>
      </c>
      <c r="F254" s="99" t="str">
        <f>IFERROR(INDEX(tbl_dateHistory[], MATCH(tbl_dailyDashboard[[#This Row],[runDate]:[runDate]], tbl_dateHistory[[runDate]:[runDate]], 0), MATCH(tbl_dailyDashboard[[#Headers],[botRuns]], tbl_dateHistory[#Headers], 0)), "-")</f>
        <v>x</v>
      </c>
      <c r="G254" s="57" t="str">
        <f>IFERROR(INDEX(tbl_dateHistory[], MATCH(tbl_dailyDashboard[[#This Row],[runDate]:[runDate]], tbl_dateHistory[[runDate]:[runDate]], 0), MATCH(tbl_dailyDashboard[[#Headers],[totalTransactions]], tbl_dateHistory[#Headers], 0)), "-")</f>
        <v>x</v>
      </c>
      <c r="H254" s="58" t="str">
        <f>IFERROR(INDEX(tbl_dateHistory[], MATCH(tbl_dailyDashboard[[#This Row],[runDate]:[runDate]], tbl_dateHistory[[runDate]:[runDate]], 0), MATCH(tbl_dailyDashboard[[#Headers],[percentSuccessful]], tbl_dateHistory[#Headers], 0)), "-")</f>
        <v>x</v>
      </c>
      <c r="I254" s="58" t="str">
        <f>IFERROR(INDEX(tbl_dateHistory[], MATCH(tbl_dailyDashboard[[#This Row],[runDate]:[runDate]], tbl_dateHistory[[runDate]:[runDate]], 0), MATCH(tbl_dailyDashboard[[#Headers],[percentBRE]], tbl_dateHistory[#Headers], 0)), "-")</f>
        <v>x</v>
      </c>
      <c r="J254" s="58" t="str">
        <f>IFERROR(INDEX(tbl_dateHistory[], MATCH(tbl_dailyDashboard[[#This Row],[runDate]:[runDate]], tbl_dateHistory[[runDate]:[runDate]], 0), MATCH(tbl_dailyDashboard[[#Headers],[percentSystemErrors]], tbl_dateHistory[#Headers], 0)), "-")</f>
        <v>x</v>
      </c>
      <c r="K254" s="69"/>
    </row>
    <row r="255" spans="2:11" x14ac:dyDescent="0.3">
      <c r="B255" s="63"/>
      <c r="C255" s="55" t="str">
        <f>IFERROR((INDEX(tbl_dateHistory[], tbl_dailyDashboard[[#This Row],[rowLookup]], 1)), "-")</f>
        <v>x</v>
      </c>
      <c r="D255" s="56" t="str">
        <f>IFERROR(INDEX(tbl_dateHistory[], MATCH(tbl_dailyDashboard[[#This Row],[runDate]:[runDate]], tbl_dateHistory[[runDate]:[runDate]], 0), MATCH(tbl_dailyDashboard[[#Headers],[avgBotRunTime]], tbl_dateHistory[#Headers], 0)), "-")</f>
        <v>x</v>
      </c>
      <c r="E255" s="56" t="str">
        <f>IFERROR(INDEX(tbl_dateHistory[], MATCH(tbl_dailyDashboard[[#This Row],[runDate]:[runDate]], tbl_dateHistory[[runDate]:[runDate]], 0), MATCH(tbl_dailyDashboard[[#Headers],[avgTransactionTime]], tbl_dateHistory[#Headers], 0)), "-")</f>
        <v>x</v>
      </c>
      <c r="F255" s="99" t="str">
        <f>IFERROR(INDEX(tbl_dateHistory[], MATCH(tbl_dailyDashboard[[#This Row],[runDate]:[runDate]], tbl_dateHistory[[runDate]:[runDate]], 0), MATCH(tbl_dailyDashboard[[#Headers],[botRuns]], tbl_dateHistory[#Headers], 0)), "-")</f>
        <v>x</v>
      </c>
      <c r="G255" s="57" t="str">
        <f>IFERROR(INDEX(tbl_dateHistory[], MATCH(tbl_dailyDashboard[[#This Row],[runDate]:[runDate]], tbl_dateHistory[[runDate]:[runDate]], 0), MATCH(tbl_dailyDashboard[[#Headers],[totalTransactions]], tbl_dateHistory[#Headers], 0)), "-")</f>
        <v>x</v>
      </c>
      <c r="H255" s="58" t="str">
        <f>IFERROR(INDEX(tbl_dateHistory[], MATCH(tbl_dailyDashboard[[#This Row],[runDate]:[runDate]], tbl_dateHistory[[runDate]:[runDate]], 0), MATCH(tbl_dailyDashboard[[#Headers],[percentSuccessful]], tbl_dateHistory[#Headers], 0)), "-")</f>
        <v>x</v>
      </c>
      <c r="I255" s="58" t="str">
        <f>IFERROR(INDEX(tbl_dateHistory[], MATCH(tbl_dailyDashboard[[#This Row],[runDate]:[runDate]], tbl_dateHistory[[runDate]:[runDate]], 0), MATCH(tbl_dailyDashboard[[#Headers],[percentBRE]], tbl_dateHistory[#Headers], 0)), "-")</f>
        <v>x</v>
      </c>
      <c r="J255" s="58" t="str">
        <f>IFERROR(INDEX(tbl_dateHistory[], MATCH(tbl_dailyDashboard[[#This Row],[runDate]:[runDate]], tbl_dateHistory[[runDate]:[runDate]], 0), MATCH(tbl_dailyDashboard[[#Headers],[percentSystemErrors]], tbl_dateHistory[#Headers], 0)), "-")</f>
        <v>x</v>
      </c>
      <c r="K255" s="69"/>
    </row>
    <row r="256" spans="2:11" x14ac:dyDescent="0.3">
      <c r="B256" s="63"/>
      <c r="C256" s="55" t="str">
        <f>IFERROR((INDEX(tbl_dateHistory[], tbl_dailyDashboard[[#This Row],[rowLookup]], 1)), "-")</f>
        <v>x</v>
      </c>
      <c r="D256" s="56" t="str">
        <f>IFERROR(INDEX(tbl_dateHistory[], MATCH(tbl_dailyDashboard[[#This Row],[runDate]:[runDate]], tbl_dateHistory[[runDate]:[runDate]], 0), MATCH(tbl_dailyDashboard[[#Headers],[avgBotRunTime]], tbl_dateHistory[#Headers], 0)), "-")</f>
        <v>x</v>
      </c>
      <c r="E256" s="56" t="str">
        <f>IFERROR(INDEX(tbl_dateHistory[], MATCH(tbl_dailyDashboard[[#This Row],[runDate]:[runDate]], tbl_dateHistory[[runDate]:[runDate]], 0), MATCH(tbl_dailyDashboard[[#Headers],[avgTransactionTime]], tbl_dateHistory[#Headers], 0)), "-")</f>
        <v>x</v>
      </c>
      <c r="F256" s="99" t="str">
        <f>IFERROR(INDEX(tbl_dateHistory[], MATCH(tbl_dailyDashboard[[#This Row],[runDate]:[runDate]], tbl_dateHistory[[runDate]:[runDate]], 0), MATCH(tbl_dailyDashboard[[#Headers],[botRuns]], tbl_dateHistory[#Headers], 0)), "-")</f>
        <v>x</v>
      </c>
      <c r="G256" s="57" t="str">
        <f>IFERROR(INDEX(tbl_dateHistory[], MATCH(tbl_dailyDashboard[[#This Row],[runDate]:[runDate]], tbl_dateHistory[[runDate]:[runDate]], 0), MATCH(tbl_dailyDashboard[[#Headers],[totalTransactions]], tbl_dateHistory[#Headers], 0)), "-")</f>
        <v>x</v>
      </c>
      <c r="H256" s="58" t="str">
        <f>IFERROR(INDEX(tbl_dateHistory[], MATCH(tbl_dailyDashboard[[#This Row],[runDate]:[runDate]], tbl_dateHistory[[runDate]:[runDate]], 0), MATCH(tbl_dailyDashboard[[#Headers],[percentSuccessful]], tbl_dateHistory[#Headers], 0)), "-")</f>
        <v>x</v>
      </c>
      <c r="I256" s="58" t="str">
        <f>IFERROR(INDEX(tbl_dateHistory[], MATCH(tbl_dailyDashboard[[#This Row],[runDate]:[runDate]], tbl_dateHistory[[runDate]:[runDate]], 0), MATCH(tbl_dailyDashboard[[#Headers],[percentBRE]], tbl_dateHistory[#Headers], 0)), "-")</f>
        <v>x</v>
      </c>
      <c r="J256" s="58" t="str">
        <f>IFERROR(INDEX(tbl_dateHistory[], MATCH(tbl_dailyDashboard[[#This Row],[runDate]:[runDate]], tbl_dateHistory[[runDate]:[runDate]], 0), MATCH(tbl_dailyDashboard[[#Headers],[percentSystemErrors]], tbl_dateHistory[#Headers], 0)), "-")</f>
        <v>x</v>
      </c>
      <c r="K256" s="69"/>
    </row>
    <row r="257" spans="2:11" x14ac:dyDescent="0.3">
      <c r="B257" s="63"/>
      <c r="C257" s="55" t="str">
        <f>IFERROR((INDEX(tbl_dateHistory[], tbl_dailyDashboard[[#This Row],[rowLookup]], 1)), "-")</f>
        <v>x</v>
      </c>
      <c r="D257" s="56" t="str">
        <f>IFERROR(INDEX(tbl_dateHistory[], MATCH(tbl_dailyDashboard[[#This Row],[runDate]:[runDate]], tbl_dateHistory[[runDate]:[runDate]], 0), MATCH(tbl_dailyDashboard[[#Headers],[avgBotRunTime]], tbl_dateHistory[#Headers], 0)), "-")</f>
        <v>x</v>
      </c>
      <c r="E257" s="56" t="str">
        <f>IFERROR(INDEX(tbl_dateHistory[], MATCH(tbl_dailyDashboard[[#This Row],[runDate]:[runDate]], tbl_dateHistory[[runDate]:[runDate]], 0), MATCH(tbl_dailyDashboard[[#Headers],[avgTransactionTime]], tbl_dateHistory[#Headers], 0)), "-")</f>
        <v>x</v>
      </c>
      <c r="F257" s="99" t="str">
        <f>IFERROR(INDEX(tbl_dateHistory[], MATCH(tbl_dailyDashboard[[#This Row],[runDate]:[runDate]], tbl_dateHistory[[runDate]:[runDate]], 0), MATCH(tbl_dailyDashboard[[#Headers],[botRuns]], tbl_dateHistory[#Headers], 0)), "-")</f>
        <v>x</v>
      </c>
      <c r="G257" s="57" t="str">
        <f>IFERROR(INDEX(tbl_dateHistory[], MATCH(tbl_dailyDashboard[[#This Row],[runDate]:[runDate]], tbl_dateHistory[[runDate]:[runDate]], 0), MATCH(tbl_dailyDashboard[[#Headers],[totalTransactions]], tbl_dateHistory[#Headers], 0)), "-")</f>
        <v>x</v>
      </c>
      <c r="H257" s="58" t="str">
        <f>IFERROR(INDEX(tbl_dateHistory[], MATCH(tbl_dailyDashboard[[#This Row],[runDate]:[runDate]], tbl_dateHistory[[runDate]:[runDate]], 0), MATCH(tbl_dailyDashboard[[#Headers],[percentSuccessful]], tbl_dateHistory[#Headers], 0)), "-")</f>
        <v>x</v>
      </c>
      <c r="I257" s="58" t="str">
        <f>IFERROR(INDEX(tbl_dateHistory[], MATCH(tbl_dailyDashboard[[#This Row],[runDate]:[runDate]], tbl_dateHistory[[runDate]:[runDate]], 0), MATCH(tbl_dailyDashboard[[#Headers],[percentBRE]], tbl_dateHistory[#Headers], 0)), "-")</f>
        <v>x</v>
      </c>
      <c r="J257" s="58" t="str">
        <f>IFERROR(INDEX(tbl_dateHistory[], MATCH(tbl_dailyDashboard[[#This Row],[runDate]:[runDate]], tbl_dateHistory[[runDate]:[runDate]], 0), MATCH(tbl_dailyDashboard[[#Headers],[percentSystemErrors]], tbl_dateHistory[#Headers], 0)), "-")</f>
        <v>x</v>
      </c>
      <c r="K257" s="69"/>
    </row>
    <row r="258" spans="2:11" x14ac:dyDescent="0.3">
      <c r="B258" s="63"/>
      <c r="C258" s="55" t="str">
        <f>IFERROR((INDEX(tbl_dateHistory[], tbl_dailyDashboard[[#This Row],[rowLookup]], 1)), "-")</f>
        <v>x</v>
      </c>
      <c r="D258" s="56" t="str">
        <f>IFERROR(INDEX(tbl_dateHistory[], MATCH(tbl_dailyDashboard[[#This Row],[runDate]:[runDate]], tbl_dateHistory[[runDate]:[runDate]], 0), MATCH(tbl_dailyDashboard[[#Headers],[avgBotRunTime]], tbl_dateHistory[#Headers], 0)), "-")</f>
        <v>x</v>
      </c>
      <c r="E258" s="56" t="str">
        <f>IFERROR(INDEX(tbl_dateHistory[], MATCH(tbl_dailyDashboard[[#This Row],[runDate]:[runDate]], tbl_dateHistory[[runDate]:[runDate]], 0), MATCH(tbl_dailyDashboard[[#Headers],[avgTransactionTime]], tbl_dateHistory[#Headers], 0)), "-")</f>
        <v>x</v>
      </c>
      <c r="F258" s="99" t="str">
        <f>IFERROR(INDEX(tbl_dateHistory[], MATCH(tbl_dailyDashboard[[#This Row],[runDate]:[runDate]], tbl_dateHistory[[runDate]:[runDate]], 0), MATCH(tbl_dailyDashboard[[#Headers],[botRuns]], tbl_dateHistory[#Headers], 0)), "-")</f>
        <v>x</v>
      </c>
      <c r="G258" s="57" t="str">
        <f>IFERROR(INDEX(tbl_dateHistory[], MATCH(tbl_dailyDashboard[[#This Row],[runDate]:[runDate]], tbl_dateHistory[[runDate]:[runDate]], 0), MATCH(tbl_dailyDashboard[[#Headers],[totalTransactions]], tbl_dateHistory[#Headers], 0)), "-")</f>
        <v>x</v>
      </c>
      <c r="H258" s="58" t="str">
        <f>IFERROR(INDEX(tbl_dateHistory[], MATCH(tbl_dailyDashboard[[#This Row],[runDate]:[runDate]], tbl_dateHistory[[runDate]:[runDate]], 0), MATCH(tbl_dailyDashboard[[#Headers],[percentSuccessful]], tbl_dateHistory[#Headers], 0)), "-")</f>
        <v>x</v>
      </c>
      <c r="I258" s="58" t="str">
        <f>IFERROR(INDEX(tbl_dateHistory[], MATCH(tbl_dailyDashboard[[#This Row],[runDate]:[runDate]], tbl_dateHistory[[runDate]:[runDate]], 0), MATCH(tbl_dailyDashboard[[#Headers],[percentBRE]], tbl_dateHistory[#Headers], 0)), "-")</f>
        <v>x</v>
      </c>
      <c r="J258" s="58" t="str">
        <f>IFERROR(INDEX(tbl_dateHistory[], MATCH(tbl_dailyDashboard[[#This Row],[runDate]:[runDate]], tbl_dateHistory[[runDate]:[runDate]], 0), MATCH(tbl_dailyDashboard[[#Headers],[percentSystemErrors]], tbl_dateHistory[#Headers], 0)), "-")</f>
        <v>x</v>
      </c>
      <c r="K258" s="69"/>
    </row>
    <row r="259" spans="2:11" x14ac:dyDescent="0.3">
      <c r="B259" s="63"/>
      <c r="C259" s="55" t="str">
        <f>IFERROR((INDEX(tbl_dateHistory[], tbl_dailyDashboard[[#This Row],[rowLookup]], 1)), "-")</f>
        <v>x</v>
      </c>
      <c r="D259" s="56" t="str">
        <f>IFERROR(INDEX(tbl_dateHistory[], MATCH(tbl_dailyDashboard[[#This Row],[runDate]:[runDate]], tbl_dateHistory[[runDate]:[runDate]], 0), MATCH(tbl_dailyDashboard[[#Headers],[avgBotRunTime]], tbl_dateHistory[#Headers], 0)), "-")</f>
        <v>x</v>
      </c>
      <c r="E259" s="56" t="str">
        <f>IFERROR(INDEX(tbl_dateHistory[], MATCH(tbl_dailyDashboard[[#This Row],[runDate]:[runDate]], tbl_dateHistory[[runDate]:[runDate]], 0), MATCH(tbl_dailyDashboard[[#Headers],[avgTransactionTime]], tbl_dateHistory[#Headers], 0)), "-")</f>
        <v>x</v>
      </c>
      <c r="F259" s="99" t="str">
        <f>IFERROR(INDEX(tbl_dateHistory[], MATCH(tbl_dailyDashboard[[#This Row],[runDate]:[runDate]], tbl_dateHistory[[runDate]:[runDate]], 0), MATCH(tbl_dailyDashboard[[#Headers],[botRuns]], tbl_dateHistory[#Headers], 0)), "-")</f>
        <v>x</v>
      </c>
      <c r="G259" s="57" t="str">
        <f>IFERROR(INDEX(tbl_dateHistory[], MATCH(tbl_dailyDashboard[[#This Row],[runDate]:[runDate]], tbl_dateHistory[[runDate]:[runDate]], 0), MATCH(tbl_dailyDashboard[[#Headers],[totalTransactions]], tbl_dateHistory[#Headers], 0)), "-")</f>
        <v>x</v>
      </c>
      <c r="H259" s="58" t="str">
        <f>IFERROR(INDEX(tbl_dateHistory[], MATCH(tbl_dailyDashboard[[#This Row],[runDate]:[runDate]], tbl_dateHistory[[runDate]:[runDate]], 0), MATCH(tbl_dailyDashboard[[#Headers],[percentSuccessful]], tbl_dateHistory[#Headers], 0)), "-")</f>
        <v>x</v>
      </c>
      <c r="I259" s="58" t="str">
        <f>IFERROR(INDEX(tbl_dateHistory[], MATCH(tbl_dailyDashboard[[#This Row],[runDate]:[runDate]], tbl_dateHistory[[runDate]:[runDate]], 0), MATCH(tbl_dailyDashboard[[#Headers],[percentBRE]], tbl_dateHistory[#Headers], 0)), "-")</f>
        <v>x</v>
      </c>
      <c r="J259" s="58" t="str">
        <f>IFERROR(INDEX(tbl_dateHistory[], MATCH(tbl_dailyDashboard[[#This Row],[runDate]:[runDate]], tbl_dateHistory[[runDate]:[runDate]], 0), MATCH(tbl_dailyDashboard[[#Headers],[percentSystemErrors]], tbl_dateHistory[#Headers], 0)), "-")</f>
        <v>x</v>
      </c>
      <c r="K259" s="69"/>
    </row>
    <row r="260" spans="2:11" x14ac:dyDescent="0.3">
      <c r="B260" s="63"/>
      <c r="C260" s="55" t="str">
        <f>IFERROR((INDEX(tbl_dateHistory[], tbl_dailyDashboard[[#This Row],[rowLookup]], 1)), "-")</f>
        <v>x</v>
      </c>
      <c r="D260" s="56" t="str">
        <f>IFERROR(INDEX(tbl_dateHistory[], MATCH(tbl_dailyDashboard[[#This Row],[runDate]:[runDate]], tbl_dateHistory[[runDate]:[runDate]], 0), MATCH(tbl_dailyDashboard[[#Headers],[avgBotRunTime]], tbl_dateHistory[#Headers], 0)), "-")</f>
        <v>x</v>
      </c>
      <c r="E260" s="56" t="str">
        <f>IFERROR(INDEX(tbl_dateHistory[], MATCH(tbl_dailyDashboard[[#This Row],[runDate]:[runDate]], tbl_dateHistory[[runDate]:[runDate]], 0), MATCH(tbl_dailyDashboard[[#Headers],[avgTransactionTime]], tbl_dateHistory[#Headers], 0)), "-")</f>
        <v>x</v>
      </c>
      <c r="F260" s="99" t="str">
        <f>IFERROR(INDEX(tbl_dateHistory[], MATCH(tbl_dailyDashboard[[#This Row],[runDate]:[runDate]], tbl_dateHistory[[runDate]:[runDate]], 0), MATCH(tbl_dailyDashboard[[#Headers],[botRuns]], tbl_dateHistory[#Headers], 0)), "-")</f>
        <v>x</v>
      </c>
      <c r="G260" s="57" t="str">
        <f>IFERROR(INDEX(tbl_dateHistory[], MATCH(tbl_dailyDashboard[[#This Row],[runDate]:[runDate]], tbl_dateHistory[[runDate]:[runDate]], 0), MATCH(tbl_dailyDashboard[[#Headers],[totalTransactions]], tbl_dateHistory[#Headers], 0)), "-")</f>
        <v>x</v>
      </c>
      <c r="H260" s="58" t="str">
        <f>IFERROR(INDEX(tbl_dateHistory[], MATCH(tbl_dailyDashboard[[#This Row],[runDate]:[runDate]], tbl_dateHistory[[runDate]:[runDate]], 0), MATCH(tbl_dailyDashboard[[#Headers],[percentSuccessful]], tbl_dateHistory[#Headers], 0)), "-")</f>
        <v>x</v>
      </c>
      <c r="I260" s="58" t="str">
        <f>IFERROR(INDEX(tbl_dateHistory[], MATCH(tbl_dailyDashboard[[#This Row],[runDate]:[runDate]], tbl_dateHistory[[runDate]:[runDate]], 0), MATCH(tbl_dailyDashboard[[#Headers],[percentBRE]], tbl_dateHistory[#Headers], 0)), "-")</f>
        <v>x</v>
      </c>
      <c r="J260" s="58" t="str">
        <f>IFERROR(INDEX(tbl_dateHistory[], MATCH(tbl_dailyDashboard[[#This Row],[runDate]:[runDate]], tbl_dateHistory[[runDate]:[runDate]], 0), MATCH(tbl_dailyDashboard[[#Headers],[percentSystemErrors]], tbl_dateHistory[#Headers], 0)), "-")</f>
        <v>x</v>
      </c>
      <c r="K260" s="69"/>
    </row>
    <row r="261" spans="2:11" x14ac:dyDescent="0.3">
      <c r="B261" s="63"/>
      <c r="C261" s="55" t="str">
        <f>IFERROR((INDEX(tbl_dateHistory[], tbl_dailyDashboard[[#This Row],[rowLookup]], 1)), "-")</f>
        <v>x</v>
      </c>
      <c r="D261" s="56" t="str">
        <f>IFERROR(INDEX(tbl_dateHistory[], MATCH(tbl_dailyDashboard[[#This Row],[runDate]:[runDate]], tbl_dateHistory[[runDate]:[runDate]], 0), MATCH(tbl_dailyDashboard[[#Headers],[avgBotRunTime]], tbl_dateHistory[#Headers], 0)), "-")</f>
        <v>x</v>
      </c>
      <c r="E261" s="56" t="str">
        <f>IFERROR(INDEX(tbl_dateHistory[], MATCH(tbl_dailyDashboard[[#This Row],[runDate]:[runDate]], tbl_dateHistory[[runDate]:[runDate]], 0), MATCH(tbl_dailyDashboard[[#Headers],[avgTransactionTime]], tbl_dateHistory[#Headers], 0)), "-")</f>
        <v>x</v>
      </c>
      <c r="F261" s="99" t="str">
        <f>IFERROR(INDEX(tbl_dateHistory[], MATCH(tbl_dailyDashboard[[#This Row],[runDate]:[runDate]], tbl_dateHistory[[runDate]:[runDate]], 0), MATCH(tbl_dailyDashboard[[#Headers],[botRuns]], tbl_dateHistory[#Headers], 0)), "-")</f>
        <v>x</v>
      </c>
      <c r="G261" s="57" t="str">
        <f>IFERROR(INDEX(tbl_dateHistory[], MATCH(tbl_dailyDashboard[[#This Row],[runDate]:[runDate]], tbl_dateHistory[[runDate]:[runDate]], 0), MATCH(tbl_dailyDashboard[[#Headers],[totalTransactions]], tbl_dateHistory[#Headers], 0)), "-")</f>
        <v>x</v>
      </c>
      <c r="H261" s="58" t="str">
        <f>IFERROR(INDEX(tbl_dateHistory[], MATCH(tbl_dailyDashboard[[#This Row],[runDate]:[runDate]], tbl_dateHistory[[runDate]:[runDate]], 0), MATCH(tbl_dailyDashboard[[#Headers],[percentSuccessful]], tbl_dateHistory[#Headers], 0)), "-")</f>
        <v>x</v>
      </c>
      <c r="I261" s="58" t="str">
        <f>IFERROR(INDEX(tbl_dateHistory[], MATCH(tbl_dailyDashboard[[#This Row],[runDate]:[runDate]], tbl_dateHistory[[runDate]:[runDate]], 0), MATCH(tbl_dailyDashboard[[#Headers],[percentBRE]], tbl_dateHistory[#Headers], 0)), "-")</f>
        <v>x</v>
      </c>
      <c r="J261" s="58" t="str">
        <f>IFERROR(INDEX(tbl_dateHistory[], MATCH(tbl_dailyDashboard[[#This Row],[runDate]:[runDate]], tbl_dateHistory[[runDate]:[runDate]], 0), MATCH(tbl_dailyDashboard[[#Headers],[percentSystemErrors]], tbl_dateHistory[#Headers], 0)), "-")</f>
        <v>x</v>
      </c>
      <c r="K261" s="69"/>
    </row>
    <row r="262" spans="2:11" x14ac:dyDescent="0.3">
      <c r="B262" s="63"/>
      <c r="C262" s="55" t="str">
        <f>IFERROR((INDEX(tbl_dateHistory[], tbl_dailyDashboard[[#This Row],[rowLookup]], 1)), "-")</f>
        <v>x</v>
      </c>
      <c r="D262" s="56" t="str">
        <f>IFERROR(INDEX(tbl_dateHistory[], MATCH(tbl_dailyDashboard[[#This Row],[runDate]:[runDate]], tbl_dateHistory[[runDate]:[runDate]], 0), MATCH(tbl_dailyDashboard[[#Headers],[avgBotRunTime]], tbl_dateHistory[#Headers], 0)), "-")</f>
        <v>x</v>
      </c>
      <c r="E262" s="56" t="str">
        <f>IFERROR(INDEX(tbl_dateHistory[], MATCH(tbl_dailyDashboard[[#This Row],[runDate]:[runDate]], tbl_dateHistory[[runDate]:[runDate]], 0), MATCH(tbl_dailyDashboard[[#Headers],[avgTransactionTime]], tbl_dateHistory[#Headers], 0)), "-")</f>
        <v>x</v>
      </c>
      <c r="F262" s="99" t="str">
        <f>IFERROR(INDEX(tbl_dateHistory[], MATCH(tbl_dailyDashboard[[#This Row],[runDate]:[runDate]], tbl_dateHistory[[runDate]:[runDate]], 0), MATCH(tbl_dailyDashboard[[#Headers],[botRuns]], tbl_dateHistory[#Headers], 0)), "-")</f>
        <v>x</v>
      </c>
      <c r="G262" s="57" t="str">
        <f>IFERROR(INDEX(tbl_dateHistory[], MATCH(tbl_dailyDashboard[[#This Row],[runDate]:[runDate]], tbl_dateHistory[[runDate]:[runDate]], 0), MATCH(tbl_dailyDashboard[[#Headers],[totalTransactions]], tbl_dateHistory[#Headers], 0)), "-")</f>
        <v>x</v>
      </c>
      <c r="H262" s="58" t="str">
        <f>IFERROR(INDEX(tbl_dateHistory[], MATCH(tbl_dailyDashboard[[#This Row],[runDate]:[runDate]], tbl_dateHistory[[runDate]:[runDate]], 0), MATCH(tbl_dailyDashboard[[#Headers],[percentSuccessful]], tbl_dateHistory[#Headers], 0)), "-")</f>
        <v>x</v>
      </c>
      <c r="I262" s="58" t="str">
        <f>IFERROR(INDEX(tbl_dateHistory[], MATCH(tbl_dailyDashboard[[#This Row],[runDate]:[runDate]], tbl_dateHistory[[runDate]:[runDate]], 0), MATCH(tbl_dailyDashboard[[#Headers],[percentBRE]], tbl_dateHistory[#Headers], 0)), "-")</f>
        <v>x</v>
      </c>
      <c r="J262" s="58" t="str">
        <f>IFERROR(INDEX(tbl_dateHistory[], MATCH(tbl_dailyDashboard[[#This Row],[runDate]:[runDate]], tbl_dateHistory[[runDate]:[runDate]], 0), MATCH(tbl_dailyDashboard[[#Headers],[percentSystemErrors]], tbl_dateHistory[#Headers], 0)), "-")</f>
        <v>x</v>
      </c>
      <c r="K262" s="69"/>
    </row>
    <row r="263" spans="2:11" x14ac:dyDescent="0.3">
      <c r="B263" s="63"/>
      <c r="C263" s="55" t="str">
        <f>IFERROR((INDEX(tbl_dateHistory[], tbl_dailyDashboard[[#This Row],[rowLookup]], 1)), "-")</f>
        <v>x</v>
      </c>
      <c r="D263" s="56" t="str">
        <f>IFERROR(INDEX(tbl_dateHistory[], MATCH(tbl_dailyDashboard[[#This Row],[runDate]:[runDate]], tbl_dateHistory[[runDate]:[runDate]], 0), MATCH(tbl_dailyDashboard[[#Headers],[avgBotRunTime]], tbl_dateHistory[#Headers], 0)), "-")</f>
        <v>x</v>
      </c>
      <c r="E263" s="56" t="str">
        <f>IFERROR(INDEX(tbl_dateHistory[], MATCH(tbl_dailyDashboard[[#This Row],[runDate]:[runDate]], tbl_dateHistory[[runDate]:[runDate]], 0), MATCH(tbl_dailyDashboard[[#Headers],[avgTransactionTime]], tbl_dateHistory[#Headers], 0)), "-")</f>
        <v>x</v>
      </c>
      <c r="F263" s="99" t="str">
        <f>IFERROR(INDEX(tbl_dateHistory[], MATCH(tbl_dailyDashboard[[#This Row],[runDate]:[runDate]], tbl_dateHistory[[runDate]:[runDate]], 0), MATCH(tbl_dailyDashboard[[#Headers],[botRuns]], tbl_dateHistory[#Headers], 0)), "-")</f>
        <v>x</v>
      </c>
      <c r="G263" s="57" t="str">
        <f>IFERROR(INDEX(tbl_dateHistory[], MATCH(tbl_dailyDashboard[[#This Row],[runDate]:[runDate]], tbl_dateHistory[[runDate]:[runDate]], 0), MATCH(tbl_dailyDashboard[[#Headers],[totalTransactions]], tbl_dateHistory[#Headers], 0)), "-")</f>
        <v>x</v>
      </c>
      <c r="H263" s="58" t="str">
        <f>IFERROR(INDEX(tbl_dateHistory[], MATCH(tbl_dailyDashboard[[#This Row],[runDate]:[runDate]], tbl_dateHistory[[runDate]:[runDate]], 0), MATCH(tbl_dailyDashboard[[#Headers],[percentSuccessful]], tbl_dateHistory[#Headers], 0)), "-")</f>
        <v>x</v>
      </c>
      <c r="I263" s="58" t="str">
        <f>IFERROR(INDEX(tbl_dateHistory[], MATCH(tbl_dailyDashboard[[#This Row],[runDate]:[runDate]], tbl_dateHistory[[runDate]:[runDate]], 0), MATCH(tbl_dailyDashboard[[#Headers],[percentBRE]], tbl_dateHistory[#Headers], 0)), "-")</f>
        <v>x</v>
      </c>
      <c r="J263" s="58" t="str">
        <f>IFERROR(INDEX(tbl_dateHistory[], MATCH(tbl_dailyDashboard[[#This Row],[runDate]:[runDate]], tbl_dateHistory[[runDate]:[runDate]], 0), MATCH(tbl_dailyDashboard[[#Headers],[percentSystemErrors]], tbl_dateHistory[#Headers], 0)), "-")</f>
        <v>x</v>
      </c>
      <c r="K263" s="69"/>
    </row>
    <row r="264" spans="2:11" x14ac:dyDescent="0.3">
      <c r="B264" s="63"/>
      <c r="C264" s="55" t="str">
        <f>IFERROR((INDEX(tbl_dateHistory[], tbl_dailyDashboard[[#This Row],[rowLookup]], 1)), "-")</f>
        <v>x</v>
      </c>
      <c r="D264" s="56" t="str">
        <f>IFERROR(INDEX(tbl_dateHistory[], MATCH(tbl_dailyDashboard[[#This Row],[runDate]:[runDate]], tbl_dateHistory[[runDate]:[runDate]], 0), MATCH(tbl_dailyDashboard[[#Headers],[avgBotRunTime]], tbl_dateHistory[#Headers], 0)), "-")</f>
        <v>x</v>
      </c>
      <c r="E264" s="56" t="str">
        <f>IFERROR(INDEX(tbl_dateHistory[], MATCH(tbl_dailyDashboard[[#This Row],[runDate]:[runDate]], tbl_dateHistory[[runDate]:[runDate]], 0), MATCH(tbl_dailyDashboard[[#Headers],[avgTransactionTime]], tbl_dateHistory[#Headers], 0)), "-")</f>
        <v>x</v>
      </c>
      <c r="F264" s="99" t="str">
        <f>IFERROR(INDEX(tbl_dateHistory[], MATCH(tbl_dailyDashboard[[#This Row],[runDate]:[runDate]], tbl_dateHistory[[runDate]:[runDate]], 0), MATCH(tbl_dailyDashboard[[#Headers],[botRuns]], tbl_dateHistory[#Headers], 0)), "-")</f>
        <v>x</v>
      </c>
      <c r="G264" s="57" t="str">
        <f>IFERROR(INDEX(tbl_dateHistory[], MATCH(tbl_dailyDashboard[[#This Row],[runDate]:[runDate]], tbl_dateHistory[[runDate]:[runDate]], 0), MATCH(tbl_dailyDashboard[[#Headers],[totalTransactions]], tbl_dateHistory[#Headers], 0)), "-")</f>
        <v>x</v>
      </c>
      <c r="H264" s="58" t="str">
        <f>IFERROR(INDEX(tbl_dateHistory[], MATCH(tbl_dailyDashboard[[#This Row],[runDate]:[runDate]], tbl_dateHistory[[runDate]:[runDate]], 0), MATCH(tbl_dailyDashboard[[#Headers],[percentSuccessful]], tbl_dateHistory[#Headers], 0)), "-")</f>
        <v>x</v>
      </c>
      <c r="I264" s="58" t="str">
        <f>IFERROR(INDEX(tbl_dateHistory[], MATCH(tbl_dailyDashboard[[#This Row],[runDate]:[runDate]], tbl_dateHistory[[runDate]:[runDate]], 0), MATCH(tbl_dailyDashboard[[#Headers],[percentBRE]], tbl_dateHistory[#Headers], 0)), "-")</f>
        <v>x</v>
      </c>
      <c r="J264" s="58" t="str">
        <f>IFERROR(INDEX(tbl_dateHistory[], MATCH(tbl_dailyDashboard[[#This Row],[runDate]:[runDate]], tbl_dateHistory[[runDate]:[runDate]], 0), MATCH(tbl_dailyDashboard[[#Headers],[percentSystemErrors]], tbl_dateHistory[#Headers], 0)), "-")</f>
        <v>x</v>
      </c>
      <c r="K264" s="69"/>
    </row>
    <row r="265" spans="2:11" x14ac:dyDescent="0.3">
      <c r="B265" s="63"/>
      <c r="C265" s="55" t="str">
        <f>IFERROR((INDEX(tbl_dateHistory[], tbl_dailyDashboard[[#This Row],[rowLookup]], 1)), "-")</f>
        <v>x</v>
      </c>
      <c r="D265" s="56" t="str">
        <f>IFERROR(INDEX(tbl_dateHistory[], MATCH(tbl_dailyDashboard[[#This Row],[runDate]:[runDate]], tbl_dateHistory[[runDate]:[runDate]], 0), MATCH(tbl_dailyDashboard[[#Headers],[avgBotRunTime]], tbl_dateHistory[#Headers], 0)), "-")</f>
        <v>x</v>
      </c>
      <c r="E265" s="56" t="str">
        <f>IFERROR(INDEX(tbl_dateHistory[], MATCH(tbl_dailyDashboard[[#This Row],[runDate]:[runDate]], tbl_dateHistory[[runDate]:[runDate]], 0), MATCH(tbl_dailyDashboard[[#Headers],[avgTransactionTime]], tbl_dateHistory[#Headers], 0)), "-")</f>
        <v>x</v>
      </c>
      <c r="F265" s="99" t="str">
        <f>IFERROR(INDEX(tbl_dateHistory[], MATCH(tbl_dailyDashboard[[#This Row],[runDate]:[runDate]], tbl_dateHistory[[runDate]:[runDate]], 0), MATCH(tbl_dailyDashboard[[#Headers],[botRuns]], tbl_dateHistory[#Headers], 0)), "-")</f>
        <v>x</v>
      </c>
      <c r="G265" s="57" t="str">
        <f>IFERROR(INDEX(tbl_dateHistory[], MATCH(tbl_dailyDashboard[[#This Row],[runDate]:[runDate]], tbl_dateHistory[[runDate]:[runDate]], 0), MATCH(tbl_dailyDashboard[[#Headers],[totalTransactions]], tbl_dateHistory[#Headers], 0)), "-")</f>
        <v>x</v>
      </c>
      <c r="H265" s="58" t="str">
        <f>IFERROR(INDEX(tbl_dateHistory[], MATCH(tbl_dailyDashboard[[#This Row],[runDate]:[runDate]], tbl_dateHistory[[runDate]:[runDate]], 0), MATCH(tbl_dailyDashboard[[#Headers],[percentSuccessful]], tbl_dateHistory[#Headers], 0)), "-")</f>
        <v>x</v>
      </c>
      <c r="I265" s="58" t="str">
        <f>IFERROR(INDEX(tbl_dateHistory[], MATCH(tbl_dailyDashboard[[#This Row],[runDate]:[runDate]], tbl_dateHistory[[runDate]:[runDate]], 0), MATCH(tbl_dailyDashboard[[#Headers],[percentBRE]], tbl_dateHistory[#Headers], 0)), "-")</f>
        <v>x</v>
      </c>
      <c r="J265" s="58" t="str">
        <f>IFERROR(INDEX(tbl_dateHistory[], MATCH(tbl_dailyDashboard[[#This Row],[runDate]:[runDate]], tbl_dateHistory[[runDate]:[runDate]], 0), MATCH(tbl_dailyDashboard[[#Headers],[percentSystemErrors]], tbl_dateHistory[#Headers], 0)), "-")</f>
        <v>x</v>
      </c>
      <c r="K265" s="69"/>
    </row>
    <row r="266" spans="2:11" x14ac:dyDescent="0.3">
      <c r="B266" s="63"/>
      <c r="C266" s="55" t="str">
        <f>IFERROR((INDEX(tbl_dateHistory[], tbl_dailyDashboard[[#This Row],[rowLookup]], 1)), "-")</f>
        <v>x</v>
      </c>
      <c r="D266" s="56" t="str">
        <f>IFERROR(INDEX(tbl_dateHistory[], MATCH(tbl_dailyDashboard[[#This Row],[runDate]:[runDate]], tbl_dateHistory[[runDate]:[runDate]], 0), MATCH(tbl_dailyDashboard[[#Headers],[avgBotRunTime]], tbl_dateHistory[#Headers], 0)), "-")</f>
        <v>x</v>
      </c>
      <c r="E266" s="56" t="str">
        <f>IFERROR(INDEX(tbl_dateHistory[], MATCH(tbl_dailyDashboard[[#This Row],[runDate]:[runDate]], tbl_dateHistory[[runDate]:[runDate]], 0), MATCH(tbl_dailyDashboard[[#Headers],[avgTransactionTime]], tbl_dateHistory[#Headers], 0)), "-")</f>
        <v>x</v>
      </c>
      <c r="F266" s="99" t="str">
        <f>IFERROR(INDEX(tbl_dateHistory[], MATCH(tbl_dailyDashboard[[#This Row],[runDate]:[runDate]], tbl_dateHistory[[runDate]:[runDate]], 0), MATCH(tbl_dailyDashboard[[#Headers],[botRuns]], tbl_dateHistory[#Headers], 0)), "-")</f>
        <v>x</v>
      </c>
      <c r="G266" s="57" t="str">
        <f>IFERROR(INDEX(tbl_dateHistory[], MATCH(tbl_dailyDashboard[[#This Row],[runDate]:[runDate]], tbl_dateHistory[[runDate]:[runDate]], 0), MATCH(tbl_dailyDashboard[[#Headers],[totalTransactions]], tbl_dateHistory[#Headers], 0)), "-")</f>
        <v>x</v>
      </c>
      <c r="H266" s="58" t="str">
        <f>IFERROR(INDEX(tbl_dateHistory[], MATCH(tbl_dailyDashboard[[#This Row],[runDate]:[runDate]], tbl_dateHistory[[runDate]:[runDate]], 0), MATCH(tbl_dailyDashboard[[#Headers],[percentSuccessful]], tbl_dateHistory[#Headers], 0)), "-")</f>
        <v>x</v>
      </c>
      <c r="I266" s="58" t="str">
        <f>IFERROR(INDEX(tbl_dateHistory[], MATCH(tbl_dailyDashboard[[#This Row],[runDate]:[runDate]], tbl_dateHistory[[runDate]:[runDate]], 0), MATCH(tbl_dailyDashboard[[#Headers],[percentBRE]], tbl_dateHistory[#Headers], 0)), "-")</f>
        <v>x</v>
      </c>
      <c r="J266" s="58" t="str">
        <f>IFERROR(INDEX(tbl_dateHistory[], MATCH(tbl_dailyDashboard[[#This Row],[runDate]:[runDate]], tbl_dateHistory[[runDate]:[runDate]], 0), MATCH(tbl_dailyDashboard[[#Headers],[percentSystemErrors]], tbl_dateHistory[#Headers], 0)), "-")</f>
        <v>x</v>
      </c>
      <c r="K266" s="69"/>
    </row>
    <row r="267" spans="2:11" x14ac:dyDescent="0.3">
      <c r="B267" s="63"/>
      <c r="C267" s="55" t="str">
        <f>IFERROR((INDEX(tbl_dateHistory[], tbl_dailyDashboard[[#This Row],[rowLookup]], 1)), "-")</f>
        <v>x</v>
      </c>
      <c r="D267" s="56" t="str">
        <f>IFERROR(INDEX(tbl_dateHistory[], MATCH(tbl_dailyDashboard[[#This Row],[runDate]:[runDate]], tbl_dateHistory[[runDate]:[runDate]], 0), MATCH(tbl_dailyDashboard[[#Headers],[avgBotRunTime]], tbl_dateHistory[#Headers], 0)), "-")</f>
        <v>x</v>
      </c>
      <c r="E267" s="56" t="str">
        <f>IFERROR(INDEX(tbl_dateHistory[], MATCH(tbl_dailyDashboard[[#This Row],[runDate]:[runDate]], tbl_dateHistory[[runDate]:[runDate]], 0), MATCH(tbl_dailyDashboard[[#Headers],[avgTransactionTime]], tbl_dateHistory[#Headers], 0)), "-")</f>
        <v>x</v>
      </c>
      <c r="F267" s="99" t="str">
        <f>IFERROR(INDEX(tbl_dateHistory[], MATCH(tbl_dailyDashboard[[#This Row],[runDate]:[runDate]], tbl_dateHistory[[runDate]:[runDate]], 0), MATCH(tbl_dailyDashboard[[#Headers],[botRuns]], tbl_dateHistory[#Headers], 0)), "-")</f>
        <v>x</v>
      </c>
      <c r="G267" s="57" t="str">
        <f>IFERROR(INDEX(tbl_dateHistory[], MATCH(tbl_dailyDashboard[[#This Row],[runDate]:[runDate]], tbl_dateHistory[[runDate]:[runDate]], 0), MATCH(tbl_dailyDashboard[[#Headers],[totalTransactions]], tbl_dateHistory[#Headers], 0)), "-")</f>
        <v>x</v>
      </c>
      <c r="H267" s="58" t="str">
        <f>IFERROR(INDEX(tbl_dateHistory[], MATCH(tbl_dailyDashboard[[#This Row],[runDate]:[runDate]], tbl_dateHistory[[runDate]:[runDate]], 0), MATCH(tbl_dailyDashboard[[#Headers],[percentSuccessful]], tbl_dateHistory[#Headers], 0)), "-")</f>
        <v>x</v>
      </c>
      <c r="I267" s="58" t="str">
        <f>IFERROR(INDEX(tbl_dateHistory[], MATCH(tbl_dailyDashboard[[#This Row],[runDate]:[runDate]], tbl_dateHistory[[runDate]:[runDate]], 0), MATCH(tbl_dailyDashboard[[#Headers],[percentBRE]], tbl_dateHistory[#Headers], 0)), "-")</f>
        <v>x</v>
      </c>
      <c r="J267" s="58" t="str">
        <f>IFERROR(INDEX(tbl_dateHistory[], MATCH(tbl_dailyDashboard[[#This Row],[runDate]:[runDate]], tbl_dateHistory[[runDate]:[runDate]], 0), MATCH(tbl_dailyDashboard[[#Headers],[percentSystemErrors]], tbl_dateHistory[#Headers], 0)), "-")</f>
        <v>x</v>
      </c>
      <c r="K267" s="69"/>
    </row>
    <row r="268" spans="2:11" x14ac:dyDescent="0.3">
      <c r="B268" s="63"/>
      <c r="C268" s="55" t="str">
        <f>IFERROR((INDEX(tbl_dateHistory[], tbl_dailyDashboard[[#This Row],[rowLookup]], 1)), "-")</f>
        <v>x</v>
      </c>
      <c r="D268" s="56" t="str">
        <f>IFERROR(INDEX(tbl_dateHistory[], MATCH(tbl_dailyDashboard[[#This Row],[runDate]:[runDate]], tbl_dateHistory[[runDate]:[runDate]], 0), MATCH(tbl_dailyDashboard[[#Headers],[avgBotRunTime]], tbl_dateHistory[#Headers], 0)), "-")</f>
        <v>x</v>
      </c>
      <c r="E268" s="56" t="str">
        <f>IFERROR(INDEX(tbl_dateHistory[], MATCH(tbl_dailyDashboard[[#This Row],[runDate]:[runDate]], tbl_dateHistory[[runDate]:[runDate]], 0), MATCH(tbl_dailyDashboard[[#Headers],[avgTransactionTime]], tbl_dateHistory[#Headers], 0)), "-")</f>
        <v>x</v>
      </c>
      <c r="F268" s="99" t="str">
        <f>IFERROR(INDEX(tbl_dateHistory[], MATCH(tbl_dailyDashboard[[#This Row],[runDate]:[runDate]], tbl_dateHistory[[runDate]:[runDate]], 0), MATCH(tbl_dailyDashboard[[#Headers],[botRuns]], tbl_dateHistory[#Headers], 0)), "-")</f>
        <v>x</v>
      </c>
      <c r="G268" s="57" t="str">
        <f>IFERROR(INDEX(tbl_dateHistory[], MATCH(tbl_dailyDashboard[[#This Row],[runDate]:[runDate]], tbl_dateHistory[[runDate]:[runDate]], 0), MATCH(tbl_dailyDashboard[[#Headers],[totalTransactions]], tbl_dateHistory[#Headers], 0)), "-")</f>
        <v>x</v>
      </c>
      <c r="H268" s="58" t="str">
        <f>IFERROR(INDEX(tbl_dateHistory[], MATCH(tbl_dailyDashboard[[#This Row],[runDate]:[runDate]], tbl_dateHistory[[runDate]:[runDate]], 0), MATCH(tbl_dailyDashboard[[#Headers],[percentSuccessful]], tbl_dateHistory[#Headers], 0)), "-")</f>
        <v>x</v>
      </c>
      <c r="I268" s="58" t="str">
        <f>IFERROR(INDEX(tbl_dateHistory[], MATCH(tbl_dailyDashboard[[#This Row],[runDate]:[runDate]], tbl_dateHistory[[runDate]:[runDate]], 0), MATCH(tbl_dailyDashboard[[#Headers],[percentBRE]], tbl_dateHistory[#Headers], 0)), "-")</f>
        <v>x</v>
      </c>
      <c r="J268" s="58" t="str">
        <f>IFERROR(INDEX(tbl_dateHistory[], MATCH(tbl_dailyDashboard[[#This Row],[runDate]:[runDate]], tbl_dateHistory[[runDate]:[runDate]], 0), MATCH(tbl_dailyDashboard[[#Headers],[percentSystemErrors]], tbl_dateHistory[#Headers], 0)), "-")</f>
        <v>x</v>
      </c>
      <c r="K268" s="69"/>
    </row>
    <row r="269" spans="2:11" x14ac:dyDescent="0.3">
      <c r="B269" s="63"/>
      <c r="C269" s="55" t="str">
        <f>IFERROR((INDEX(tbl_dateHistory[], tbl_dailyDashboard[[#This Row],[rowLookup]], 1)), "-")</f>
        <v>x</v>
      </c>
      <c r="D269" s="56" t="str">
        <f>IFERROR(INDEX(tbl_dateHistory[], MATCH(tbl_dailyDashboard[[#This Row],[runDate]:[runDate]], tbl_dateHistory[[runDate]:[runDate]], 0), MATCH(tbl_dailyDashboard[[#Headers],[avgBotRunTime]], tbl_dateHistory[#Headers], 0)), "-")</f>
        <v>x</v>
      </c>
      <c r="E269" s="56" t="str">
        <f>IFERROR(INDEX(tbl_dateHistory[], MATCH(tbl_dailyDashboard[[#This Row],[runDate]:[runDate]], tbl_dateHistory[[runDate]:[runDate]], 0), MATCH(tbl_dailyDashboard[[#Headers],[avgTransactionTime]], tbl_dateHistory[#Headers], 0)), "-")</f>
        <v>x</v>
      </c>
      <c r="F269" s="99" t="str">
        <f>IFERROR(INDEX(tbl_dateHistory[], MATCH(tbl_dailyDashboard[[#This Row],[runDate]:[runDate]], tbl_dateHistory[[runDate]:[runDate]], 0), MATCH(tbl_dailyDashboard[[#Headers],[botRuns]], tbl_dateHistory[#Headers], 0)), "-")</f>
        <v>x</v>
      </c>
      <c r="G269" s="57" t="str">
        <f>IFERROR(INDEX(tbl_dateHistory[], MATCH(tbl_dailyDashboard[[#This Row],[runDate]:[runDate]], tbl_dateHistory[[runDate]:[runDate]], 0), MATCH(tbl_dailyDashboard[[#Headers],[totalTransactions]], tbl_dateHistory[#Headers], 0)), "-")</f>
        <v>x</v>
      </c>
      <c r="H269" s="58" t="str">
        <f>IFERROR(INDEX(tbl_dateHistory[], MATCH(tbl_dailyDashboard[[#This Row],[runDate]:[runDate]], tbl_dateHistory[[runDate]:[runDate]], 0), MATCH(tbl_dailyDashboard[[#Headers],[percentSuccessful]], tbl_dateHistory[#Headers], 0)), "-")</f>
        <v>x</v>
      </c>
      <c r="I269" s="58" t="str">
        <f>IFERROR(INDEX(tbl_dateHistory[], MATCH(tbl_dailyDashboard[[#This Row],[runDate]:[runDate]], tbl_dateHistory[[runDate]:[runDate]], 0), MATCH(tbl_dailyDashboard[[#Headers],[percentBRE]], tbl_dateHistory[#Headers], 0)), "-")</f>
        <v>x</v>
      </c>
      <c r="J269" s="58" t="str">
        <f>IFERROR(INDEX(tbl_dateHistory[], MATCH(tbl_dailyDashboard[[#This Row],[runDate]:[runDate]], tbl_dateHistory[[runDate]:[runDate]], 0), MATCH(tbl_dailyDashboard[[#Headers],[percentSystemErrors]], tbl_dateHistory[#Headers], 0)), "-")</f>
        <v>x</v>
      </c>
      <c r="K269" s="69"/>
    </row>
    <row r="270" spans="2:11" x14ac:dyDescent="0.3">
      <c r="B270" s="63"/>
      <c r="C270" s="55" t="str">
        <f>IFERROR((INDEX(tbl_dateHistory[], tbl_dailyDashboard[[#This Row],[rowLookup]], 1)), "-")</f>
        <v>x</v>
      </c>
      <c r="D270" s="56" t="str">
        <f>IFERROR(INDEX(tbl_dateHistory[], MATCH(tbl_dailyDashboard[[#This Row],[runDate]:[runDate]], tbl_dateHistory[[runDate]:[runDate]], 0), MATCH(tbl_dailyDashboard[[#Headers],[avgBotRunTime]], tbl_dateHistory[#Headers], 0)), "-")</f>
        <v>x</v>
      </c>
      <c r="E270" s="56" t="str">
        <f>IFERROR(INDEX(tbl_dateHistory[], MATCH(tbl_dailyDashboard[[#This Row],[runDate]:[runDate]], tbl_dateHistory[[runDate]:[runDate]], 0), MATCH(tbl_dailyDashboard[[#Headers],[avgTransactionTime]], tbl_dateHistory[#Headers], 0)), "-")</f>
        <v>x</v>
      </c>
      <c r="F270" s="99" t="str">
        <f>IFERROR(INDEX(tbl_dateHistory[], MATCH(tbl_dailyDashboard[[#This Row],[runDate]:[runDate]], tbl_dateHistory[[runDate]:[runDate]], 0), MATCH(tbl_dailyDashboard[[#Headers],[botRuns]], tbl_dateHistory[#Headers], 0)), "-")</f>
        <v>x</v>
      </c>
      <c r="G270" s="57" t="str">
        <f>IFERROR(INDEX(tbl_dateHistory[], MATCH(tbl_dailyDashboard[[#This Row],[runDate]:[runDate]], tbl_dateHistory[[runDate]:[runDate]], 0), MATCH(tbl_dailyDashboard[[#Headers],[totalTransactions]], tbl_dateHistory[#Headers], 0)), "-")</f>
        <v>x</v>
      </c>
      <c r="H270" s="58" t="str">
        <f>IFERROR(INDEX(tbl_dateHistory[], MATCH(tbl_dailyDashboard[[#This Row],[runDate]:[runDate]], tbl_dateHistory[[runDate]:[runDate]], 0), MATCH(tbl_dailyDashboard[[#Headers],[percentSuccessful]], tbl_dateHistory[#Headers], 0)), "-")</f>
        <v>x</v>
      </c>
      <c r="I270" s="58" t="str">
        <f>IFERROR(INDEX(tbl_dateHistory[], MATCH(tbl_dailyDashboard[[#This Row],[runDate]:[runDate]], tbl_dateHistory[[runDate]:[runDate]], 0), MATCH(tbl_dailyDashboard[[#Headers],[percentBRE]], tbl_dateHistory[#Headers], 0)), "-")</f>
        <v>x</v>
      </c>
      <c r="J270" s="58" t="str">
        <f>IFERROR(INDEX(tbl_dateHistory[], MATCH(tbl_dailyDashboard[[#This Row],[runDate]:[runDate]], tbl_dateHistory[[runDate]:[runDate]], 0), MATCH(tbl_dailyDashboard[[#Headers],[percentSystemErrors]], tbl_dateHistory[#Headers], 0)), "-")</f>
        <v>x</v>
      </c>
      <c r="K270" s="69"/>
    </row>
    <row r="271" spans="2:11" x14ac:dyDescent="0.3">
      <c r="B271" s="63"/>
      <c r="C271" s="55" t="str">
        <f>IFERROR((INDEX(tbl_dateHistory[], tbl_dailyDashboard[[#This Row],[rowLookup]], 1)), "-")</f>
        <v>x</v>
      </c>
      <c r="D271" s="56" t="str">
        <f>IFERROR(INDEX(tbl_dateHistory[], MATCH(tbl_dailyDashboard[[#This Row],[runDate]:[runDate]], tbl_dateHistory[[runDate]:[runDate]], 0), MATCH(tbl_dailyDashboard[[#Headers],[avgBotRunTime]], tbl_dateHistory[#Headers], 0)), "-")</f>
        <v>x</v>
      </c>
      <c r="E271" s="56" t="str">
        <f>IFERROR(INDEX(tbl_dateHistory[], MATCH(tbl_dailyDashboard[[#This Row],[runDate]:[runDate]], tbl_dateHistory[[runDate]:[runDate]], 0), MATCH(tbl_dailyDashboard[[#Headers],[avgTransactionTime]], tbl_dateHistory[#Headers], 0)), "-")</f>
        <v>x</v>
      </c>
      <c r="F271" s="99" t="str">
        <f>IFERROR(INDEX(tbl_dateHistory[], MATCH(tbl_dailyDashboard[[#This Row],[runDate]:[runDate]], tbl_dateHistory[[runDate]:[runDate]], 0), MATCH(tbl_dailyDashboard[[#Headers],[botRuns]], tbl_dateHistory[#Headers], 0)), "-")</f>
        <v>x</v>
      </c>
      <c r="G271" s="57" t="str">
        <f>IFERROR(INDEX(tbl_dateHistory[], MATCH(tbl_dailyDashboard[[#This Row],[runDate]:[runDate]], tbl_dateHistory[[runDate]:[runDate]], 0), MATCH(tbl_dailyDashboard[[#Headers],[totalTransactions]], tbl_dateHistory[#Headers], 0)), "-")</f>
        <v>x</v>
      </c>
      <c r="H271" s="58" t="str">
        <f>IFERROR(INDEX(tbl_dateHistory[], MATCH(tbl_dailyDashboard[[#This Row],[runDate]:[runDate]], tbl_dateHistory[[runDate]:[runDate]], 0), MATCH(tbl_dailyDashboard[[#Headers],[percentSuccessful]], tbl_dateHistory[#Headers], 0)), "-")</f>
        <v>x</v>
      </c>
      <c r="I271" s="58" t="str">
        <f>IFERROR(INDEX(tbl_dateHistory[], MATCH(tbl_dailyDashboard[[#This Row],[runDate]:[runDate]], tbl_dateHistory[[runDate]:[runDate]], 0), MATCH(tbl_dailyDashboard[[#Headers],[percentBRE]], tbl_dateHistory[#Headers], 0)), "-")</f>
        <v>x</v>
      </c>
      <c r="J271" s="58" t="str">
        <f>IFERROR(INDEX(tbl_dateHistory[], MATCH(tbl_dailyDashboard[[#This Row],[runDate]:[runDate]], tbl_dateHistory[[runDate]:[runDate]], 0), MATCH(tbl_dailyDashboard[[#Headers],[percentSystemErrors]], tbl_dateHistory[#Headers], 0)), "-")</f>
        <v>x</v>
      </c>
      <c r="K271" s="69"/>
    </row>
    <row r="272" spans="2:11" x14ac:dyDescent="0.3">
      <c r="B272" s="63"/>
      <c r="C272" s="55" t="str">
        <f>IFERROR((INDEX(tbl_dateHistory[], tbl_dailyDashboard[[#This Row],[rowLookup]], 1)), "-")</f>
        <v>x</v>
      </c>
      <c r="D272" s="56" t="str">
        <f>IFERROR(INDEX(tbl_dateHistory[], MATCH(tbl_dailyDashboard[[#This Row],[runDate]:[runDate]], tbl_dateHistory[[runDate]:[runDate]], 0), MATCH(tbl_dailyDashboard[[#Headers],[avgBotRunTime]], tbl_dateHistory[#Headers], 0)), "-")</f>
        <v>x</v>
      </c>
      <c r="E272" s="56" t="str">
        <f>IFERROR(INDEX(tbl_dateHistory[], MATCH(tbl_dailyDashboard[[#This Row],[runDate]:[runDate]], tbl_dateHistory[[runDate]:[runDate]], 0), MATCH(tbl_dailyDashboard[[#Headers],[avgTransactionTime]], tbl_dateHistory[#Headers], 0)), "-")</f>
        <v>x</v>
      </c>
      <c r="F272" s="99" t="str">
        <f>IFERROR(INDEX(tbl_dateHistory[], MATCH(tbl_dailyDashboard[[#This Row],[runDate]:[runDate]], tbl_dateHistory[[runDate]:[runDate]], 0), MATCH(tbl_dailyDashboard[[#Headers],[botRuns]], tbl_dateHistory[#Headers], 0)), "-")</f>
        <v>x</v>
      </c>
      <c r="G272" s="57" t="str">
        <f>IFERROR(INDEX(tbl_dateHistory[], MATCH(tbl_dailyDashboard[[#This Row],[runDate]:[runDate]], tbl_dateHistory[[runDate]:[runDate]], 0), MATCH(tbl_dailyDashboard[[#Headers],[totalTransactions]], tbl_dateHistory[#Headers], 0)), "-")</f>
        <v>x</v>
      </c>
      <c r="H272" s="58" t="str">
        <f>IFERROR(INDEX(tbl_dateHistory[], MATCH(tbl_dailyDashboard[[#This Row],[runDate]:[runDate]], tbl_dateHistory[[runDate]:[runDate]], 0), MATCH(tbl_dailyDashboard[[#Headers],[percentSuccessful]], tbl_dateHistory[#Headers], 0)), "-")</f>
        <v>x</v>
      </c>
      <c r="I272" s="58" t="str">
        <f>IFERROR(INDEX(tbl_dateHistory[], MATCH(tbl_dailyDashboard[[#This Row],[runDate]:[runDate]], tbl_dateHistory[[runDate]:[runDate]], 0), MATCH(tbl_dailyDashboard[[#Headers],[percentBRE]], tbl_dateHistory[#Headers], 0)), "-")</f>
        <v>x</v>
      </c>
      <c r="J272" s="58" t="str">
        <f>IFERROR(INDEX(tbl_dateHistory[], MATCH(tbl_dailyDashboard[[#This Row],[runDate]:[runDate]], tbl_dateHistory[[runDate]:[runDate]], 0), MATCH(tbl_dailyDashboard[[#Headers],[percentSystemErrors]], tbl_dateHistory[#Headers], 0)), "-")</f>
        <v>x</v>
      </c>
      <c r="K272" s="69"/>
    </row>
    <row r="273" spans="2:11" x14ac:dyDescent="0.3">
      <c r="B273" s="63"/>
      <c r="C273" s="55" t="str">
        <f>IFERROR((INDEX(tbl_dateHistory[], tbl_dailyDashboard[[#This Row],[rowLookup]], 1)), "-")</f>
        <v>x</v>
      </c>
      <c r="D273" s="56" t="str">
        <f>IFERROR(INDEX(tbl_dateHistory[], MATCH(tbl_dailyDashboard[[#This Row],[runDate]:[runDate]], tbl_dateHistory[[runDate]:[runDate]], 0), MATCH(tbl_dailyDashboard[[#Headers],[avgBotRunTime]], tbl_dateHistory[#Headers], 0)), "-")</f>
        <v>x</v>
      </c>
      <c r="E273" s="56" t="str">
        <f>IFERROR(INDEX(tbl_dateHistory[], MATCH(tbl_dailyDashboard[[#This Row],[runDate]:[runDate]], tbl_dateHistory[[runDate]:[runDate]], 0), MATCH(tbl_dailyDashboard[[#Headers],[avgTransactionTime]], tbl_dateHistory[#Headers], 0)), "-")</f>
        <v>x</v>
      </c>
      <c r="F273" s="99" t="str">
        <f>IFERROR(INDEX(tbl_dateHistory[], MATCH(tbl_dailyDashboard[[#This Row],[runDate]:[runDate]], tbl_dateHistory[[runDate]:[runDate]], 0), MATCH(tbl_dailyDashboard[[#Headers],[botRuns]], tbl_dateHistory[#Headers], 0)), "-")</f>
        <v>x</v>
      </c>
      <c r="G273" s="57" t="str">
        <f>IFERROR(INDEX(tbl_dateHistory[], MATCH(tbl_dailyDashboard[[#This Row],[runDate]:[runDate]], tbl_dateHistory[[runDate]:[runDate]], 0), MATCH(tbl_dailyDashboard[[#Headers],[totalTransactions]], tbl_dateHistory[#Headers], 0)), "-")</f>
        <v>x</v>
      </c>
      <c r="H273" s="58" t="str">
        <f>IFERROR(INDEX(tbl_dateHistory[], MATCH(tbl_dailyDashboard[[#This Row],[runDate]:[runDate]], tbl_dateHistory[[runDate]:[runDate]], 0), MATCH(tbl_dailyDashboard[[#Headers],[percentSuccessful]], tbl_dateHistory[#Headers], 0)), "-")</f>
        <v>x</v>
      </c>
      <c r="I273" s="58" t="str">
        <f>IFERROR(INDEX(tbl_dateHistory[], MATCH(tbl_dailyDashboard[[#This Row],[runDate]:[runDate]], tbl_dateHistory[[runDate]:[runDate]], 0), MATCH(tbl_dailyDashboard[[#Headers],[percentBRE]], tbl_dateHistory[#Headers], 0)), "-")</f>
        <v>x</v>
      </c>
      <c r="J273" s="58" t="str">
        <f>IFERROR(INDEX(tbl_dateHistory[], MATCH(tbl_dailyDashboard[[#This Row],[runDate]:[runDate]], tbl_dateHistory[[runDate]:[runDate]], 0), MATCH(tbl_dailyDashboard[[#Headers],[percentSystemErrors]], tbl_dateHistory[#Headers], 0)), "-")</f>
        <v>x</v>
      </c>
      <c r="K273" s="69"/>
    </row>
    <row r="274" spans="2:11" x14ac:dyDescent="0.3">
      <c r="B274" s="63"/>
      <c r="C274" s="55" t="str">
        <f>IFERROR((INDEX(tbl_dateHistory[], tbl_dailyDashboard[[#This Row],[rowLookup]], 1)), "-")</f>
        <v>x</v>
      </c>
      <c r="D274" s="56" t="str">
        <f>IFERROR(INDEX(tbl_dateHistory[], MATCH(tbl_dailyDashboard[[#This Row],[runDate]:[runDate]], tbl_dateHistory[[runDate]:[runDate]], 0), MATCH(tbl_dailyDashboard[[#Headers],[avgBotRunTime]], tbl_dateHistory[#Headers], 0)), "-")</f>
        <v>x</v>
      </c>
      <c r="E274" s="56" t="str">
        <f>IFERROR(INDEX(tbl_dateHistory[], MATCH(tbl_dailyDashboard[[#This Row],[runDate]:[runDate]], tbl_dateHistory[[runDate]:[runDate]], 0), MATCH(tbl_dailyDashboard[[#Headers],[avgTransactionTime]], tbl_dateHistory[#Headers], 0)), "-")</f>
        <v>x</v>
      </c>
      <c r="F274" s="99" t="str">
        <f>IFERROR(INDEX(tbl_dateHistory[], MATCH(tbl_dailyDashboard[[#This Row],[runDate]:[runDate]], tbl_dateHistory[[runDate]:[runDate]], 0), MATCH(tbl_dailyDashboard[[#Headers],[botRuns]], tbl_dateHistory[#Headers], 0)), "-")</f>
        <v>x</v>
      </c>
      <c r="G274" s="57" t="str">
        <f>IFERROR(INDEX(tbl_dateHistory[], MATCH(tbl_dailyDashboard[[#This Row],[runDate]:[runDate]], tbl_dateHistory[[runDate]:[runDate]], 0), MATCH(tbl_dailyDashboard[[#Headers],[totalTransactions]], tbl_dateHistory[#Headers], 0)), "-")</f>
        <v>x</v>
      </c>
      <c r="H274" s="58" t="str">
        <f>IFERROR(INDEX(tbl_dateHistory[], MATCH(tbl_dailyDashboard[[#This Row],[runDate]:[runDate]], tbl_dateHistory[[runDate]:[runDate]], 0), MATCH(tbl_dailyDashboard[[#Headers],[percentSuccessful]], tbl_dateHistory[#Headers], 0)), "-")</f>
        <v>x</v>
      </c>
      <c r="I274" s="58" t="str">
        <f>IFERROR(INDEX(tbl_dateHistory[], MATCH(tbl_dailyDashboard[[#This Row],[runDate]:[runDate]], tbl_dateHistory[[runDate]:[runDate]], 0), MATCH(tbl_dailyDashboard[[#Headers],[percentBRE]], tbl_dateHistory[#Headers], 0)), "-")</f>
        <v>x</v>
      </c>
      <c r="J274" s="58" t="str">
        <f>IFERROR(INDEX(tbl_dateHistory[], MATCH(tbl_dailyDashboard[[#This Row],[runDate]:[runDate]], tbl_dateHistory[[runDate]:[runDate]], 0), MATCH(tbl_dailyDashboard[[#Headers],[percentSystemErrors]], tbl_dateHistory[#Headers], 0)), "-")</f>
        <v>x</v>
      </c>
      <c r="K274" s="69"/>
    </row>
    <row r="275" spans="2:11" x14ac:dyDescent="0.3">
      <c r="B275" s="63"/>
      <c r="C275" s="55" t="str">
        <f>IFERROR((INDEX(tbl_dateHistory[], tbl_dailyDashboard[[#This Row],[rowLookup]], 1)), "-")</f>
        <v>x</v>
      </c>
      <c r="D275" s="56" t="str">
        <f>IFERROR(INDEX(tbl_dateHistory[], MATCH(tbl_dailyDashboard[[#This Row],[runDate]:[runDate]], tbl_dateHistory[[runDate]:[runDate]], 0), MATCH(tbl_dailyDashboard[[#Headers],[avgBotRunTime]], tbl_dateHistory[#Headers], 0)), "-")</f>
        <v>x</v>
      </c>
      <c r="E275" s="56" t="str">
        <f>IFERROR(INDEX(tbl_dateHistory[], MATCH(tbl_dailyDashboard[[#This Row],[runDate]:[runDate]], tbl_dateHistory[[runDate]:[runDate]], 0), MATCH(tbl_dailyDashboard[[#Headers],[avgTransactionTime]], tbl_dateHistory[#Headers], 0)), "-")</f>
        <v>x</v>
      </c>
      <c r="F275" s="99" t="str">
        <f>IFERROR(INDEX(tbl_dateHistory[], MATCH(tbl_dailyDashboard[[#This Row],[runDate]:[runDate]], tbl_dateHistory[[runDate]:[runDate]], 0), MATCH(tbl_dailyDashboard[[#Headers],[botRuns]], tbl_dateHistory[#Headers], 0)), "-")</f>
        <v>x</v>
      </c>
      <c r="G275" s="57" t="str">
        <f>IFERROR(INDEX(tbl_dateHistory[], MATCH(tbl_dailyDashboard[[#This Row],[runDate]:[runDate]], tbl_dateHistory[[runDate]:[runDate]], 0), MATCH(tbl_dailyDashboard[[#Headers],[totalTransactions]], tbl_dateHistory[#Headers], 0)), "-")</f>
        <v>x</v>
      </c>
      <c r="H275" s="58" t="str">
        <f>IFERROR(INDEX(tbl_dateHistory[], MATCH(tbl_dailyDashboard[[#This Row],[runDate]:[runDate]], tbl_dateHistory[[runDate]:[runDate]], 0), MATCH(tbl_dailyDashboard[[#Headers],[percentSuccessful]], tbl_dateHistory[#Headers], 0)), "-")</f>
        <v>x</v>
      </c>
      <c r="I275" s="58" t="str">
        <f>IFERROR(INDEX(tbl_dateHistory[], MATCH(tbl_dailyDashboard[[#This Row],[runDate]:[runDate]], tbl_dateHistory[[runDate]:[runDate]], 0), MATCH(tbl_dailyDashboard[[#Headers],[percentBRE]], tbl_dateHistory[#Headers], 0)), "-")</f>
        <v>x</v>
      </c>
      <c r="J275" s="58" t="str">
        <f>IFERROR(INDEX(tbl_dateHistory[], MATCH(tbl_dailyDashboard[[#This Row],[runDate]:[runDate]], tbl_dateHistory[[runDate]:[runDate]], 0), MATCH(tbl_dailyDashboard[[#Headers],[percentSystemErrors]], tbl_dateHistory[#Headers], 0)), "-")</f>
        <v>x</v>
      </c>
      <c r="K275" s="69"/>
    </row>
    <row r="276" spans="2:11" x14ac:dyDescent="0.3">
      <c r="B276" s="63"/>
      <c r="C276" s="55" t="str">
        <f>IFERROR((INDEX(tbl_dateHistory[], tbl_dailyDashboard[[#This Row],[rowLookup]], 1)), "-")</f>
        <v>x</v>
      </c>
      <c r="D276" s="56" t="str">
        <f>IFERROR(INDEX(tbl_dateHistory[], MATCH(tbl_dailyDashboard[[#This Row],[runDate]:[runDate]], tbl_dateHistory[[runDate]:[runDate]], 0), MATCH(tbl_dailyDashboard[[#Headers],[avgBotRunTime]], tbl_dateHistory[#Headers], 0)), "-")</f>
        <v>x</v>
      </c>
      <c r="E276" s="56" t="str">
        <f>IFERROR(INDEX(tbl_dateHistory[], MATCH(tbl_dailyDashboard[[#This Row],[runDate]:[runDate]], tbl_dateHistory[[runDate]:[runDate]], 0), MATCH(tbl_dailyDashboard[[#Headers],[avgTransactionTime]], tbl_dateHistory[#Headers], 0)), "-")</f>
        <v>x</v>
      </c>
      <c r="F276" s="99" t="str">
        <f>IFERROR(INDEX(tbl_dateHistory[], MATCH(tbl_dailyDashboard[[#This Row],[runDate]:[runDate]], tbl_dateHistory[[runDate]:[runDate]], 0), MATCH(tbl_dailyDashboard[[#Headers],[botRuns]], tbl_dateHistory[#Headers], 0)), "-")</f>
        <v>x</v>
      </c>
      <c r="G276" s="57" t="str">
        <f>IFERROR(INDEX(tbl_dateHistory[], MATCH(tbl_dailyDashboard[[#This Row],[runDate]:[runDate]], tbl_dateHistory[[runDate]:[runDate]], 0), MATCH(tbl_dailyDashboard[[#Headers],[totalTransactions]], tbl_dateHistory[#Headers], 0)), "-")</f>
        <v>x</v>
      </c>
      <c r="H276" s="58" t="str">
        <f>IFERROR(INDEX(tbl_dateHistory[], MATCH(tbl_dailyDashboard[[#This Row],[runDate]:[runDate]], tbl_dateHistory[[runDate]:[runDate]], 0), MATCH(tbl_dailyDashboard[[#Headers],[percentSuccessful]], tbl_dateHistory[#Headers], 0)), "-")</f>
        <v>x</v>
      </c>
      <c r="I276" s="58" t="str">
        <f>IFERROR(INDEX(tbl_dateHistory[], MATCH(tbl_dailyDashboard[[#This Row],[runDate]:[runDate]], tbl_dateHistory[[runDate]:[runDate]], 0), MATCH(tbl_dailyDashboard[[#Headers],[percentBRE]], tbl_dateHistory[#Headers], 0)), "-")</f>
        <v>x</v>
      </c>
      <c r="J276" s="58" t="str">
        <f>IFERROR(INDEX(tbl_dateHistory[], MATCH(tbl_dailyDashboard[[#This Row],[runDate]:[runDate]], tbl_dateHistory[[runDate]:[runDate]], 0), MATCH(tbl_dailyDashboard[[#Headers],[percentSystemErrors]], tbl_dateHistory[#Headers], 0)), "-")</f>
        <v>x</v>
      </c>
      <c r="K276" s="69"/>
    </row>
    <row r="277" spans="2:11" x14ac:dyDescent="0.3">
      <c r="B277" s="63"/>
      <c r="C277" s="55" t="str">
        <f>IFERROR((INDEX(tbl_dateHistory[], tbl_dailyDashboard[[#This Row],[rowLookup]], 1)), "-")</f>
        <v>x</v>
      </c>
      <c r="D277" s="56" t="str">
        <f>IFERROR(INDEX(tbl_dateHistory[], MATCH(tbl_dailyDashboard[[#This Row],[runDate]:[runDate]], tbl_dateHistory[[runDate]:[runDate]], 0), MATCH(tbl_dailyDashboard[[#Headers],[avgBotRunTime]], tbl_dateHistory[#Headers], 0)), "-")</f>
        <v>x</v>
      </c>
      <c r="E277" s="56" t="str">
        <f>IFERROR(INDEX(tbl_dateHistory[], MATCH(tbl_dailyDashboard[[#This Row],[runDate]:[runDate]], tbl_dateHistory[[runDate]:[runDate]], 0), MATCH(tbl_dailyDashboard[[#Headers],[avgTransactionTime]], tbl_dateHistory[#Headers], 0)), "-")</f>
        <v>x</v>
      </c>
      <c r="F277" s="99" t="str">
        <f>IFERROR(INDEX(tbl_dateHistory[], MATCH(tbl_dailyDashboard[[#This Row],[runDate]:[runDate]], tbl_dateHistory[[runDate]:[runDate]], 0), MATCH(tbl_dailyDashboard[[#Headers],[botRuns]], tbl_dateHistory[#Headers], 0)), "-")</f>
        <v>x</v>
      </c>
      <c r="G277" s="57" t="str">
        <f>IFERROR(INDEX(tbl_dateHistory[], MATCH(tbl_dailyDashboard[[#This Row],[runDate]:[runDate]], tbl_dateHistory[[runDate]:[runDate]], 0), MATCH(tbl_dailyDashboard[[#Headers],[totalTransactions]], tbl_dateHistory[#Headers], 0)), "-")</f>
        <v>x</v>
      </c>
      <c r="H277" s="58" t="str">
        <f>IFERROR(INDEX(tbl_dateHistory[], MATCH(tbl_dailyDashboard[[#This Row],[runDate]:[runDate]], tbl_dateHistory[[runDate]:[runDate]], 0), MATCH(tbl_dailyDashboard[[#Headers],[percentSuccessful]], tbl_dateHistory[#Headers], 0)), "-")</f>
        <v>x</v>
      </c>
      <c r="I277" s="58" t="str">
        <f>IFERROR(INDEX(tbl_dateHistory[], MATCH(tbl_dailyDashboard[[#This Row],[runDate]:[runDate]], tbl_dateHistory[[runDate]:[runDate]], 0), MATCH(tbl_dailyDashboard[[#Headers],[percentBRE]], tbl_dateHistory[#Headers], 0)), "-")</f>
        <v>x</v>
      </c>
      <c r="J277" s="58" t="str">
        <f>IFERROR(INDEX(tbl_dateHistory[], MATCH(tbl_dailyDashboard[[#This Row],[runDate]:[runDate]], tbl_dateHistory[[runDate]:[runDate]], 0), MATCH(tbl_dailyDashboard[[#Headers],[percentSystemErrors]], tbl_dateHistory[#Headers], 0)), "-")</f>
        <v>x</v>
      </c>
      <c r="K277" s="69"/>
    </row>
    <row r="278" spans="2:11" x14ac:dyDescent="0.3">
      <c r="B278" s="63"/>
      <c r="C278" s="55" t="str">
        <f>IFERROR((INDEX(tbl_dateHistory[], tbl_dailyDashboard[[#This Row],[rowLookup]], 1)), "-")</f>
        <v>x</v>
      </c>
      <c r="D278" s="56" t="str">
        <f>IFERROR(INDEX(tbl_dateHistory[], MATCH(tbl_dailyDashboard[[#This Row],[runDate]:[runDate]], tbl_dateHistory[[runDate]:[runDate]], 0), MATCH(tbl_dailyDashboard[[#Headers],[avgBotRunTime]], tbl_dateHistory[#Headers], 0)), "-")</f>
        <v>x</v>
      </c>
      <c r="E278" s="56" t="str">
        <f>IFERROR(INDEX(tbl_dateHistory[], MATCH(tbl_dailyDashboard[[#This Row],[runDate]:[runDate]], tbl_dateHistory[[runDate]:[runDate]], 0), MATCH(tbl_dailyDashboard[[#Headers],[avgTransactionTime]], tbl_dateHistory[#Headers], 0)), "-")</f>
        <v>x</v>
      </c>
      <c r="F278" s="99" t="str">
        <f>IFERROR(INDEX(tbl_dateHistory[], MATCH(tbl_dailyDashboard[[#This Row],[runDate]:[runDate]], tbl_dateHistory[[runDate]:[runDate]], 0), MATCH(tbl_dailyDashboard[[#Headers],[botRuns]], tbl_dateHistory[#Headers], 0)), "-")</f>
        <v>x</v>
      </c>
      <c r="G278" s="57" t="str">
        <f>IFERROR(INDEX(tbl_dateHistory[], MATCH(tbl_dailyDashboard[[#This Row],[runDate]:[runDate]], tbl_dateHistory[[runDate]:[runDate]], 0), MATCH(tbl_dailyDashboard[[#Headers],[totalTransactions]], tbl_dateHistory[#Headers], 0)), "-")</f>
        <v>x</v>
      </c>
      <c r="H278" s="58" t="str">
        <f>IFERROR(INDEX(tbl_dateHistory[], MATCH(tbl_dailyDashboard[[#This Row],[runDate]:[runDate]], tbl_dateHistory[[runDate]:[runDate]], 0), MATCH(tbl_dailyDashboard[[#Headers],[percentSuccessful]], tbl_dateHistory[#Headers], 0)), "-")</f>
        <v>x</v>
      </c>
      <c r="I278" s="58" t="str">
        <f>IFERROR(INDEX(tbl_dateHistory[], MATCH(tbl_dailyDashboard[[#This Row],[runDate]:[runDate]], tbl_dateHistory[[runDate]:[runDate]], 0), MATCH(tbl_dailyDashboard[[#Headers],[percentBRE]], tbl_dateHistory[#Headers], 0)), "-")</f>
        <v>x</v>
      </c>
      <c r="J278" s="58" t="str">
        <f>IFERROR(INDEX(tbl_dateHistory[], MATCH(tbl_dailyDashboard[[#This Row],[runDate]:[runDate]], tbl_dateHistory[[runDate]:[runDate]], 0), MATCH(tbl_dailyDashboard[[#Headers],[percentSystemErrors]], tbl_dateHistory[#Headers], 0)), "-")</f>
        <v>x</v>
      </c>
      <c r="K278" s="69"/>
    </row>
    <row r="279" spans="2:11" x14ac:dyDescent="0.3">
      <c r="B279" s="63"/>
      <c r="C279" s="55" t="str">
        <f>IFERROR((INDEX(tbl_dateHistory[], tbl_dailyDashboard[[#This Row],[rowLookup]], 1)), "-")</f>
        <v>x</v>
      </c>
      <c r="D279" s="56" t="str">
        <f>IFERROR(INDEX(tbl_dateHistory[], MATCH(tbl_dailyDashboard[[#This Row],[runDate]:[runDate]], tbl_dateHistory[[runDate]:[runDate]], 0), MATCH(tbl_dailyDashboard[[#Headers],[avgBotRunTime]], tbl_dateHistory[#Headers], 0)), "-")</f>
        <v>x</v>
      </c>
      <c r="E279" s="56" t="str">
        <f>IFERROR(INDEX(tbl_dateHistory[], MATCH(tbl_dailyDashboard[[#This Row],[runDate]:[runDate]], tbl_dateHistory[[runDate]:[runDate]], 0), MATCH(tbl_dailyDashboard[[#Headers],[avgTransactionTime]], tbl_dateHistory[#Headers], 0)), "-")</f>
        <v>x</v>
      </c>
      <c r="F279" s="99" t="str">
        <f>IFERROR(INDEX(tbl_dateHistory[], MATCH(tbl_dailyDashboard[[#This Row],[runDate]:[runDate]], tbl_dateHistory[[runDate]:[runDate]], 0), MATCH(tbl_dailyDashboard[[#Headers],[botRuns]], tbl_dateHistory[#Headers], 0)), "-")</f>
        <v>x</v>
      </c>
      <c r="G279" s="57" t="str">
        <f>IFERROR(INDEX(tbl_dateHistory[], MATCH(tbl_dailyDashboard[[#This Row],[runDate]:[runDate]], tbl_dateHistory[[runDate]:[runDate]], 0), MATCH(tbl_dailyDashboard[[#Headers],[totalTransactions]], tbl_dateHistory[#Headers], 0)), "-")</f>
        <v>x</v>
      </c>
      <c r="H279" s="58" t="str">
        <f>IFERROR(INDEX(tbl_dateHistory[], MATCH(tbl_dailyDashboard[[#This Row],[runDate]:[runDate]], tbl_dateHistory[[runDate]:[runDate]], 0), MATCH(tbl_dailyDashboard[[#Headers],[percentSuccessful]], tbl_dateHistory[#Headers], 0)), "-")</f>
        <v>x</v>
      </c>
      <c r="I279" s="58" t="str">
        <f>IFERROR(INDEX(tbl_dateHistory[], MATCH(tbl_dailyDashboard[[#This Row],[runDate]:[runDate]], tbl_dateHistory[[runDate]:[runDate]], 0), MATCH(tbl_dailyDashboard[[#Headers],[percentBRE]], tbl_dateHistory[#Headers], 0)), "-")</f>
        <v>x</v>
      </c>
      <c r="J279" s="58" t="str">
        <f>IFERROR(INDEX(tbl_dateHistory[], MATCH(tbl_dailyDashboard[[#This Row],[runDate]:[runDate]], tbl_dateHistory[[runDate]:[runDate]], 0), MATCH(tbl_dailyDashboard[[#Headers],[percentSystemErrors]], tbl_dateHistory[#Headers], 0)), "-")</f>
        <v>x</v>
      </c>
      <c r="K279" s="69"/>
    </row>
    <row r="280" spans="2:11" x14ac:dyDescent="0.3">
      <c r="B280" s="63"/>
      <c r="C280" s="55" t="str">
        <f>IFERROR((INDEX(tbl_dateHistory[], tbl_dailyDashboard[[#This Row],[rowLookup]], 1)), "-")</f>
        <v>x</v>
      </c>
      <c r="D280" s="56" t="str">
        <f>IFERROR(INDEX(tbl_dateHistory[], MATCH(tbl_dailyDashboard[[#This Row],[runDate]:[runDate]], tbl_dateHistory[[runDate]:[runDate]], 0), MATCH(tbl_dailyDashboard[[#Headers],[avgBotRunTime]], tbl_dateHistory[#Headers], 0)), "-")</f>
        <v>x</v>
      </c>
      <c r="E280" s="56" t="str">
        <f>IFERROR(INDEX(tbl_dateHistory[], MATCH(tbl_dailyDashboard[[#This Row],[runDate]:[runDate]], tbl_dateHistory[[runDate]:[runDate]], 0), MATCH(tbl_dailyDashboard[[#Headers],[avgTransactionTime]], tbl_dateHistory[#Headers], 0)), "-")</f>
        <v>x</v>
      </c>
      <c r="F280" s="99" t="str">
        <f>IFERROR(INDEX(tbl_dateHistory[], MATCH(tbl_dailyDashboard[[#This Row],[runDate]:[runDate]], tbl_dateHistory[[runDate]:[runDate]], 0), MATCH(tbl_dailyDashboard[[#Headers],[botRuns]], tbl_dateHistory[#Headers], 0)), "-")</f>
        <v>x</v>
      </c>
      <c r="G280" s="57" t="str">
        <f>IFERROR(INDEX(tbl_dateHistory[], MATCH(tbl_dailyDashboard[[#This Row],[runDate]:[runDate]], tbl_dateHistory[[runDate]:[runDate]], 0), MATCH(tbl_dailyDashboard[[#Headers],[totalTransactions]], tbl_dateHistory[#Headers], 0)), "-")</f>
        <v>x</v>
      </c>
      <c r="H280" s="58" t="str">
        <f>IFERROR(INDEX(tbl_dateHistory[], MATCH(tbl_dailyDashboard[[#This Row],[runDate]:[runDate]], tbl_dateHistory[[runDate]:[runDate]], 0), MATCH(tbl_dailyDashboard[[#Headers],[percentSuccessful]], tbl_dateHistory[#Headers], 0)), "-")</f>
        <v>x</v>
      </c>
      <c r="I280" s="58" t="str">
        <f>IFERROR(INDEX(tbl_dateHistory[], MATCH(tbl_dailyDashboard[[#This Row],[runDate]:[runDate]], tbl_dateHistory[[runDate]:[runDate]], 0), MATCH(tbl_dailyDashboard[[#Headers],[percentBRE]], tbl_dateHistory[#Headers], 0)), "-")</f>
        <v>x</v>
      </c>
      <c r="J280" s="58" t="str">
        <f>IFERROR(INDEX(tbl_dateHistory[], MATCH(tbl_dailyDashboard[[#This Row],[runDate]:[runDate]], tbl_dateHistory[[runDate]:[runDate]], 0), MATCH(tbl_dailyDashboard[[#Headers],[percentSystemErrors]], tbl_dateHistory[#Headers], 0)), "-")</f>
        <v>x</v>
      </c>
      <c r="K280" s="69"/>
    </row>
    <row r="281" spans="2:11" x14ac:dyDescent="0.3">
      <c r="B281" s="63"/>
      <c r="C281" s="55" t="str">
        <f>IFERROR((INDEX(tbl_dateHistory[], tbl_dailyDashboard[[#This Row],[rowLookup]], 1)), "-")</f>
        <v>x</v>
      </c>
      <c r="D281" s="56" t="str">
        <f>IFERROR(INDEX(tbl_dateHistory[], MATCH(tbl_dailyDashboard[[#This Row],[runDate]:[runDate]], tbl_dateHistory[[runDate]:[runDate]], 0), MATCH(tbl_dailyDashboard[[#Headers],[avgBotRunTime]], tbl_dateHistory[#Headers], 0)), "-")</f>
        <v>x</v>
      </c>
      <c r="E281" s="56" t="str">
        <f>IFERROR(INDEX(tbl_dateHistory[], MATCH(tbl_dailyDashboard[[#This Row],[runDate]:[runDate]], tbl_dateHistory[[runDate]:[runDate]], 0), MATCH(tbl_dailyDashboard[[#Headers],[avgTransactionTime]], tbl_dateHistory[#Headers], 0)), "-")</f>
        <v>x</v>
      </c>
      <c r="F281" s="99" t="str">
        <f>IFERROR(INDEX(tbl_dateHistory[], MATCH(tbl_dailyDashboard[[#This Row],[runDate]:[runDate]], tbl_dateHistory[[runDate]:[runDate]], 0), MATCH(tbl_dailyDashboard[[#Headers],[botRuns]], tbl_dateHistory[#Headers], 0)), "-")</f>
        <v>x</v>
      </c>
      <c r="G281" s="57" t="str">
        <f>IFERROR(INDEX(tbl_dateHistory[], MATCH(tbl_dailyDashboard[[#This Row],[runDate]:[runDate]], tbl_dateHistory[[runDate]:[runDate]], 0), MATCH(tbl_dailyDashboard[[#Headers],[totalTransactions]], tbl_dateHistory[#Headers], 0)), "-")</f>
        <v>x</v>
      </c>
      <c r="H281" s="58" t="str">
        <f>IFERROR(INDEX(tbl_dateHistory[], MATCH(tbl_dailyDashboard[[#This Row],[runDate]:[runDate]], tbl_dateHistory[[runDate]:[runDate]], 0), MATCH(tbl_dailyDashboard[[#Headers],[percentSuccessful]], tbl_dateHistory[#Headers], 0)), "-")</f>
        <v>x</v>
      </c>
      <c r="I281" s="58" t="str">
        <f>IFERROR(INDEX(tbl_dateHistory[], MATCH(tbl_dailyDashboard[[#This Row],[runDate]:[runDate]], tbl_dateHistory[[runDate]:[runDate]], 0), MATCH(tbl_dailyDashboard[[#Headers],[percentBRE]], tbl_dateHistory[#Headers], 0)), "-")</f>
        <v>x</v>
      </c>
      <c r="J281" s="58" t="str">
        <f>IFERROR(INDEX(tbl_dateHistory[], MATCH(tbl_dailyDashboard[[#This Row],[runDate]:[runDate]], tbl_dateHistory[[runDate]:[runDate]], 0), MATCH(tbl_dailyDashboard[[#Headers],[percentSystemErrors]], tbl_dateHistory[#Headers], 0)), "-")</f>
        <v>x</v>
      </c>
      <c r="K281" s="69"/>
    </row>
    <row r="282" spans="2:11" x14ac:dyDescent="0.3">
      <c r="B282" s="63"/>
      <c r="C282" s="55" t="str">
        <f>IFERROR((INDEX(tbl_dateHistory[], tbl_dailyDashboard[[#This Row],[rowLookup]], 1)), "-")</f>
        <v>x</v>
      </c>
      <c r="D282" s="56" t="str">
        <f>IFERROR(INDEX(tbl_dateHistory[], MATCH(tbl_dailyDashboard[[#This Row],[runDate]:[runDate]], tbl_dateHistory[[runDate]:[runDate]], 0), MATCH(tbl_dailyDashboard[[#Headers],[avgBotRunTime]], tbl_dateHistory[#Headers], 0)), "-")</f>
        <v>x</v>
      </c>
      <c r="E282" s="56" t="str">
        <f>IFERROR(INDEX(tbl_dateHistory[], MATCH(tbl_dailyDashboard[[#This Row],[runDate]:[runDate]], tbl_dateHistory[[runDate]:[runDate]], 0), MATCH(tbl_dailyDashboard[[#Headers],[avgTransactionTime]], tbl_dateHistory[#Headers], 0)), "-")</f>
        <v>x</v>
      </c>
      <c r="F282" s="99" t="str">
        <f>IFERROR(INDEX(tbl_dateHistory[], MATCH(tbl_dailyDashboard[[#This Row],[runDate]:[runDate]], tbl_dateHistory[[runDate]:[runDate]], 0), MATCH(tbl_dailyDashboard[[#Headers],[botRuns]], tbl_dateHistory[#Headers], 0)), "-")</f>
        <v>x</v>
      </c>
      <c r="G282" s="57" t="str">
        <f>IFERROR(INDEX(tbl_dateHistory[], MATCH(tbl_dailyDashboard[[#This Row],[runDate]:[runDate]], tbl_dateHistory[[runDate]:[runDate]], 0), MATCH(tbl_dailyDashboard[[#Headers],[totalTransactions]], tbl_dateHistory[#Headers], 0)), "-")</f>
        <v>x</v>
      </c>
      <c r="H282" s="58" t="str">
        <f>IFERROR(INDEX(tbl_dateHistory[], MATCH(tbl_dailyDashboard[[#This Row],[runDate]:[runDate]], tbl_dateHistory[[runDate]:[runDate]], 0), MATCH(tbl_dailyDashboard[[#Headers],[percentSuccessful]], tbl_dateHistory[#Headers], 0)), "-")</f>
        <v>x</v>
      </c>
      <c r="I282" s="58" t="str">
        <f>IFERROR(INDEX(tbl_dateHistory[], MATCH(tbl_dailyDashboard[[#This Row],[runDate]:[runDate]], tbl_dateHistory[[runDate]:[runDate]], 0), MATCH(tbl_dailyDashboard[[#Headers],[percentBRE]], tbl_dateHistory[#Headers], 0)), "-")</f>
        <v>x</v>
      </c>
      <c r="J282" s="58" t="str">
        <f>IFERROR(INDEX(tbl_dateHistory[], MATCH(tbl_dailyDashboard[[#This Row],[runDate]:[runDate]], tbl_dateHistory[[runDate]:[runDate]], 0), MATCH(tbl_dailyDashboard[[#Headers],[percentSystemErrors]], tbl_dateHistory[#Headers], 0)), "-")</f>
        <v>x</v>
      </c>
      <c r="K282" s="69"/>
    </row>
    <row r="283" spans="2:11" x14ac:dyDescent="0.3">
      <c r="B283" s="63"/>
      <c r="C283" s="55" t="str">
        <f>IFERROR((INDEX(tbl_dateHistory[], tbl_dailyDashboard[[#This Row],[rowLookup]], 1)), "-")</f>
        <v>x</v>
      </c>
      <c r="D283" s="56" t="str">
        <f>IFERROR(INDEX(tbl_dateHistory[], MATCH(tbl_dailyDashboard[[#This Row],[runDate]:[runDate]], tbl_dateHistory[[runDate]:[runDate]], 0), MATCH(tbl_dailyDashboard[[#Headers],[avgBotRunTime]], tbl_dateHistory[#Headers], 0)), "-")</f>
        <v>x</v>
      </c>
      <c r="E283" s="56" t="str">
        <f>IFERROR(INDEX(tbl_dateHistory[], MATCH(tbl_dailyDashboard[[#This Row],[runDate]:[runDate]], tbl_dateHistory[[runDate]:[runDate]], 0), MATCH(tbl_dailyDashboard[[#Headers],[avgTransactionTime]], tbl_dateHistory[#Headers], 0)), "-")</f>
        <v>x</v>
      </c>
      <c r="F283" s="99" t="str">
        <f>IFERROR(INDEX(tbl_dateHistory[], MATCH(tbl_dailyDashboard[[#This Row],[runDate]:[runDate]], tbl_dateHistory[[runDate]:[runDate]], 0), MATCH(tbl_dailyDashboard[[#Headers],[botRuns]], tbl_dateHistory[#Headers], 0)), "-")</f>
        <v>x</v>
      </c>
      <c r="G283" s="57" t="str">
        <f>IFERROR(INDEX(tbl_dateHistory[], MATCH(tbl_dailyDashboard[[#This Row],[runDate]:[runDate]], tbl_dateHistory[[runDate]:[runDate]], 0), MATCH(tbl_dailyDashboard[[#Headers],[totalTransactions]], tbl_dateHistory[#Headers], 0)), "-")</f>
        <v>x</v>
      </c>
      <c r="H283" s="58" t="str">
        <f>IFERROR(INDEX(tbl_dateHistory[], MATCH(tbl_dailyDashboard[[#This Row],[runDate]:[runDate]], tbl_dateHistory[[runDate]:[runDate]], 0), MATCH(tbl_dailyDashboard[[#Headers],[percentSuccessful]], tbl_dateHistory[#Headers], 0)), "-")</f>
        <v>x</v>
      </c>
      <c r="I283" s="58" t="str">
        <f>IFERROR(INDEX(tbl_dateHistory[], MATCH(tbl_dailyDashboard[[#This Row],[runDate]:[runDate]], tbl_dateHistory[[runDate]:[runDate]], 0), MATCH(tbl_dailyDashboard[[#Headers],[percentBRE]], tbl_dateHistory[#Headers], 0)), "-")</f>
        <v>x</v>
      </c>
      <c r="J283" s="58" t="str">
        <f>IFERROR(INDEX(tbl_dateHistory[], MATCH(tbl_dailyDashboard[[#This Row],[runDate]:[runDate]], tbl_dateHistory[[runDate]:[runDate]], 0), MATCH(tbl_dailyDashboard[[#Headers],[percentSystemErrors]], tbl_dateHistory[#Headers], 0)), "-")</f>
        <v>x</v>
      </c>
      <c r="K283" s="69"/>
    </row>
    <row r="284" spans="2:11" x14ac:dyDescent="0.3">
      <c r="B284" s="63"/>
      <c r="C284" s="55" t="str">
        <f>IFERROR((INDEX(tbl_dateHistory[], tbl_dailyDashboard[[#This Row],[rowLookup]], 1)), "-")</f>
        <v>x</v>
      </c>
      <c r="D284" s="56" t="str">
        <f>IFERROR(INDEX(tbl_dateHistory[], MATCH(tbl_dailyDashboard[[#This Row],[runDate]:[runDate]], tbl_dateHistory[[runDate]:[runDate]], 0), MATCH(tbl_dailyDashboard[[#Headers],[avgBotRunTime]], tbl_dateHistory[#Headers], 0)), "-")</f>
        <v>x</v>
      </c>
      <c r="E284" s="56" t="str">
        <f>IFERROR(INDEX(tbl_dateHistory[], MATCH(tbl_dailyDashboard[[#This Row],[runDate]:[runDate]], tbl_dateHistory[[runDate]:[runDate]], 0), MATCH(tbl_dailyDashboard[[#Headers],[avgTransactionTime]], tbl_dateHistory[#Headers], 0)), "-")</f>
        <v>x</v>
      </c>
      <c r="F284" s="99" t="str">
        <f>IFERROR(INDEX(tbl_dateHistory[], MATCH(tbl_dailyDashboard[[#This Row],[runDate]:[runDate]], tbl_dateHistory[[runDate]:[runDate]], 0), MATCH(tbl_dailyDashboard[[#Headers],[botRuns]], tbl_dateHistory[#Headers], 0)), "-")</f>
        <v>x</v>
      </c>
      <c r="G284" s="57" t="str">
        <f>IFERROR(INDEX(tbl_dateHistory[], MATCH(tbl_dailyDashboard[[#This Row],[runDate]:[runDate]], tbl_dateHistory[[runDate]:[runDate]], 0), MATCH(tbl_dailyDashboard[[#Headers],[totalTransactions]], tbl_dateHistory[#Headers], 0)), "-")</f>
        <v>x</v>
      </c>
      <c r="H284" s="58" t="str">
        <f>IFERROR(INDEX(tbl_dateHistory[], MATCH(tbl_dailyDashboard[[#This Row],[runDate]:[runDate]], tbl_dateHistory[[runDate]:[runDate]], 0), MATCH(tbl_dailyDashboard[[#Headers],[percentSuccessful]], tbl_dateHistory[#Headers], 0)), "-")</f>
        <v>x</v>
      </c>
      <c r="I284" s="58" t="str">
        <f>IFERROR(INDEX(tbl_dateHistory[], MATCH(tbl_dailyDashboard[[#This Row],[runDate]:[runDate]], tbl_dateHistory[[runDate]:[runDate]], 0), MATCH(tbl_dailyDashboard[[#Headers],[percentBRE]], tbl_dateHistory[#Headers], 0)), "-")</f>
        <v>x</v>
      </c>
      <c r="J284" s="58" t="str">
        <f>IFERROR(INDEX(tbl_dateHistory[], MATCH(tbl_dailyDashboard[[#This Row],[runDate]:[runDate]], tbl_dateHistory[[runDate]:[runDate]], 0), MATCH(tbl_dailyDashboard[[#Headers],[percentSystemErrors]], tbl_dateHistory[#Headers], 0)), "-")</f>
        <v>x</v>
      </c>
      <c r="K284" s="69"/>
    </row>
    <row r="285" spans="2:11" x14ac:dyDescent="0.3">
      <c r="B285" s="63"/>
      <c r="C285" s="55" t="str">
        <f>IFERROR((INDEX(tbl_dateHistory[], tbl_dailyDashboard[[#This Row],[rowLookup]], 1)), "-")</f>
        <v>x</v>
      </c>
      <c r="D285" s="56" t="str">
        <f>IFERROR(INDEX(tbl_dateHistory[], MATCH(tbl_dailyDashboard[[#This Row],[runDate]:[runDate]], tbl_dateHistory[[runDate]:[runDate]], 0), MATCH(tbl_dailyDashboard[[#Headers],[avgBotRunTime]], tbl_dateHistory[#Headers], 0)), "-")</f>
        <v>x</v>
      </c>
      <c r="E285" s="56" t="str">
        <f>IFERROR(INDEX(tbl_dateHistory[], MATCH(tbl_dailyDashboard[[#This Row],[runDate]:[runDate]], tbl_dateHistory[[runDate]:[runDate]], 0), MATCH(tbl_dailyDashboard[[#Headers],[avgTransactionTime]], tbl_dateHistory[#Headers], 0)), "-")</f>
        <v>x</v>
      </c>
      <c r="F285" s="99" t="str">
        <f>IFERROR(INDEX(tbl_dateHistory[], MATCH(tbl_dailyDashboard[[#This Row],[runDate]:[runDate]], tbl_dateHistory[[runDate]:[runDate]], 0), MATCH(tbl_dailyDashboard[[#Headers],[botRuns]], tbl_dateHistory[#Headers], 0)), "-")</f>
        <v>x</v>
      </c>
      <c r="G285" s="57" t="str">
        <f>IFERROR(INDEX(tbl_dateHistory[], MATCH(tbl_dailyDashboard[[#This Row],[runDate]:[runDate]], tbl_dateHistory[[runDate]:[runDate]], 0), MATCH(tbl_dailyDashboard[[#Headers],[totalTransactions]], tbl_dateHistory[#Headers], 0)), "-")</f>
        <v>x</v>
      </c>
      <c r="H285" s="58" t="str">
        <f>IFERROR(INDEX(tbl_dateHistory[], MATCH(tbl_dailyDashboard[[#This Row],[runDate]:[runDate]], tbl_dateHistory[[runDate]:[runDate]], 0), MATCH(tbl_dailyDashboard[[#Headers],[percentSuccessful]], tbl_dateHistory[#Headers], 0)), "-")</f>
        <v>x</v>
      </c>
      <c r="I285" s="58" t="str">
        <f>IFERROR(INDEX(tbl_dateHistory[], MATCH(tbl_dailyDashboard[[#This Row],[runDate]:[runDate]], tbl_dateHistory[[runDate]:[runDate]], 0), MATCH(tbl_dailyDashboard[[#Headers],[percentBRE]], tbl_dateHistory[#Headers], 0)), "-")</f>
        <v>x</v>
      </c>
      <c r="J285" s="58" t="str">
        <f>IFERROR(INDEX(tbl_dateHistory[], MATCH(tbl_dailyDashboard[[#This Row],[runDate]:[runDate]], tbl_dateHistory[[runDate]:[runDate]], 0), MATCH(tbl_dailyDashboard[[#Headers],[percentSystemErrors]], tbl_dateHistory[#Headers], 0)), "-")</f>
        <v>x</v>
      </c>
      <c r="K285" s="69"/>
    </row>
    <row r="286" spans="2:11" x14ac:dyDescent="0.3">
      <c r="B286" s="63"/>
      <c r="C286" s="55" t="str">
        <f>IFERROR((INDEX(tbl_dateHistory[], tbl_dailyDashboard[[#This Row],[rowLookup]], 1)), "-")</f>
        <v>x</v>
      </c>
      <c r="D286" s="56" t="str">
        <f>IFERROR(INDEX(tbl_dateHistory[], MATCH(tbl_dailyDashboard[[#This Row],[runDate]:[runDate]], tbl_dateHistory[[runDate]:[runDate]], 0), MATCH(tbl_dailyDashboard[[#Headers],[avgBotRunTime]], tbl_dateHistory[#Headers], 0)), "-")</f>
        <v>x</v>
      </c>
      <c r="E286" s="56" t="str">
        <f>IFERROR(INDEX(tbl_dateHistory[], MATCH(tbl_dailyDashboard[[#This Row],[runDate]:[runDate]], tbl_dateHistory[[runDate]:[runDate]], 0), MATCH(tbl_dailyDashboard[[#Headers],[avgTransactionTime]], tbl_dateHistory[#Headers], 0)), "-")</f>
        <v>x</v>
      </c>
      <c r="F286" s="99" t="str">
        <f>IFERROR(INDEX(tbl_dateHistory[], MATCH(tbl_dailyDashboard[[#This Row],[runDate]:[runDate]], tbl_dateHistory[[runDate]:[runDate]], 0), MATCH(tbl_dailyDashboard[[#Headers],[botRuns]], tbl_dateHistory[#Headers], 0)), "-")</f>
        <v>x</v>
      </c>
      <c r="G286" s="57" t="str">
        <f>IFERROR(INDEX(tbl_dateHistory[], MATCH(tbl_dailyDashboard[[#This Row],[runDate]:[runDate]], tbl_dateHistory[[runDate]:[runDate]], 0), MATCH(tbl_dailyDashboard[[#Headers],[totalTransactions]], tbl_dateHistory[#Headers], 0)), "-")</f>
        <v>x</v>
      </c>
      <c r="H286" s="58" t="str">
        <f>IFERROR(INDEX(tbl_dateHistory[], MATCH(tbl_dailyDashboard[[#This Row],[runDate]:[runDate]], tbl_dateHistory[[runDate]:[runDate]], 0), MATCH(tbl_dailyDashboard[[#Headers],[percentSuccessful]], tbl_dateHistory[#Headers], 0)), "-")</f>
        <v>x</v>
      </c>
      <c r="I286" s="58" t="str">
        <f>IFERROR(INDEX(tbl_dateHistory[], MATCH(tbl_dailyDashboard[[#This Row],[runDate]:[runDate]], tbl_dateHistory[[runDate]:[runDate]], 0), MATCH(tbl_dailyDashboard[[#Headers],[percentBRE]], tbl_dateHistory[#Headers], 0)), "-")</f>
        <v>x</v>
      </c>
      <c r="J286" s="58" t="str">
        <f>IFERROR(INDEX(tbl_dateHistory[], MATCH(tbl_dailyDashboard[[#This Row],[runDate]:[runDate]], tbl_dateHistory[[runDate]:[runDate]], 0), MATCH(tbl_dailyDashboard[[#Headers],[percentSystemErrors]], tbl_dateHistory[#Headers], 0)), "-")</f>
        <v>x</v>
      </c>
      <c r="K286" s="69"/>
    </row>
    <row r="287" spans="2:11" x14ac:dyDescent="0.3">
      <c r="B287" s="63"/>
      <c r="C287" s="55" t="str">
        <f>IFERROR((INDEX(tbl_dateHistory[], tbl_dailyDashboard[[#This Row],[rowLookup]], 1)), "-")</f>
        <v>x</v>
      </c>
      <c r="D287" s="56" t="str">
        <f>IFERROR(INDEX(tbl_dateHistory[], MATCH(tbl_dailyDashboard[[#This Row],[runDate]:[runDate]], tbl_dateHistory[[runDate]:[runDate]], 0), MATCH(tbl_dailyDashboard[[#Headers],[avgBotRunTime]], tbl_dateHistory[#Headers], 0)), "-")</f>
        <v>x</v>
      </c>
      <c r="E287" s="56" t="str">
        <f>IFERROR(INDEX(tbl_dateHistory[], MATCH(tbl_dailyDashboard[[#This Row],[runDate]:[runDate]], tbl_dateHistory[[runDate]:[runDate]], 0), MATCH(tbl_dailyDashboard[[#Headers],[avgTransactionTime]], tbl_dateHistory[#Headers], 0)), "-")</f>
        <v>x</v>
      </c>
      <c r="F287" s="99" t="str">
        <f>IFERROR(INDEX(tbl_dateHistory[], MATCH(tbl_dailyDashboard[[#This Row],[runDate]:[runDate]], tbl_dateHistory[[runDate]:[runDate]], 0), MATCH(tbl_dailyDashboard[[#Headers],[botRuns]], tbl_dateHistory[#Headers], 0)), "-")</f>
        <v>x</v>
      </c>
      <c r="G287" s="57" t="str">
        <f>IFERROR(INDEX(tbl_dateHistory[], MATCH(tbl_dailyDashboard[[#This Row],[runDate]:[runDate]], tbl_dateHistory[[runDate]:[runDate]], 0), MATCH(tbl_dailyDashboard[[#Headers],[totalTransactions]], tbl_dateHistory[#Headers], 0)), "-")</f>
        <v>x</v>
      </c>
      <c r="H287" s="58" t="str">
        <f>IFERROR(INDEX(tbl_dateHistory[], MATCH(tbl_dailyDashboard[[#This Row],[runDate]:[runDate]], tbl_dateHistory[[runDate]:[runDate]], 0), MATCH(tbl_dailyDashboard[[#Headers],[percentSuccessful]], tbl_dateHistory[#Headers], 0)), "-")</f>
        <v>x</v>
      </c>
      <c r="I287" s="58" t="str">
        <f>IFERROR(INDEX(tbl_dateHistory[], MATCH(tbl_dailyDashboard[[#This Row],[runDate]:[runDate]], tbl_dateHistory[[runDate]:[runDate]], 0), MATCH(tbl_dailyDashboard[[#Headers],[percentBRE]], tbl_dateHistory[#Headers], 0)), "-")</f>
        <v>x</v>
      </c>
      <c r="J287" s="58" t="str">
        <f>IFERROR(INDEX(tbl_dateHistory[], MATCH(tbl_dailyDashboard[[#This Row],[runDate]:[runDate]], tbl_dateHistory[[runDate]:[runDate]], 0), MATCH(tbl_dailyDashboard[[#Headers],[percentSystemErrors]], tbl_dateHistory[#Headers], 0)), "-")</f>
        <v>x</v>
      </c>
      <c r="K287" s="69"/>
    </row>
    <row r="288" spans="2:11" x14ac:dyDescent="0.3">
      <c r="B288" s="63"/>
      <c r="C288" s="55" t="str">
        <f>IFERROR((INDEX(tbl_dateHistory[], tbl_dailyDashboard[[#This Row],[rowLookup]], 1)), "-")</f>
        <v>x</v>
      </c>
      <c r="D288" s="56" t="str">
        <f>IFERROR(INDEX(tbl_dateHistory[], MATCH(tbl_dailyDashboard[[#This Row],[runDate]:[runDate]], tbl_dateHistory[[runDate]:[runDate]], 0), MATCH(tbl_dailyDashboard[[#Headers],[avgBotRunTime]], tbl_dateHistory[#Headers], 0)), "-")</f>
        <v>x</v>
      </c>
      <c r="E288" s="56" t="str">
        <f>IFERROR(INDEX(tbl_dateHistory[], MATCH(tbl_dailyDashboard[[#This Row],[runDate]:[runDate]], tbl_dateHistory[[runDate]:[runDate]], 0), MATCH(tbl_dailyDashboard[[#Headers],[avgTransactionTime]], tbl_dateHistory[#Headers], 0)), "-")</f>
        <v>x</v>
      </c>
      <c r="F288" s="99" t="str">
        <f>IFERROR(INDEX(tbl_dateHistory[], MATCH(tbl_dailyDashboard[[#This Row],[runDate]:[runDate]], tbl_dateHistory[[runDate]:[runDate]], 0), MATCH(tbl_dailyDashboard[[#Headers],[botRuns]], tbl_dateHistory[#Headers], 0)), "-")</f>
        <v>x</v>
      </c>
      <c r="G288" s="57" t="str">
        <f>IFERROR(INDEX(tbl_dateHistory[], MATCH(tbl_dailyDashboard[[#This Row],[runDate]:[runDate]], tbl_dateHistory[[runDate]:[runDate]], 0), MATCH(tbl_dailyDashboard[[#Headers],[totalTransactions]], tbl_dateHistory[#Headers], 0)), "-")</f>
        <v>x</v>
      </c>
      <c r="H288" s="58" t="str">
        <f>IFERROR(INDEX(tbl_dateHistory[], MATCH(tbl_dailyDashboard[[#This Row],[runDate]:[runDate]], tbl_dateHistory[[runDate]:[runDate]], 0), MATCH(tbl_dailyDashboard[[#Headers],[percentSuccessful]], tbl_dateHistory[#Headers], 0)), "-")</f>
        <v>x</v>
      </c>
      <c r="I288" s="58" t="str">
        <f>IFERROR(INDEX(tbl_dateHistory[], MATCH(tbl_dailyDashboard[[#This Row],[runDate]:[runDate]], tbl_dateHistory[[runDate]:[runDate]], 0), MATCH(tbl_dailyDashboard[[#Headers],[percentBRE]], tbl_dateHistory[#Headers], 0)), "-")</f>
        <v>x</v>
      </c>
      <c r="J288" s="58" t="str">
        <f>IFERROR(INDEX(tbl_dateHistory[], MATCH(tbl_dailyDashboard[[#This Row],[runDate]:[runDate]], tbl_dateHistory[[runDate]:[runDate]], 0), MATCH(tbl_dailyDashboard[[#Headers],[percentSystemErrors]], tbl_dateHistory[#Headers], 0)), "-")</f>
        <v>x</v>
      </c>
      <c r="K288" s="69"/>
    </row>
    <row r="289" spans="2:11" x14ac:dyDescent="0.3">
      <c r="B289" s="63"/>
      <c r="C289" s="55" t="str">
        <f>IFERROR((INDEX(tbl_dateHistory[], tbl_dailyDashboard[[#This Row],[rowLookup]], 1)), "-")</f>
        <v>x</v>
      </c>
      <c r="D289" s="56" t="str">
        <f>IFERROR(INDEX(tbl_dateHistory[], MATCH(tbl_dailyDashboard[[#This Row],[runDate]:[runDate]], tbl_dateHistory[[runDate]:[runDate]], 0), MATCH(tbl_dailyDashboard[[#Headers],[avgBotRunTime]], tbl_dateHistory[#Headers], 0)), "-")</f>
        <v>x</v>
      </c>
      <c r="E289" s="56" t="str">
        <f>IFERROR(INDEX(tbl_dateHistory[], MATCH(tbl_dailyDashboard[[#This Row],[runDate]:[runDate]], tbl_dateHistory[[runDate]:[runDate]], 0), MATCH(tbl_dailyDashboard[[#Headers],[avgTransactionTime]], tbl_dateHistory[#Headers], 0)), "-")</f>
        <v>x</v>
      </c>
      <c r="F289" s="99" t="str">
        <f>IFERROR(INDEX(tbl_dateHistory[], MATCH(tbl_dailyDashboard[[#This Row],[runDate]:[runDate]], tbl_dateHistory[[runDate]:[runDate]], 0), MATCH(tbl_dailyDashboard[[#Headers],[botRuns]], tbl_dateHistory[#Headers], 0)), "-")</f>
        <v>x</v>
      </c>
      <c r="G289" s="57" t="str">
        <f>IFERROR(INDEX(tbl_dateHistory[], MATCH(tbl_dailyDashboard[[#This Row],[runDate]:[runDate]], tbl_dateHistory[[runDate]:[runDate]], 0), MATCH(tbl_dailyDashboard[[#Headers],[totalTransactions]], tbl_dateHistory[#Headers], 0)), "-")</f>
        <v>x</v>
      </c>
      <c r="H289" s="58" t="str">
        <f>IFERROR(INDEX(tbl_dateHistory[], MATCH(tbl_dailyDashboard[[#This Row],[runDate]:[runDate]], tbl_dateHistory[[runDate]:[runDate]], 0), MATCH(tbl_dailyDashboard[[#Headers],[percentSuccessful]], tbl_dateHistory[#Headers], 0)), "-")</f>
        <v>x</v>
      </c>
      <c r="I289" s="58" t="str">
        <f>IFERROR(INDEX(tbl_dateHistory[], MATCH(tbl_dailyDashboard[[#This Row],[runDate]:[runDate]], tbl_dateHistory[[runDate]:[runDate]], 0), MATCH(tbl_dailyDashboard[[#Headers],[percentBRE]], tbl_dateHistory[#Headers], 0)), "-")</f>
        <v>x</v>
      </c>
      <c r="J289" s="58" t="str">
        <f>IFERROR(INDEX(tbl_dateHistory[], MATCH(tbl_dailyDashboard[[#This Row],[runDate]:[runDate]], tbl_dateHistory[[runDate]:[runDate]], 0), MATCH(tbl_dailyDashboard[[#Headers],[percentSystemErrors]], tbl_dateHistory[#Headers], 0)), "-")</f>
        <v>x</v>
      </c>
      <c r="K289" s="69"/>
    </row>
    <row r="290" spans="2:11" x14ac:dyDescent="0.3">
      <c r="B290" s="63"/>
      <c r="C290" s="55" t="str">
        <f>IFERROR((INDEX(tbl_dateHistory[], tbl_dailyDashboard[[#This Row],[rowLookup]], 1)), "-")</f>
        <v>x</v>
      </c>
      <c r="D290" s="56" t="str">
        <f>IFERROR(INDEX(tbl_dateHistory[], MATCH(tbl_dailyDashboard[[#This Row],[runDate]:[runDate]], tbl_dateHistory[[runDate]:[runDate]], 0), MATCH(tbl_dailyDashboard[[#Headers],[avgBotRunTime]], tbl_dateHistory[#Headers], 0)), "-")</f>
        <v>x</v>
      </c>
      <c r="E290" s="56" t="str">
        <f>IFERROR(INDEX(tbl_dateHistory[], MATCH(tbl_dailyDashboard[[#This Row],[runDate]:[runDate]], tbl_dateHistory[[runDate]:[runDate]], 0), MATCH(tbl_dailyDashboard[[#Headers],[avgTransactionTime]], tbl_dateHistory[#Headers], 0)), "-")</f>
        <v>x</v>
      </c>
      <c r="F290" s="99" t="str">
        <f>IFERROR(INDEX(tbl_dateHistory[], MATCH(tbl_dailyDashboard[[#This Row],[runDate]:[runDate]], tbl_dateHistory[[runDate]:[runDate]], 0), MATCH(tbl_dailyDashboard[[#Headers],[botRuns]], tbl_dateHistory[#Headers], 0)), "-")</f>
        <v>x</v>
      </c>
      <c r="G290" s="57" t="str">
        <f>IFERROR(INDEX(tbl_dateHistory[], MATCH(tbl_dailyDashboard[[#This Row],[runDate]:[runDate]], tbl_dateHistory[[runDate]:[runDate]], 0), MATCH(tbl_dailyDashboard[[#Headers],[totalTransactions]], tbl_dateHistory[#Headers], 0)), "-")</f>
        <v>x</v>
      </c>
      <c r="H290" s="58" t="str">
        <f>IFERROR(INDEX(tbl_dateHistory[], MATCH(tbl_dailyDashboard[[#This Row],[runDate]:[runDate]], tbl_dateHistory[[runDate]:[runDate]], 0), MATCH(tbl_dailyDashboard[[#Headers],[percentSuccessful]], tbl_dateHistory[#Headers], 0)), "-")</f>
        <v>x</v>
      </c>
      <c r="I290" s="58" t="str">
        <f>IFERROR(INDEX(tbl_dateHistory[], MATCH(tbl_dailyDashboard[[#This Row],[runDate]:[runDate]], tbl_dateHistory[[runDate]:[runDate]], 0), MATCH(tbl_dailyDashboard[[#Headers],[percentBRE]], tbl_dateHistory[#Headers], 0)), "-")</f>
        <v>x</v>
      </c>
      <c r="J290" s="58" t="str">
        <f>IFERROR(INDEX(tbl_dateHistory[], MATCH(tbl_dailyDashboard[[#This Row],[runDate]:[runDate]], tbl_dateHistory[[runDate]:[runDate]], 0), MATCH(tbl_dailyDashboard[[#Headers],[percentSystemErrors]], tbl_dateHistory[#Headers], 0)), "-")</f>
        <v>x</v>
      </c>
      <c r="K290" s="69"/>
    </row>
    <row r="291" spans="2:11" x14ac:dyDescent="0.3">
      <c r="B291" s="63"/>
      <c r="C291" s="55" t="str">
        <f>IFERROR((INDEX(tbl_dateHistory[], tbl_dailyDashboard[[#This Row],[rowLookup]], 1)), "-")</f>
        <v>x</v>
      </c>
      <c r="D291" s="56" t="str">
        <f>IFERROR(INDEX(tbl_dateHistory[], MATCH(tbl_dailyDashboard[[#This Row],[runDate]:[runDate]], tbl_dateHistory[[runDate]:[runDate]], 0), MATCH(tbl_dailyDashboard[[#Headers],[avgBotRunTime]], tbl_dateHistory[#Headers], 0)), "-")</f>
        <v>x</v>
      </c>
      <c r="E291" s="56" t="str">
        <f>IFERROR(INDEX(tbl_dateHistory[], MATCH(tbl_dailyDashboard[[#This Row],[runDate]:[runDate]], tbl_dateHistory[[runDate]:[runDate]], 0), MATCH(tbl_dailyDashboard[[#Headers],[avgTransactionTime]], tbl_dateHistory[#Headers], 0)), "-")</f>
        <v>x</v>
      </c>
      <c r="F291" s="99" t="str">
        <f>IFERROR(INDEX(tbl_dateHistory[], MATCH(tbl_dailyDashboard[[#This Row],[runDate]:[runDate]], tbl_dateHistory[[runDate]:[runDate]], 0), MATCH(tbl_dailyDashboard[[#Headers],[botRuns]], tbl_dateHistory[#Headers], 0)), "-")</f>
        <v>x</v>
      </c>
      <c r="G291" s="57" t="str">
        <f>IFERROR(INDEX(tbl_dateHistory[], MATCH(tbl_dailyDashboard[[#This Row],[runDate]:[runDate]], tbl_dateHistory[[runDate]:[runDate]], 0), MATCH(tbl_dailyDashboard[[#Headers],[totalTransactions]], tbl_dateHistory[#Headers], 0)), "-")</f>
        <v>x</v>
      </c>
      <c r="H291" s="58" t="str">
        <f>IFERROR(INDEX(tbl_dateHistory[], MATCH(tbl_dailyDashboard[[#This Row],[runDate]:[runDate]], tbl_dateHistory[[runDate]:[runDate]], 0), MATCH(tbl_dailyDashboard[[#Headers],[percentSuccessful]], tbl_dateHistory[#Headers], 0)), "-")</f>
        <v>x</v>
      </c>
      <c r="I291" s="58" t="str">
        <f>IFERROR(INDEX(tbl_dateHistory[], MATCH(tbl_dailyDashboard[[#This Row],[runDate]:[runDate]], tbl_dateHistory[[runDate]:[runDate]], 0), MATCH(tbl_dailyDashboard[[#Headers],[percentBRE]], tbl_dateHistory[#Headers], 0)), "-")</f>
        <v>x</v>
      </c>
      <c r="J291" s="58" t="str">
        <f>IFERROR(INDEX(tbl_dateHistory[], MATCH(tbl_dailyDashboard[[#This Row],[runDate]:[runDate]], tbl_dateHistory[[runDate]:[runDate]], 0), MATCH(tbl_dailyDashboard[[#Headers],[percentSystemErrors]], tbl_dateHistory[#Headers], 0)), "-")</f>
        <v>x</v>
      </c>
      <c r="K291" s="69"/>
    </row>
    <row r="292" spans="2:11" x14ac:dyDescent="0.3">
      <c r="B292" s="63"/>
      <c r="C292" s="55" t="str">
        <f>IFERROR((INDEX(tbl_dateHistory[], tbl_dailyDashboard[[#This Row],[rowLookup]], 1)), "-")</f>
        <v>x</v>
      </c>
      <c r="D292" s="56" t="str">
        <f>IFERROR(INDEX(tbl_dateHistory[], MATCH(tbl_dailyDashboard[[#This Row],[runDate]:[runDate]], tbl_dateHistory[[runDate]:[runDate]], 0), MATCH(tbl_dailyDashboard[[#Headers],[avgBotRunTime]], tbl_dateHistory[#Headers], 0)), "-")</f>
        <v>x</v>
      </c>
      <c r="E292" s="56" t="str">
        <f>IFERROR(INDEX(tbl_dateHistory[], MATCH(tbl_dailyDashboard[[#This Row],[runDate]:[runDate]], tbl_dateHistory[[runDate]:[runDate]], 0), MATCH(tbl_dailyDashboard[[#Headers],[avgTransactionTime]], tbl_dateHistory[#Headers], 0)), "-")</f>
        <v>x</v>
      </c>
      <c r="F292" s="99" t="str">
        <f>IFERROR(INDEX(tbl_dateHistory[], MATCH(tbl_dailyDashboard[[#This Row],[runDate]:[runDate]], tbl_dateHistory[[runDate]:[runDate]], 0), MATCH(tbl_dailyDashboard[[#Headers],[botRuns]], tbl_dateHistory[#Headers], 0)), "-")</f>
        <v>x</v>
      </c>
      <c r="G292" s="57" t="str">
        <f>IFERROR(INDEX(tbl_dateHistory[], MATCH(tbl_dailyDashboard[[#This Row],[runDate]:[runDate]], tbl_dateHistory[[runDate]:[runDate]], 0), MATCH(tbl_dailyDashboard[[#Headers],[totalTransactions]], tbl_dateHistory[#Headers], 0)), "-")</f>
        <v>x</v>
      </c>
      <c r="H292" s="58" t="str">
        <f>IFERROR(INDEX(tbl_dateHistory[], MATCH(tbl_dailyDashboard[[#This Row],[runDate]:[runDate]], tbl_dateHistory[[runDate]:[runDate]], 0), MATCH(tbl_dailyDashboard[[#Headers],[percentSuccessful]], tbl_dateHistory[#Headers], 0)), "-")</f>
        <v>x</v>
      </c>
      <c r="I292" s="58" t="str">
        <f>IFERROR(INDEX(tbl_dateHistory[], MATCH(tbl_dailyDashboard[[#This Row],[runDate]:[runDate]], tbl_dateHistory[[runDate]:[runDate]], 0), MATCH(tbl_dailyDashboard[[#Headers],[percentBRE]], tbl_dateHistory[#Headers], 0)), "-")</f>
        <v>x</v>
      </c>
      <c r="J292" s="58" t="str">
        <f>IFERROR(INDEX(tbl_dateHistory[], MATCH(tbl_dailyDashboard[[#This Row],[runDate]:[runDate]], tbl_dateHistory[[runDate]:[runDate]], 0), MATCH(tbl_dailyDashboard[[#Headers],[percentSystemErrors]], tbl_dateHistory[#Headers], 0)), "-")</f>
        <v>x</v>
      </c>
      <c r="K292" s="69"/>
    </row>
    <row r="293" spans="2:11" x14ac:dyDescent="0.3">
      <c r="B293" s="63"/>
      <c r="C293" s="55" t="str">
        <f>IFERROR((INDEX(tbl_dateHistory[], tbl_dailyDashboard[[#This Row],[rowLookup]], 1)), "-")</f>
        <v>x</v>
      </c>
      <c r="D293" s="56" t="str">
        <f>IFERROR(INDEX(tbl_dateHistory[], MATCH(tbl_dailyDashboard[[#This Row],[runDate]:[runDate]], tbl_dateHistory[[runDate]:[runDate]], 0), MATCH(tbl_dailyDashboard[[#Headers],[avgBotRunTime]], tbl_dateHistory[#Headers], 0)), "-")</f>
        <v>x</v>
      </c>
      <c r="E293" s="56" t="str">
        <f>IFERROR(INDEX(tbl_dateHistory[], MATCH(tbl_dailyDashboard[[#This Row],[runDate]:[runDate]], tbl_dateHistory[[runDate]:[runDate]], 0), MATCH(tbl_dailyDashboard[[#Headers],[avgTransactionTime]], tbl_dateHistory[#Headers], 0)), "-")</f>
        <v>x</v>
      </c>
      <c r="F293" s="99" t="str">
        <f>IFERROR(INDEX(tbl_dateHistory[], MATCH(tbl_dailyDashboard[[#This Row],[runDate]:[runDate]], tbl_dateHistory[[runDate]:[runDate]], 0), MATCH(tbl_dailyDashboard[[#Headers],[botRuns]], tbl_dateHistory[#Headers], 0)), "-")</f>
        <v>x</v>
      </c>
      <c r="G293" s="57" t="str">
        <f>IFERROR(INDEX(tbl_dateHistory[], MATCH(tbl_dailyDashboard[[#This Row],[runDate]:[runDate]], tbl_dateHistory[[runDate]:[runDate]], 0), MATCH(tbl_dailyDashboard[[#Headers],[totalTransactions]], tbl_dateHistory[#Headers], 0)), "-")</f>
        <v>x</v>
      </c>
      <c r="H293" s="58" t="str">
        <f>IFERROR(INDEX(tbl_dateHistory[], MATCH(tbl_dailyDashboard[[#This Row],[runDate]:[runDate]], tbl_dateHistory[[runDate]:[runDate]], 0), MATCH(tbl_dailyDashboard[[#Headers],[percentSuccessful]], tbl_dateHistory[#Headers], 0)), "-")</f>
        <v>x</v>
      </c>
      <c r="I293" s="58" t="str">
        <f>IFERROR(INDEX(tbl_dateHistory[], MATCH(tbl_dailyDashboard[[#This Row],[runDate]:[runDate]], tbl_dateHistory[[runDate]:[runDate]], 0), MATCH(tbl_dailyDashboard[[#Headers],[percentBRE]], tbl_dateHistory[#Headers], 0)), "-")</f>
        <v>x</v>
      </c>
      <c r="J293" s="58" t="str">
        <f>IFERROR(INDEX(tbl_dateHistory[], MATCH(tbl_dailyDashboard[[#This Row],[runDate]:[runDate]], tbl_dateHistory[[runDate]:[runDate]], 0), MATCH(tbl_dailyDashboard[[#Headers],[percentSystemErrors]], tbl_dateHistory[#Headers], 0)), "-")</f>
        <v>x</v>
      </c>
      <c r="K293" s="69"/>
    </row>
    <row r="294" spans="2:11" x14ac:dyDescent="0.3">
      <c r="B294" s="63"/>
      <c r="C294" s="55" t="str">
        <f>IFERROR((INDEX(tbl_dateHistory[], tbl_dailyDashboard[[#This Row],[rowLookup]], 1)), "-")</f>
        <v>x</v>
      </c>
      <c r="D294" s="56" t="str">
        <f>IFERROR(INDEX(tbl_dateHistory[], MATCH(tbl_dailyDashboard[[#This Row],[runDate]:[runDate]], tbl_dateHistory[[runDate]:[runDate]], 0), MATCH(tbl_dailyDashboard[[#Headers],[avgBotRunTime]], tbl_dateHistory[#Headers], 0)), "-")</f>
        <v>x</v>
      </c>
      <c r="E294" s="56" t="str">
        <f>IFERROR(INDEX(tbl_dateHistory[], MATCH(tbl_dailyDashboard[[#This Row],[runDate]:[runDate]], tbl_dateHistory[[runDate]:[runDate]], 0), MATCH(tbl_dailyDashboard[[#Headers],[avgTransactionTime]], tbl_dateHistory[#Headers], 0)), "-")</f>
        <v>x</v>
      </c>
      <c r="F294" s="99" t="str">
        <f>IFERROR(INDEX(tbl_dateHistory[], MATCH(tbl_dailyDashboard[[#This Row],[runDate]:[runDate]], tbl_dateHistory[[runDate]:[runDate]], 0), MATCH(tbl_dailyDashboard[[#Headers],[botRuns]], tbl_dateHistory[#Headers], 0)), "-")</f>
        <v>x</v>
      </c>
      <c r="G294" s="57" t="str">
        <f>IFERROR(INDEX(tbl_dateHistory[], MATCH(tbl_dailyDashboard[[#This Row],[runDate]:[runDate]], tbl_dateHistory[[runDate]:[runDate]], 0), MATCH(tbl_dailyDashboard[[#Headers],[totalTransactions]], tbl_dateHistory[#Headers], 0)), "-")</f>
        <v>x</v>
      </c>
      <c r="H294" s="58" t="str">
        <f>IFERROR(INDEX(tbl_dateHistory[], MATCH(tbl_dailyDashboard[[#This Row],[runDate]:[runDate]], tbl_dateHistory[[runDate]:[runDate]], 0), MATCH(tbl_dailyDashboard[[#Headers],[percentSuccessful]], tbl_dateHistory[#Headers], 0)), "-")</f>
        <v>x</v>
      </c>
      <c r="I294" s="58" t="str">
        <f>IFERROR(INDEX(tbl_dateHistory[], MATCH(tbl_dailyDashboard[[#This Row],[runDate]:[runDate]], tbl_dateHistory[[runDate]:[runDate]], 0), MATCH(tbl_dailyDashboard[[#Headers],[percentBRE]], tbl_dateHistory[#Headers], 0)), "-")</f>
        <v>x</v>
      </c>
      <c r="J294" s="58" t="str">
        <f>IFERROR(INDEX(tbl_dateHistory[], MATCH(tbl_dailyDashboard[[#This Row],[runDate]:[runDate]], tbl_dateHistory[[runDate]:[runDate]], 0), MATCH(tbl_dailyDashboard[[#Headers],[percentSystemErrors]], tbl_dateHistory[#Headers], 0)), "-")</f>
        <v>x</v>
      </c>
      <c r="K294" s="69"/>
    </row>
    <row r="295" spans="2:11" x14ac:dyDescent="0.3">
      <c r="B295" s="63"/>
      <c r="C295" s="55" t="str">
        <f>IFERROR((INDEX(tbl_dateHistory[], tbl_dailyDashboard[[#This Row],[rowLookup]], 1)), "-")</f>
        <v>x</v>
      </c>
      <c r="D295" s="56" t="str">
        <f>IFERROR(INDEX(tbl_dateHistory[], MATCH(tbl_dailyDashboard[[#This Row],[runDate]:[runDate]], tbl_dateHistory[[runDate]:[runDate]], 0), MATCH(tbl_dailyDashboard[[#Headers],[avgBotRunTime]], tbl_dateHistory[#Headers], 0)), "-")</f>
        <v>x</v>
      </c>
      <c r="E295" s="56" t="str">
        <f>IFERROR(INDEX(tbl_dateHistory[], MATCH(tbl_dailyDashboard[[#This Row],[runDate]:[runDate]], tbl_dateHistory[[runDate]:[runDate]], 0), MATCH(tbl_dailyDashboard[[#Headers],[avgTransactionTime]], tbl_dateHistory[#Headers], 0)), "-")</f>
        <v>x</v>
      </c>
      <c r="F295" s="99" t="str">
        <f>IFERROR(INDEX(tbl_dateHistory[], MATCH(tbl_dailyDashboard[[#This Row],[runDate]:[runDate]], tbl_dateHistory[[runDate]:[runDate]], 0), MATCH(tbl_dailyDashboard[[#Headers],[botRuns]], tbl_dateHistory[#Headers], 0)), "-")</f>
        <v>x</v>
      </c>
      <c r="G295" s="57" t="str">
        <f>IFERROR(INDEX(tbl_dateHistory[], MATCH(tbl_dailyDashboard[[#This Row],[runDate]:[runDate]], tbl_dateHistory[[runDate]:[runDate]], 0), MATCH(tbl_dailyDashboard[[#Headers],[totalTransactions]], tbl_dateHistory[#Headers], 0)), "-")</f>
        <v>x</v>
      </c>
      <c r="H295" s="58" t="str">
        <f>IFERROR(INDEX(tbl_dateHistory[], MATCH(tbl_dailyDashboard[[#This Row],[runDate]:[runDate]], tbl_dateHistory[[runDate]:[runDate]], 0), MATCH(tbl_dailyDashboard[[#Headers],[percentSuccessful]], tbl_dateHistory[#Headers], 0)), "-")</f>
        <v>x</v>
      </c>
      <c r="I295" s="58" t="str">
        <f>IFERROR(INDEX(tbl_dateHistory[], MATCH(tbl_dailyDashboard[[#This Row],[runDate]:[runDate]], tbl_dateHistory[[runDate]:[runDate]], 0), MATCH(tbl_dailyDashboard[[#Headers],[percentBRE]], tbl_dateHistory[#Headers], 0)), "-")</f>
        <v>x</v>
      </c>
      <c r="J295" s="58" t="str">
        <f>IFERROR(INDEX(tbl_dateHistory[], MATCH(tbl_dailyDashboard[[#This Row],[runDate]:[runDate]], tbl_dateHistory[[runDate]:[runDate]], 0), MATCH(tbl_dailyDashboard[[#Headers],[percentSystemErrors]], tbl_dateHistory[#Headers], 0)), "-")</f>
        <v>x</v>
      </c>
      <c r="K295" s="69"/>
    </row>
    <row r="296" spans="2:11" x14ac:dyDescent="0.3">
      <c r="B296" s="63"/>
      <c r="C296" s="55" t="str">
        <f>IFERROR((INDEX(tbl_dateHistory[], tbl_dailyDashboard[[#This Row],[rowLookup]], 1)), "-")</f>
        <v>x</v>
      </c>
      <c r="D296" s="56" t="str">
        <f>IFERROR(INDEX(tbl_dateHistory[], MATCH(tbl_dailyDashboard[[#This Row],[runDate]:[runDate]], tbl_dateHistory[[runDate]:[runDate]], 0), MATCH(tbl_dailyDashboard[[#Headers],[avgBotRunTime]], tbl_dateHistory[#Headers], 0)), "-")</f>
        <v>x</v>
      </c>
      <c r="E296" s="56" t="str">
        <f>IFERROR(INDEX(tbl_dateHistory[], MATCH(tbl_dailyDashboard[[#This Row],[runDate]:[runDate]], tbl_dateHistory[[runDate]:[runDate]], 0), MATCH(tbl_dailyDashboard[[#Headers],[avgTransactionTime]], tbl_dateHistory[#Headers], 0)), "-")</f>
        <v>x</v>
      </c>
      <c r="F296" s="99" t="str">
        <f>IFERROR(INDEX(tbl_dateHistory[], MATCH(tbl_dailyDashboard[[#This Row],[runDate]:[runDate]], tbl_dateHistory[[runDate]:[runDate]], 0), MATCH(tbl_dailyDashboard[[#Headers],[botRuns]], tbl_dateHistory[#Headers], 0)), "-")</f>
        <v>x</v>
      </c>
      <c r="G296" s="57" t="str">
        <f>IFERROR(INDEX(tbl_dateHistory[], MATCH(tbl_dailyDashboard[[#This Row],[runDate]:[runDate]], tbl_dateHistory[[runDate]:[runDate]], 0), MATCH(tbl_dailyDashboard[[#Headers],[totalTransactions]], tbl_dateHistory[#Headers], 0)), "-")</f>
        <v>x</v>
      </c>
      <c r="H296" s="58" t="str">
        <f>IFERROR(INDEX(tbl_dateHistory[], MATCH(tbl_dailyDashboard[[#This Row],[runDate]:[runDate]], tbl_dateHistory[[runDate]:[runDate]], 0), MATCH(tbl_dailyDashboard[[#Headers],[percentSuccessful]], tbl_dateHistory[#Headers], 0)), "-")</f>
        <v>x</v>
      </c>
      <c r="I296" s="58" t="str">
        <f>IFERROR(INDEX(tbl_dateHistory[], MATCH(tbl_dailyDashboard[[#This Row],[runDate]:[runDate]], tbl_dateHistory[[runDate]:[runDate]], 0), MATCH(tbl_dailyDashboard[[#Headers],[percentBRE]], tbl_dateHistory[#Headers], 0)), "-")</f>
        <v>x</v>
      </c>
      <c r="J296" s="58" t="str">
        <f>IFERROR(INDEX(tbl_dateHistory[], MATCH(tbl_dailyDashboard[[#This Row],[runDate]:[runDate]], tbl_dateHistory[[runDate]:[runDate]], 0), MATCH(tbl_dailyDashboard[[#Headers],[percentSystemErrors]], tbl_dateHistory[#Headers], 0)), "-")</f>
        <v>x</v>
      </c>
      <c r="K296" s="69"/>
    </row>
    <row r="297" spans="2:11" x14ac:dyDescent="0.3">
      <c r="B297" s="63"/>
      <c r="C297" s="55" t="str">
        <f>IFERROR((INDEX(tbl_dateHistory[], tbl_dailyDashboard[[#This Row],[rowLookup]], 1)), "-")</f>
        <v>x</v>
      </c>
      <c r="D297" s="56" t="str">
        <f>IFERROR(INDEX(tbl_dateHistory[], MATCH(tbl_dailyDashboard[[#This Row],[runDate]:[runDate]], tbl_dateHistory[[runDate]:[runDate]], 0), MATCH(tbl_dailyDashboard[[#Headers],[avgBotRunTime]], tbl_dateHistory[#Headers], 0)), "-")</f>
        <v>x</v>
      </c>
      <c r="E297" s="56" t="str">
        <f>IFERROR(INDEX(tbl_dateHistory[], MATCH(tbl_dailyDashboard[[#This Row],[runDate]:[runDate]], tbl_dateHistory[[runDate]:[runDate]], 0), MATCH(tbl_dailyDashboard[[#Headers],[avgTransactionTime]], tbl_dateHistory[#Headers], 0)), "-")</f>
        <v>x</v>
      </c>
      <c r="F297" s="99" t="str">
        <f>IFERROR(INDEX(tbl_dateHistory[], MATCH(tbl_dailyDashboard[[#This Row],[runDate]:[runDate]], tbl_dateHistory[[runDate]:[runDate]], 0), MATCH(tbl_dailyDashboard[[#Headers],[botRuns]], tbl_dateHistory[#Headers], 0)), "-")</f>
        <v>x</v>
      </c>
      <c r="G297" s="57" t="str">
        <f>IFERROR(INDEX(tbl_dateHistory[], MATCH(tbl_dailyDashboard[[#This Row],[runDate]:[runDate]], tbl_dateHistory[[runDate]:[runDate]], 0), MATCH(tbl_dailyDashboard[[#Headers],[totalTransactions]], tbl_dateHistory[#Headers], 0)), "-")</f>
        <v>x</v>
      </c>
      <c r="H297" s="58" t="str">
        <f>IFERROR(INDEX(tbl_dateHistory[], MATCH(tbl_dailyDashboard[[#This Row],[runDate]:[runDate]], tbl_dateHistory[[runDate]:[runDate]], 0), MATCH(tbl_dailyDashboard[[#Headers],[percentSuccessful]], tbl_dateHistory[#Headers], 0)), "-")</f>
        <v>x</v>
      </c>
      <c r="I297" s="58" t="str">
        <f>IFERROR(INDEX(tbl_dateHistory[], MATCH(tbl_dailyDashboard[[#This Row],[runDate]:[runDate]], tbl_dateHistory[[runDate]:[runDate]], 0), MATCH(tbl_dailyDashboard[[#Headers],[percentBRE]], tbl_dateHistory[#Headers], 0)), "-")</f>
        <v>x</v>
      </c>
      <c r="J297" s="58" t="str">
        <f>IFERROR(INDEX(tbl_dateHistory[], MATCH(tbl_dailyDashboard[[#This Row],[runDate]:[runDate]], tbl_dateHistory[[runDate]:[runDate]], 0), MATCH(tbl_dailyDashboard[[#Headers],[percentSystemErrors]], tbl_dateHistory[#Headers], 0)), "-")</f>
        <v>x</v>
      </c>
      <c r="K297" s="69"/>
    </row>
    <row r="298" spans="2:11" x14ac:dyDescent="0.3">
      <c r="B298" s="63"/>
      <c r="C298" s="55" t="str">
        <f>IFERROR((INDEX(tbl_dateHistory[], tbl_dailyDashboard[[#This Row],[rowLookup]], 1)), "-")</f>
        <v>x</v>
      </c>
      <c r="D298" s="56" t="str">
        <f>IFERROR(INDEX(tbl_dateHistory[], MATCH(tbl_dailyDashboard[[#This Row],[runDate]:[runDate]], tbl_dateHistory[[runDate]:[runDate]], 0), MATCH(tbl_dailyDashboard[[#Headers],[avgBotRunTime]], tbl_dateHistory[#Headers], 0)), "-")</f>
        <v>x</v>
      </c>
      <c r="E298" s="56" t="str">
        <f>IFERROR(INDEX(tbl_dateHistory[], MATCH(tbl_dailyDashboard[[#This Row],[runDate]:[runDate]], tbl_dateHistory[[runDate]:[runDate]], 0), MATCH(tbl_dailyDashboard[[#Headers],[avgTransactionTime]], tbl_dateHistory[#Headers], 0)), "-")</f>
        <v>x</v>
      </c>
      <c r="F298" s="99" t="str">
        <f>IFERROR(INDEX(tbl_dateHistory[], MATCH(tbl_dailyDashboard[[#This Row],[runDate]:[runDate]], tbl_dateHistory[[runDate]:[runDate]], 0), MATCH(tbl_dailyDashboard[[#Headers],[botRuns]], tbl_dateHistory[#Headers], 0)), "-")</f>
        <v>x</v>
      </c>
      <c r="G298" s="57" t="str">
        <f>IFERROR(INDEX(tbl_dateHistory[], MATCH(tbl_dailyDashboard[[#This Row],[runDate]:[runDate]], tbl_dateHistory[[runDate]:[runDate]], 0), MATCH(tbl_dailyDashboard[[#Headers],[totalTransactions]], tbl_dateHistory[#Headers], 0)), "-")</f>
        <v>x</v>
      </c>
      <c r="H298" s="58" t="str">
        <f>IFERROR(INDEX(tbl_dateHistory[], MATCH(tbl_dailyDashboard[[#This Row],[runDate]:[runDate]], tbl_dateHistory[[runDate]:[runDate]], 0), MATCH(tbl_dailyDashboard[[#Headers],[percentSuccessful]], tbl_dateHistory[#Headers], 0)), "-")</f>
        <v>x</v>
      </c>
      <c r="I298" s="58" t="str">
        <f>IFERROR(INDEX(tbl_dateHistory[], MATCH(tbl_dailyDashboard[[#This Row],[runDate]:[runDate]], tbl_dateHistory[[runDate]:[runDate]], 0), MATCH(tbl_dailyDashboard[[#Headers],[percentBRE]], tbl_dateHistory[#Headers], 0)), "-")</f>
        <v>x</v>
      </c>
      <c r="J298" s="58" t="str">
        <f>IFERROR(INDEX(tbl_dateHistory[], MATCH(tbl_dailyDashboard[[#This Row],[runDate]:[runDate]], tbl_dateHistory[[runDate]:[runDate]], 0), MATCH(tbl_dailyDashboard[[#Headers],[percentSystemErrors]], tbl_dateHistory[#Headers], 0)), "-")</f>
        <v>x</v>
      </c>
      <c r="K298" s="69"/>
    </row>
    <row r="299" spans="2:11" x14ac:dyDescent="0.3">
      <c r="B299" s="63"/>
      <c r="C299" s="55" t="str">
        <f>IFERROR((INDEX(tbl_dateHistory[], tbl_dailyDashboard[[#This Row],[rowLookup]], 1)), "-")</f>
        <v>x</v>
      </c>
      <c r="D299" s="56" t="str">
        <f>IFERROR(INDEX(tbl_dateHistory[], MATCH(tbl_dailyDashboard[[#This Row],[runDate]:[runDate]], tbl_dateHistory[[runDate]:[runDate]], 0), MATCH(tbl_dailyDashboard[[#Headers],[avgBotRunTime]], tbl_dateHistory[#Headers], 0)), "-")</f>
        <v>x</v>
      </c>
      <c r="E299" s="56" t="str">
        <f>IFERROR(INDEX(tbl_dateHistory[], MATCH(tbl_dailyDashboard[[#This Row],[runDate]:[runDate]], tbl_dateHistory[[runDate]:[runDate]], 0), MATCH(tbl_dailyDashboard[[#Headers],[avgTransactionTime]], tbl_dateHistory[#Headers], 0)), "-")</f>
        <v>x</v>
      </c>
      <c r="F299" s="99" t="str">
        <f>IFERROR(INDEX(tbl_dateHistory[], MATCH(tbl_dailyDashboard[[#This Row],[runDate]:[runDate]], tbl_dateHistory[[runDate]:[runDate]], 0), MATCH(tbl_dailyDashboard[[#Headers],[botRuns]], tbl_dateHistory[#Headers], 0)), "-")</f>
        <v>x</v>
      </c>
      <c r="G299" s="57" t="str">
        <f>IFERROR(INDEX(tbl_dateHistory[], MATCH(tbl_dailyDashboard[[#This Row],[runDate]:[runDate]], tbl_dateHistory[[runDate]:[runDate]], 0), MATCH(tbl_dailyDashboard[[#Headers],[totalTransactions]], tbl_dateHistory[#Headers], 0)), "-")</f>
        <v>x</v>
      </c>
      <c r="H299" s="58" t="str">
        <f>IFERROR(INDEX(tbl_dateHistory[], MATCH(tbl_dailyDashboard[[#This Row],[runDate]:[runDate]], tbl_dateHistory[[runDate]:[runDate]], 0), MATCH(tbl_dailyDashboard[[#Headers],[percentSuccessful]], tbl_dateHistory[#Headers], 0)), "-")</f>
        <v>x</v>
      </c>
      <c r="I299" s="58" t="str">
        <f>IFERROR(INDEX(tbl_dateHistory[], MATCH(tbl_dailyDashboard[[#This Row],[runDate]:[runDate]], tbl_dateHistory[[runDate]:[runDate]], 0), MATCH(tbl_dailyDashboard[[#Headers],[percentBRE]], tbl_dateHistory[#Headers], 0)), "-")</f>
        <v>x</v>
      </c>
      <c r="J299" s="58" t="str">
        <f>IFERROR(INDEX(tbl_dateHistory[], MATCH(tbl_dailyDashboard[[#This Row],[runDate]:[runDate]], tbl_dateHistory[[runDate]:[runDate]], 0), MATCH(tbl_dailyDashboard[[#Headers],[percentSystemErrors]], tbl_dateHistory[#Headers], 0)), "-")</f>
        <v>x</v>
      </c>
      <c r="K299" s="69"/>
    </row>
    <row r="300" spans="2:11" x14ac:dyDescent="0.3">
      <c r="B300" s="63"/>
      <c r="C300" s="55" t="str">
        <f>IFERROR((INDEX(tbl_dateHistory[], tbl_dailyDashboard[[#This Row],[rowLookup]], 1)), "-")</f>
        <v>x</v>
      </c>
      <c r="D300" s="56" t="str">
        <f>IFERROR(INDEX(tbl_dateHistory[], MATCH(tbl_dailyDashboard[[#This Row],[runDate]:[runDate]], tbl_dateHistory[[runDate]:[runDate]], 0), MATCH(tbl_dailyDashboard[[#Headers],[avgBotRunTime]], tbl_dateHistory[#Headers], 0)), "-")</f>
        <v>x</v>
      </c>
      <c r="E300" s="56" t="str">
        <f>IFERROR(INDEX(tbl_dateHistory[], MATCH(tbl_dailyDashboard[[#This Row],[runDate]:[runDate]], tbl_dateHistory[[runDate]:[runDate]], 0), MATCH(tbl_dailyDashboard[[#Headers],[avgTransactionTime]], tbl_dateHistory[#Headers], 0)), "-")</f>
        <v>x</v>
      </c>
      <c r="F300" s="99" t="str">
        <f>IFERROR(INDEX(tbl_dateHistory[], MATCH(tbl_dailyDashboard[[#This Row],[runDate]:[runDate]], tbl_dateHistory[[runDate]:[runDate]], 0), MATCH(tbl_dailyDashboard[[#Headers],[botRuns]], tbl_dateHistory[#Headers], 0)), "-")</f>
        <v>x</v>
      </c>
      <c r="G300" s="57" t="str">
        <f>IFERROR(INDEX(tbl_dateHistory[], MATCH(tbl_dailyDashboard[[#This Row],[runDate]:[runDate]], tbl_dateHistory[[runDate]:[runDate]], 0), MATCH(tbl_dailyDashboard[[#Headers],[totalTransactions]], tbl_dateHistory[#Headers], 0)), "-")</f>
        <v>x</v>
      </c>
      <c r="H300" s="58" t="str">
        <f>IFERROR(INDEX(tbl_dateHistory[], MATCH(tbl_dailyDashboard[[#This Row],[runDate]:[runDate]], tbl_dateHistory[[runDate]:[runDate]], 0), MATCH(tbl_dailyDashboard[[#Headers],[percentSuccessful]], tbl_dateHistory[#Headers], 0)), "-")</f>
        <v>x</v>
      </c>
      <c r="I300" s="58" t="str">
        <f>IFERROR(INDEX(tbl_dateHistory[], MATCH(tbl_dailyDashboard[[#This Row],[runDate]:[runDate]], tbl_dateHistory[[runDate]:[runDate]], 0), MATCH(tbl_dailyDashboard[[#Headers],[percentBRE]], tbl_dateHistory[#Headers], 0)), "-")</f>
        <v>x</v>
      </c>
      <c r="J300" s="58" t="str">
        <f>IFERROR(INDEX(tbl_dateHistory[], MATCH(tbl_dailyDashboard[[#This Row],[runDate]:[runDate]], tbl_dateHistory[[runDate]:[runDate]], 0), MATCH(tbl_dailyDashboard[[#Headers],[percentSystemErrors]], tbl_dateHistory[#Headers], 0)), "-")</f>
        <v>x</v>
      </c>
      <c r="K300" s="69"/>
    </row>
    <row r="301" spans="2:11" x14ac:dyDescent="0.3">
      <c r="B301" s="63"/>
      <c r="C301" s="55" t="str">
        <f>IFERROR((INDEX(tbl_dateHistory[], tbl_dailyDashboard[[#This Row],[rowLookup]], 1)), "-")</f>
        <v>x</v>
      </c>
      <c r="D301" s="56" t="str">
        <f>IFERROR(INDEX(tbl_dateHistory[], MATCH(tbl_dailyDashboard[[#This Row],[runDate]:[runDate]], tbl_dateHistory[[runDate]:[runDate]], 0), MATCH(tbl_dailyDashboard[[#Headers],[avgBotRunTime]], tbl_dateHistory[#Headers], 0)), "-")</f>
        <v>x</v>
      </c>
      <c r="E301" s="56" t="str">
        <f>IFERROR(INDEX(tbl_dateHistory[], MATCH(tbl_dailyDashboard[[#This Row],[runDate]:[runDate]], tbl_dateHistory[[runDate]:[runDate]], 0), MATCH(tbl_dailyDashboard[[#Headers],[avgTransactionTime]], tbl_dateHistory[#Headers], 0)), "-")</f>
        <v>x</v>
      </c>
      <c r="F301" s="99" t="str">
        <f>IFERROR(INDEX(tbl_dateHistory[], MATCH(tbl_dailyDashboard[[#This Row],[runDate]:[runDate]], tbl_dateHistory[[runDate]:[runDate]], 0), MATCH(tbl_dailyDashboard[[#Headers],[botRuns]], tbl_dateHistory[#Headers], 0)), "-")</f>
        <v>x</v>
      </c>
      <c r="G301" s="57" t="str">
        <f>IFERROR(INDEX(tbl_dateHistory[], MATCH(tbl_dailyDashboard[[#This Row],[runDate]:[runDate]], tbl_dateHistory[[runDate]:[runDate]], 0), MATCH(tbl_dailyDashboard[[#Headers],[totalTransactions]], tbl_dateHistory[#Headers], 0)), "-")</f>
        <v>x</v>
      </c>
      <c r="H301" s="58" t="str">
        <f>IFERROR(INDEX(tbl_dateHistory[], MATCH(tbl_dailyDashboard[[#This Row],[runDate]:[runDate]], tbl_dateHistory[[runDate]:[runDate]], 0), MATCH(tbl_dailyDashboard[[#Headers],[percentSuccessful]], tbl_dateHistory[#Headers], 0)), "-")</f>
        <v>x</v>
      </c>
      <c r="I301" s="58" t="str">
        <f>IFERROR(INDEX(tbl_dateHistory[], MATCH(tbl_dailyDashboard[[#This Row],[runDate]:[runDate]], tbl_dateHistory[[runDate]:[runDate]], 0), MATCH(tbl_dailyDashboard[[#Headers],[percentBRE]], tbl_dateHistory[#Headers], 0)), "-")</f>
        <v>x</v>
      </c>
      <c r="J301" s="58" t="str">
        <f>IFERROR(INDEX(tbl_dateHistory[], MATCH(tbl_dailyDashboard[[#This Row],[runDate]:[runDate]], tbl_dateHistory[[runDate]:[runDate]], 0), MATCH(tbl_dailyDashboard[[#Headers],[percentSystemErrors]], tbl_dateHistory[#Headers], 0)), "-")</f>
        <v>x</v>
      </c>
      <c r="K301" s="69"/>
    </row>
    <row r="302" spans="2:11" x14ac:dyDescent="0.3">
      <c r="B302" s="63"/>
      <c r="C302" s="55" t="str">
        <f>IFERROR((INDEX(tbl_dateHistory[], tbl_dailyDashboard[[#This Row],[rowLookup]], 1)), "-")</f>
        <v>x</v>
      </c>
      <c r="D302" s="56" t="str">
        <f>IFERROR(INDEX(tbl_dateHistory[], MATCH(tbl_dailyDashboard[[#This Row],[runDate]:[runDate]], tbl_dateHistory[[runDate]:[runDate]], 0), MATCH(tbl_dailyDashboard[[#Headers],[avgBotRunTime]], tbl_dateHistory[#Headers], 0)), "-")</f>
        <v>x</v>
      </c>
      <c r="E302" s="56" t="str">
        <f>IFERROR(INDEX(tbl_dateHistory[], MATCH(tbl_dailyDashboard[[#This Row],[runDate]:[runDate]], tbl_dateHistory[[runDate]:[runDate]], 0), MATCH(tbl_dailyDashboard[[#Headers],[avgTransactionTime]], tbl_dateHistory[#Headers], 0)), "-")</f>
        <v>x</v>
      </c>
      <c r="F302" s="99" t="str">
        <f>IFERROR(INDEX(tbl_dateHistory[], MATCH(tbl_dailyDashboard[[#This Row],[runDate]:[runDate]], tbl_dateHistory[[runDate]:[runDate]], 0), MATCH(tbl_dailyDashboard[[#Headers],[botRuns]], tbl_dateHistory[#Headers], 0)), "-")</f>
        <v>x</v>
      </c>
      <c r="G302" s="57" t="str">
        <f>IFERROR(INDEX(tbl_dateHistory[], MATCH(tbl_dailyDashboard[[#This Row],[runDate]:[runDate]], tbl_dateHistory[[runDate]:[runDate]], 0), MATCH(tbl_dailyDashboard[[#Headers],[totalTransactions]], tbl_dateHistory[#Headers], 0)), "-")</f>
        <v>x</v>
      </c>
      <c r="H302" s="58" t="str">
        <f>IFERROR(INDEX(tbl_dateHistory[], MATCH(tbl_dailyDashboard[[#This Row],[runDate]:[runDate]], tbl_dateHistory[[runDate]:[runDate]], 0), MATCH(tbl_dailyDashboard[[#Headers],[percentSuccessful]], tbl_dateHistory[#Headers], 0)), "-")</f>
        <v>x</v>
      </c>
      <c r="I302" s="58" t="str">
        <f>IFERROR(INDEX(tbl_dateHistory[], MATCH(tbl_dailyDashboard[[#This Row],[runDate]:[runDate]], tbl_dateHistory[[runDate]:[runDate]], 0), MATCH(tbl_dailyDashboard[[#Headers],[percentBRE]], tbl_dateHistory[#Headers], 0)), "-")</f>
        <v>x</v>
      </c>
      <c r="J302" s="58" t="str">
        <f>IFERROR(INDEX(tbl_dateHistory[], MATCH(tbl_dailyDashboard[[#This Row],[runDate]:[runDate]], tbl_dateHistory[[runDate]:[runDate]], 0), MATCH(tbl_dailyDashboard[[#Headers],[percentSystemErrors]], tbl_dateHistory[#Headers], 0)), "-")</f>
        <v>x</v>
      </c>
      <c r="K302" s="69"/>
    </row>
    <row r="303" spans="2:11" x14ac:dyDescent="0.3">
      <c r="B303" s="63"/>
      <c r="C303" s="55" t="str">
        <f>IFERROR((INDEX(tbl_dateHistory[], tbl_dailyDashboard[[#This Row],[rowLookup]], 1)), "-")</f>
        <v>x</v>
      </c>
      <c r="D303" s="56" t="str">
        <f>IFERROR(INDEX(tbl_dateHistory[], MATCH(tbl_dailyDashboard[[#This Row],[runDate]:[runDate]], tbl_dateHistory[[runDate]:[runDate]], 0), MATCH(tbl_dailyDashboard[[#Headers],[avgBotRunTime]], tbl_dateHistory[#Headers], 0)), "-")</f>
        <v>x</v>
      </c>
      <c r="E303" s="56" t="str">
        <f>IFERROR(INDEX(tbl_dateHistory[], MATCH(tbl_dailyDashboard[[#This Row],[runDate]:[runDate]], tbl_dateHistory[[runDate]:[runDate]], 0), MATCH(tbl_dailyDashboard[[#Headers],[avgTransactionTime]], tbl_dateHistory[#Headers], 0)), "-")</f>
        <v>x</v>
      </c>
      <c r="F303" s="99" t="str">
        <f>IFERROR(INDEX(tbl_dateHistory[], MATCH(tbl_dailyDashboard[[#This Row],[runDate]:[runDate]], tbl_dateHistory[[runDate]:[runDate]], 0), MATCH(tbl_dailyDashboard[[#Headers],[botRuns]], tbl_dateHistory[#Headers], 0)), "-")</f>
        <v>x</v>
      </c>
      <c r="G303" s="57" t="str">
        <f>IFERROR(INDEX(tbl_dateHistory[], MATCH(tbl_dailyDashboard[[#This Row],[runDate]:[runDate]], tbl_dateHistory[[runDate]:[runDate]], 0), MATCH(tbl_dailyDashboard[[#Headers],[totalTransactions]], tbl_dateHistory[#Headers], 0)), "-")</f>
        <v>x</v>
      </c>
      <c r="H303" s="58" t="str">
        <f>IFERROR(INDEX(tbl_dateHistory[], MATCH(tbl_dailyDashboard[[#This Row],[runDate]:[runDate]], tbl_dateHistory[[runDate]:[runDate]], 0), MATCH(tbl_dailyDashboard[[#Headers],[percentSuccessful]], tbl_dateHistory[#Headers], 0)), "-")</f>
        <v>x</v>
      </c>
      <c r="I303" s="58" t="str">
        <f>IFERROR(INDEX(tbl_dateHistory[], MATCH(tbl_dailyDashboard[[#This Row],[runDate]:[runDate]], tbl_dateHistory[[runDate]:[runDate]], 0), MATCH(tbl_dailyDashboard[[#Headers],[percentBRE]], tbl_dateHistory[#Headers], 0)), "-")</f>
        <v>x</v>
      </c>
      <c r="J303" s="58" t="str">
        <f>IFERROR(INDEX(tbl_dateHistory[], MATCH(tbl_dailyDashboard[[#This Row],[runDate]:[runDate]], tbl_dateHistory[[runDate]:[runDate]], 0), MATCH(tbl_dailyDashboard[[#Headers],[percentSystemErrors]], tbl_dateHistory[#Headers], 0)), "-")</f>
        <v>x</v>
      </c>
      <c r="K303" s="69"/>
    </row>
    <row r="304" spans="2:11" x14ac:dyDescent="0.3">
      <c r="B304" s="63"/>
      <c r="C304" s="55" t="str">
        <f>IFERROR((INDEX(tbl_dateHistory[], tbl_dailyDashboard[[#This Row],[rowLookup]], 1)), "-")</f>
        <v>x</v>
      </c>
      <c r="D304" s="56" t="str">
        <f>IFERROR(INDEX(tbl_dateHistory[], MATCH(tbl_dailyDashboard[[#This Row],[runDate]:[runDate]], tbl_dateHistory[[runDate]:[runDate]], 0), MATCH(tbl_dailyDashboard[[#Headers],[avgBotRunTime]], tbl_dateHistory[#Headers], 0)), "-")</f>
        <v>x</v>
      </c>
      <c r="E304" s="56" t="str">
        <f>IFERROR(INDEX(tbl_dateHistory[], MATCH(tbl_dailyDashboard[[#This Row],[runDate]:[runDate]], tbl_dateHistory[[runDate]:[runDate]], 0), MATCH(tbl_dailyDashboard[[#Headers],[avgTransactionTime]], tbl_dateHistory[#Headers], 0)), "-")</f>
        <v>x</v>
      </c>
      <c r="F304" s="99" t="str">
        <f>IFERROR(INDEX(tbl_dateHistory[], MATCH(tbl_dailyDashboard[[#This Row],[runDate]:[runDate]], tbl_dateHistory[[runDate]:[runDate]], 0), MATCH(tbl_dailyDashboard[[#Headers],[botRuns]], tbl_dateHistory[#Headers], 0)), "-")</f>
        <v>x</v>
      </c>
      <c r="G304" s="57" t="str">
        <f>IFERROR(INDEX(tbl_dateHistory[], MATCH(tbl_dailyDashboard[[#This Row],[runDate]:[runDate]], tbl_dateHistory[[runDate]:[runDate]], 0), MATCH(tbl_dailyDashboard[[#Headers],[totalTransactions]], tbl_dateHistory[#Headers], 0)), "-")</f>
        <v>x</v>
      </c>
      <c r="H304" s="58" t="str">
        <f>IFERROR(INDEX(tbl_dateHistory[], MATCH(tbl_dailyDashboard[[#This Row],[runDate]:[runDate]], tbl_dateHistory[[runDate]:[runDate]], 0), MATCH(tbl_dailyDashboard[[#Headers],[percentSuccessful]], tbl_dateHistory[#Headers], 0)), "-")</f>
        <v>x</v>
      </c>
      <c r="I304" s="58" t="str">
        <f>IFERROR(INDEX(tbl_dateHistory[], MATCH(tbl_dailyDashboard[[#This Row],[runDate]:[runDate]], tbl_dateHistory[[runDate]:[runDate]], 0), MATCH(tbl_dailyDashboard[[#Headers],[percentBRE]], tbl_dateHistory[#Headers], 0)), "-")</f>
        <v>x</v>
      </c>
      <c r="J304" s="58" t="str">
        <f>IFERROR(INDEX(tbl_dateHistory[], MATCH(tbl_dailyDashboard[[#This Row],[runDate]:[runDate]], tbl_dateHistory[[runDate]:[runDate]], 0), MATCH(tbl_dailyDashboard[[#Headers],[percentSystemErrors]], tbl_dateHistory[#Headers], 0)), "-")</f>
        <v>x</v>
      </c>
      <c r="K304" s="69"/>
    </row>
    <row r="305" spans="2:11" x14ac:dyDescent="0.3">
      <c r="B305" s="63"/>
      <c r="C305" s="55" t="str">
        <f>IFERROR((INDEX(tbl_dateHistory[], tbl_dailyDashboard[[#This Row],[rowLookup]], 1)), "-")</f>
        <v>x</v>
      </c>
      <c r="D305" s="56" t="str">
        <f>IFERROR(INDEX(tbl_dateHistory[], MATCH(tbl_dailyDashboard[[#This Row],[runDate]:[runDate]], tbl_dateHistory[[runDate]:[runDate]], 0), MATCH(tbl_dailyDashboard[[#Headers],[avgBotRunTime]], tbl_dateHistory[#Headers], 0)), "-")</f>
        <v>x</v>
      </c>
      <c r="E305" s="56" t="str">
        <f>IFERROR(INDEX(tbl_dateHistory[], MATCH(tbl_dailyDashboard[[#This Row],[runDate]:[runDate]], tbl_dateHistory[[runDate]:[runDate]], 0), MATCH(tbl_dailyDashboard[[#Headers],[avgTransactionTime]], tbl_dateHistory[#Headers], 0)), "-")</f>
        <v>x</v>
      </c>
      <c r="F305" s="99" t="str">
        <f>IFERROR(INDEX(tbl_dateHistory[], MATCH(tbl_dailyDashboard[[#This Row],[runDate]:[runDate]], tbl_dateHistory[[runDate]:[runDate]], 0), MATCH(tbl_dailyDashboard[[#Headers],[botRuns]], tbl_dateHistory[#Headers], 0)), "-")</f>
        <v>x</v>
      </c>
      <c r="G305" s="57" t="str">
        <f>IFERROR(INDEX(tbl_dateHistory[], MATCH(tbl_dailyDashboard[[#This Row],[runDate]:[runDate]], tbl_dateHistory[[runDate]:[runDate]], 0), MATCH(tbl_dailyDashboard[[#Headers],[totalTransactions]], tbl_dateHistory[#Headers], 0)), "-")</f>
        <v>x</v>
      </c>
      <c r="H305" s="58" t="str">
        <f>IFERROR(INDEX(tbl_dateHistory[], MATCH(tbl_dailyDashboard[[#This Row],[runDate]:[runDate]], tbl_dateHistory[[runDate]:[runDate]], 0), MATCH(tbl_dailyDashboard[[#Headers],[percentSuccessful]], tbl_dateHistory[#Headers], 0)), "-")</f>
        <v>x</v>
      </c>
      <c r="I305" s="58" t="str">
        <f>IFERROR(INDEX(tbl_dateHistory[], MATCH(tbl_dailyDashboard[[#This Row],[runDate]:[runDate]], tbl_dateHistory[[runDate]:[runDate]], 0), MATCH(tbl_dailyDashboard[[#Headers],[percentBRE]], tbl_dateHistory[#Headers], 0)), "-")</f>
        <v>x</v>
      </c>
      <c r="J305" s="58" t="str">
        <f>IFERROR(INDEX(tbl_dateHistory[], MATCH(tbl_dailyDashboard[[#This Row],[runDate]:[runDate]], tbl_dateHistory[[runDate]:[runDate]], 0), MATCH(tbl_dailyDashboard[[#Headers],[percentSystemErrors]], tbl_dateHistory[#Headers], 0)), "-")</f>
        <v>x</v>
      </c>
      <c r="K305" s="69"/>
    </row>
    <row r="306" spans="2:11" x14ac:dyDescent="0.3">
      <c r="B306" s="63"/>
      <c r="C306" s="55" t="str">
        <f>IFERROR((INDEX(tbl_dateHistory[], tbl_dailyDashboard[[#This Row],[rowLookup]], 1)), "-")</f>
        <v>x</v>
      </c>
      <c r="D306" s="56" t="str">
        <f>IFERROR(INDEX(tbl_dateHistory[], MATCH(tbl_dailyDashboard[[#This Row],[runDate]:[runDate]], tbl_dateHistory[[runDate]:[runDate]], 0), MATCH(tbl_dailyDashboard[[#Headers],[avgBotRunTime]], tbl_dateHistory[#Headers], 0)), "-")</f>
        <v>x</v>
      </c>
      <c r="E306" s="56" t="str">
        <f>IFERROR(INDEX(tbl_dateHistory[], MATCH(tbl_dailyDashboard[[#This Row],[runDate]:[runDate]], tbl_dateHistory[[runDate]:[runDate]], 0), MATCH(tbl_dailyDashboard[[#Headers],[avgTransactionTime]], tbl_dateHistory[#Headers], 0)), "-")</f>
        <v>x</v>
      </c>
      <c r="F306" s="99" t="str">
        <f>IFERROR(INDEX(tbl_dateHistory[], MATCH(tbl_dailyDashboard[[#This Row],[runDate]:[runDate]], tbl_dateHistory[[runDate]:[runDate]], 0), MATCH(tbl_dailyDashboard[[#Headers],[botRuns]], tbl_dateHistory[#Headers], 0)), "-")</f>
        <v>x</v>
      </c>
      <c r="G306" s="57" t="str">
        <f>IFERROR(INDEX(tbl_dateHistory[], MATCH(tbl_dailyDashboard[[#This Row],[runDate]:[runDate]], tbl_dateHistory[[runDate]:[runDate]], 0), MATCH(tbl_dailyDashboard[[#Headers],[totalTransactions]], tbl_dateHistory[#Headers], 0)), "-")</f>
        <v>x</v>
      </c>
      <c r="H306" s="58" t="str">
        <f>IFERROR(INDEX(tbl_dateHistory[], MATCH(tbl_dailyDashboard[[#This Row],[runDate]:[runDate]], tbl_dateHistory[[runDate]:[runDate]], 0), MATCH(tbl_dailyDashboard[[#Headers],[percentSuccessful]], tbl_dateHistory[#Headers], 0)), "-")</f>
        <v>x</v>
      </c>
      <c r="I306" s="58" t="str">
        <f>IFERROR(INDEX(tbl_dateHistory[], MATCH(tbl_dailyDashboard[[#This Row],[runDate]:[runDate]], tbl_dateHistory[[runDate]:[runDate]], 0), MATCH(tbl_dailyDashboard[[#Headers],[percentBRE]], tbl_dateHistory[#Headers], 0)), "-")</f>
        <v>x</v>
      </c>
      <c r="J306" s="58" t="str">
        <f>IFERROR(INDEX(tbl_dateHistory[], MATCH(tbl_dailyDashboard[[#This Row],[runDate]:[runDate]], tbl_dateHistory[[runDate]:[runDate]], 0), MATCH(tbl_dailyDashboard[[#Headers],[percentSystemErrors]], tbl_dateHistory[#Headers], 0)), "-")</f>
        <v>x</v>
      </c>
      <c r="K306" s="69"/>
    </row>
    <row r="307" spans="2:11" x14ac:dyDescent="0.3">
      <c r="B307" s="63"/>
      <c r="C307" s="55" t="str">
        <f>IFERROR((INDEX(tbl_dateHistory[], tbl_dailyDashboard[[#This Row],[rowLookup]], 1)), "-")</f>
        <v>x</v>
      </c>
      <c r="D307" s="56" t="str">
        <f>IFERROR(INDEX(tbl_dateHistory[], MATCH(tbl_dailyDashboard[[#This Row],[runDate]:[runDate]], tbl_dateHistory[[runDate]:[runDate]], 0), MATCH(tbl_dailyDashboard[[#Headers],[avgBotRunTime]], tbl_dateHistory[#Headers], 0)), "-")</f>
        <v>x</v>
      </c>
      <c r="E307" s="56" t="str">
        <f>IFERROR(INDEX(tbl_dateHistory[], MATCH(tbl_dailyDashboard[[#This Row],[runDate]:[runDate]], tbl_dateHistory[[runDate]:[runDate]], 0), MATCH(tbl_dailyDashboard[[#Headers],[avgTransactionTime]], tbl_dateHistory[#Headers], 0)), "-")</f>
        <v>x</v>
      </c>
      <c r="F307" s="99" t="str">
        <f>IFERROR(INDEX(tbl_dateHistory[], MATCH(tbl_dailyDashboard[[#This Row],[runDate]:[runDate]], tbl_dateHistory[[runDate]:[runDate]], 0), MATCH(tbl_dailyDashboard[[#Headers],[botRuns]], tbl_dateHistory[#Headers], 0)), "-")</f>
        <v>x</v>
      </c>
      <c r="G307" s="57" t="str">
        <f>IFERROR(INDEX(tbl_dateHistory[], MATCH(tbl_dailyDashboard[[#This Row],[runDate]:[runDate]], tbl_dateHistory[[runDate]:[runDate]], 0), MATCH(tbl_dailyDashboard[[#Headers],[totalTransactions]], tbl_dateHistory[#Headers], 0)), "-")</f>
        <v>x</v>
      </c>
      <c r="H307" s="58" t="str">
        <f>IFERROR(INDEX(tbl_dateHistory[], MATCH(tbl_dailyDashboard[[#This Row],[runDate]:[runDate]], tbl_dateHistory[[runDate]:[runDate]], 0), MATCH(tbl_dailyDashboard[[#Headers],[percentSuccessful]], tbl_dateHistory[#Headers], 0)), "-")</f>
        <v>x</v>
      </c>
      <c r="I307" s="58" t="str">
        <f>IFERROR(INDEX(tbl_dateHistory[], MATCH(tbl_dailyDashboard[[#This Row],[runDate]:[runDate]], tbl_dateHistory[[runDate]:[runDate]], 0), MATCH(tbl_dailyDashboard[[#Headers],[percentBRE]], tbl_dateHistory[#Headers], 0)), "-")</f>
        <v>x</v>
      </c>
      <c r="J307" s="58" t="str">
        <f>IFERROR(INDEX(tbl_dateHistory[], MATCH(tbl_dailyDashboard[[#This Row],[runDate]:[runDate]], tbl_dateHistory[[runDate]:[runDate]], 0), MATCH(tbl_dailyDashboard[[#Headers],[percentSystemErrors]], tbl_dateHistory[#Headers], 0)), "-")</f>
        <v>x</v>
      </c>
      <c r="K307" s="69"/>
    </row>
    <row r="308" spans="2:11" x14ac:dyDescent="0.3">
      <c r="B308" s="63"/>
      <c r="C308" s="55" t="str">
        <f>IFERROR((INDEX(tbl_dateHistory[], tbl_dailyDashboard[[#This Row],[rowLookup]], 1)), "-")</f>
        <v>x</v>
      </c>
      <c r="D308" s="56" t="str">
        <f>IFERROR(INDEX(tbl_dateHistory[], MATCH(tbl_dailyDashboard[[#This Row],[runDate]:[runDate]], tbl_dateHistory[[runDate]:[runDate]], 0), MATCH(tbl_dailyDashboard[[#Headers],[avgBotRunTime]], tbl_dateHistory[#Headers], 0)), "-")</f>
        <v>x</v>
      </c>
      <c r="E308" s="56" t="str">
        <f>IFERROR(INDEX(tbl_dateHistory[], MATCH(tbl_dailyDashboard[[#This Row],[runDate]:[runDate]], tbl_dateHistory[[runDate]:[runDate]], 0), MATCH(tbl_dailyDashboard[[#Headers],[avgTransactionTime]], tbl_dateHistory[#Headers], 0)), "-")</f>
        <v>x</v>
      </c>
      <c r="F308" s="99" t="str">
        <f>IFERROR(INDEX(tbl_dateHistory[], MATCH(tbl_dailyDashboard[[#This Row],[runDate]:[runDate]], tbl_dateHistory[[runDate]:[runDate]], 0), MATCH(tbl_dailyDashboard[[#Headers],[botRuns]], tbl_dateHistory[#Headers], 0)), "-")</f>
        <v>x</v>
      </c>
      <c r="G308" s="57" t="str">
        <f>IFERROR(INDEX(tbl_dateHistory[], MATCH(tbl_dailyDashboard[[#This Row],[runDate]:[runDate]], tbl_dateHistory[[runDate]:[runDate]], 0), MATCH(tbl_dailyDashboard[[#Headers],[totalTransactions]], tbl_dateHistory[#Headers], 0)), "-")</f>
        <v>x</v>
      </c>
      <c r="H308" s="58" t="str">
        <f>IFERROR(INDEX(tbl_dateHistory[], MATCH(tbl_dailyDashboard[[#This Row],[runDate]:[runDate]], tbl_dateHistory[[runDate]:[runDate]], 0), MATCH(tbl_dailyDashboard[[#Headers],[percentSuccessful]], tbl_dateHistory[#Headers], 0)), "-")</f>
        <v>x</v>
      </c>
      <c r="I308" s="58" t="str">
        <f>IFERROR(INDEX(tbl_dateHistory[], MATCH(tbl_dailyDashboard[[#This Row],[runDate]:[runDate]], tbl_dateHistory[[runDate]:[runDate]], 0), MATCH(tbl_dailyDashboard[[#Headers],[percentBRE]], tbl_dateHistory[#Headers], 0)), "-")</f>
        <v>x</v>
      </c>
      <c r="J308" s="58" t="str">
        <f>IFERROR(INDEX(tbl_dateHistory[], MATCH(tbl_dailyDashboard[[#This Row],[runDate]:[runDate]], tbl_dateHistory[[runDate]:[runDate]], 0), MATCH(tbl_dailyDashboard[[#Headers],[percentSystemErrors]], tbl_dateHistory[#Headers], 0)), "-")</f>
        <v>x</v>
      </c>
      <c r="K308" s="69"/>
    </row>
    <row r="309" spans="2:11" x14ac:dyDescent="0.3">
      <c r="B309" s="63"/>
      <c r="C309" s="55" t="str">
        <f>IFERROR((INDEX(tbl_dateHistory[], tbl_dailyDashboard[[#This Row],[rowLookup]], 1)), "-")</f>
        <v>x</v>
      </c>
      <c r="D309" s="56" t="str">
        <f>IFERROR(INDEX(tbl_dateHistory[], MATCH(tbl_dailyDashboard[[#This Row],[runDate]:[runDate]], tbl_dateHistory[[runDate]:[runDate]], 0), MATCH(tbl_dailyDashboard[[#Headers],[avgBotRunTime]], tbl_dateHistory[#Headers], 0)), "-")</f>
        <v>x</v>
      </c>
      <c r="E309" s="56" t="str">
        <f>IFERROR(INDEX(tbl_dateHistory[], MATCH(tbl_dailyDashboard[[#This Row],[runDate]:[runDate]], tbl_dateHistory[[runDate]:[runDate]], 0), MATCH(tbl_dailyDashboard[[#Headers],[avgTransactionTime]], tbl_dateHistory[#Headers], 0)), "-")</f>
        <v>x</v>
      </c>
      <c r="F309" s="99" t="str">
        <f>IFERROR(INDEX(tbl_dateHistory[], MATCH(tbl_dailyDashboard[[#This Row],[runDate]:[runDate]], tbl_dateHistory[[runDate]:[runDate]], 0), MATCH(tbl_dailyDashboard[[#Headers],[botRuns]], tbl_dateHistory[#Headers], 0)), "-")</f>
        <v>x</v>
      </c>
      <c r="G309" s="57" t="str">
        <f>IFERROR(INDEX(tbl_dateHistory[], MATCH(tbl_dailyDashboard[[#This Row],[runDate]:[runDate]], tbl_dateHistory[[runDate]:[runDate]], 0), MATCH(tbl_dailyDashboard[[#Headers],[totalTransactions]], tbl_dateHistory[#Headers], 0)), "-")</f>
        <v>x</v>
      </c>
      <c r="H309" s="58" t="str">
        <f>IFERROR(INDEX(tbl_dateHistory[], MATCH(tbl_dailyDashboard[[#This Row],[runDate]:[runDate]], tbl_dateHistory[[runDate]:[runDate]], 0), MATCH(tbl_dailyDashboard[[#Headers],[percentSuccessful]], tbl_dateHistory[#Headers], 0)), "-")</f>
        <v>x</v>
      </c>
      <c r="I309" s="58" t="str">
        <f>IFERROR(INDEX(tbl_dateHistory[], MATCH(tbl_dailyDashboard[[#This Row],[runDate]:[runDate]], tbl_dateHistory[[runDate]:[runDate]], 0), MATCH(tbl_dailyDashboard[[#Headers],[percentBRE]], tbl_dateHistory[#Headers], 0)), "-")</f>
        <v>x</v>
      </c>
      <c r="J309" s="58" t="str">
        <f>IFERROR(INDEX(tbl_dateHistory[], MATCH(tbl_dailyDashboard[[#This Row],[runDate]:[runDate]], tbl_dateHistory[[runDate]:[runDate]], 0), MATCH(tbl_dailyDashboard[[#Headers],[percentSystemErrors]], tbl_dateHistory[#Headers], 0)), "-")</f>
        <v>x</v>
      </c>
      <c r="K309" s="69"/>
    </row>
    <row r="310" spans="2:11" x14ac:dyDescent="0.3">
      <c r="B310" s="63"/>
      <c r="C310" s="55" t="str">
        <f>IFERROR((INDEX(tbl_dateHistory[], tbl_dailyDashboard[[#This Row],[rowLookup]], 1)), "-")</f>
        <v>x</v>
      </c>
      <c r="D310" s="56" t="str">
        <f>IFERROR(INDEX(tbl_dateHistory[], MATCH(tbl_dailyDashboard[[#This Row],[runDate]:[runDate]], tbl_dateHistory[[runDate]:[runDate]], 0), MATCH(tbl_dailyDashboard[[#Headers],[avgBotRunTime]], tbl_dateHistory[#Headers], 0)), "-")</f>
        <v>x</v>
      </c>
      <c r="E310" s="56" t="str">
        <f>IFERROR(INDEX(tbl_dateHistory[], MATCH(tbl_dailyDashboard[[#This Row],[runDate]:[runDate]], tbl_dateHistory[[runDate]:[runDate]], 0), MATCH(tbl_dailyDashboard[[#Headers],[avgTransactionTime]], tbl_dateHistory[#Headers], 0)), "-")</f>
        <v>x</v>
      </c>
      <c r="F310" s="99" t="str">
        <f>IFERROR(INDEX(tbl_dateHistory[], MATCH(tbl_dailyDashboard[[#This Row],[runDate]:[runDate]], tbl_dateHistory[[runDate]:[runDate]], 0), MATCH(tbl_dailyDashboard[[#Headers],[botRuns]], tbl_dateHistory[#Headers], 0)), "-")</f>
        <v>x</v>
      </c>
      <c r="G310" s="57" t="str">
        <f>IFERROR(INDEX(tbl_dateHistory[], MATCH(tbl_dailyDashboard[[#This Row],[runDate]:[runDate]], tbl_dateHistory[[runDate]:[runDate]], 0), MATCH(tbl_dailyDashboard[[#Headers],[totalTransactions]], tbl_dateHistory[#Headers], 0)), "-")</f>
        <v>x</v>
      </c>
      <c r="H310" s="58" t="str">
        <f>IFERROR(INDEX(tbl_dateHistory[], MATCH(tbl_dailyDashboard[[#This Row],[runDate]:[runDate]], tbl_dateHistory[[runDate]:[runDate]], 0), MATCH(tbl_dailyDashboard[[#Headers],[percentSuccessful]], tbl_dateHistory[#Headers], 0)), "-")</f>
        <v>x</v>
      </c>
      <c r="I310" s="58" t="str">
        <f>IFERROR(INDEX(tbl_dateHistory[], MATCH(tbl_dailyDashboard[[#This Row],[runDate]:[runDate]], tbl_dateHistory[[runDate]:[runDate]], 0), MATCH(tbl_dailyDashboard[[#Headers],[percentBRE]], tbl_dateHistory[#Headers], 0)), "-")</f>
        <v>x</v>
      </c>
      <c r="J310" s="58" t="str">
        <f>IFERROR(INDEX(tbl_dateHistory[], MATCH(tbl_dailyDashboard[[#This Row],[runDate]:[runDate]], tbl_dateHistory[[runDate]:[runDate]], 0), MATCH(tbl_dailyDashboard[[#Headers],[percentSystemErrors]], tbl_dateHistory[#Headers], 0)), "-")</f>
        <v>x</v>
      </c>
      <c r="K310" s="69"/>
    </row>
    <row r="311" spans="2:11" x14ac:dyDescent="0.3">
      <c r="B311" s="63"/>
      <c r="C311" s="55" t="str">
        <f>IFERROR((INDEX(tbl_dateHistory[], tbl_dailyDashboard[[#This Row],[rowLookup]], 1)), "-")</f>
        <v>x</v>
      </c>
      <c r="D311" s="56" t="str">
        <f>IFERROR(INDEX(tbl_dateHistory[], MATCH(tbl_dailyDashboard[[#This Row],[runDate]:[runDate]], tbl_dateHistory[[runDate]:[runDate]], 0), MATCH(tbl_dailyDashboard[[#Headers],[avgBotRunTime]], tbl_dateHistory[#Headers], 0)), "-")</f>
        <v>x</v>
      </c>
      <c r="E311" s="56" t="str">
        <f>IFERROR(INDEX(tbl_dateHistory[], MATCH(tbl_dailyDashboard[[#This Row],[runDate]:[runDate]], tbl_dateHistory[[runDate]:[runDate]], 0), MATCH(tbl_dailyDashboard[[#Headers],[avgTransactionTime]], tbl_dateHistory[#Headers], 0)), "-")</f>
        <v>x</v>
      </c>
      <c r="F311" s="99" t="str">
        <f>IFERROR(INDEX(tbl_dateHistory[], MATCH(tbl_dailyDashboard[[#This Row],[runDate]:[runDate]], tbl_dateHistory[[runDate]:[runDate]], 0), MATCH(tbl_dailyDashboard[[#Headers],[botRuns]], tbl_dateHistory[#Headers], 0)), "-")</f>
        <v>x</v>
      </c>
      <c r="G311" s="57" t="str">
        <f>IFERROR(INDEX(tbl_dateHistory[], MATCH(tbl_dailyDashboard[[#This Row],[runDate]:[runDate]], tbl_dateHistory[[runDate]:[runDate]], 0), MATCH(tbl_dailyDashboard[[#Headers],[totalTransactions]], tbl_dateHistory[#Headers], 0)), "-")</f>
        <v>x</v>
      </c>
      <c r="H311" s="58" t="str">
        <f>IFERROR(INDEX(tbl_dateHistory[], MATCH(tbl_dailyDashboard[[#This Row],[runDate]:[runDate]], tbl_dateHistory[[runDate]:[runDate]], 0), MATCH(tbl_dailyDashboard[[#Headers],[percentSuccessful]], tbl_dateHistory[#Headers], 0)), "-")</f>
        <v>x</v>
      </c>
      <c r="I311" s="58" t="str">
        <f>IFERROR(INDEX(tbl_dateHistory[], MATCH(tbl_dailyDashboard[[#This Row],[runDate]:[runDate]], tbl_dateHistory[[runDate]:[runDate]], 0), MATCH(tbl_dailyDashboard[[#Headers],[percentBRE]], tbl_dateHistory[#Headers], 0)), "-")</f>
        <v>x</v>
      </c>
      <c r="J311" s="58" t="str">
        <f>IFERROR(INDEX(tbl_dateHistory[], MATCH(tbl_dailyDashboard[[#This Row],[runDate]:[runDate]], tbl_dateHistory[[runDate]:[runDate]], 0), MATCH(tbl_dailyDashboard[[#Headers],[percentSystemErrors]], tbl_dateHistory[#Headers], 0)), "-")</f>
        <v>x</v>
      </c>
      <c r="K311" s="69"/>
    </row>
    <row r="312" spans="2:11" x14ac:dyDescent="0.3">
      <c r="B312" s="63"/>
      <c r="C312" s="55" t="str">
        <f>IFERROR((INDEX(tbl_dateHistory[], tbl_dailyDashboard[[#This Row],[rowLookup]], 1)), "-")</f>
        <v>x</v>
      </c>
      <c r="D312" s="56" t="str">
        <f>IFERROR(INDEX(tbl_dateHistory[], MATCH(tbl_dailyDashboard[[#This Row],[runDate]:[runDate]], tbl_dateHistory[[runDate]:[runDate]], 0), MATCH(tbl_dailyDashboard[[#Headers],[avgBotRunTime]], tbl_dateHistory[#Headers], 0)), "-")</f>
        <v>x</v>
      </c>
      <c r="E312" s="56" t="str">
        <f>IFERROR(INDEX(tbl_dateHistory[], MATCH(tbl_dailyDashboard[[#This Row],[runDate]:[runDate]], tbl_dateHistory[[runDate]:[runDate]], 0), MATCH(tbl_dailyDashboard[[#Headers],[avgTransactionTime]], tbl_dateHistory[#Headers], 0)), "-")</f>
        <v>x</v>
      </c>
      <c r="F312" s="99" t="str">
        <f>IFERROR(INDEX(tbl_dateHistory[], MATCH(tbl_dailyDashboard[[#This Row],[runDate]:[runDate]], tbl_dateHistory[[runDate]:[runDate]], 0), MATCH(tbl_dailyDashboard[[#Headers],[botRuns]], tbl_dateHistory[#Headers], 0)), "-")</f>
        <v>x</v>
      </c>
      <c r="G312" s="57" t="str">
        <f>IFERROR(INDEX(tbl_dateHistory[], MATCH(tbl_dailyDashboard[[#This Row],[runDate]:[runDate]], tbl_dateHistory[[runDate]:[runDate]], 0), MATCH(tbl_dailyDashboard[[#Headers],[totalTransactions]], tbl_dateHistory[#Headers], 0)), "-")</f>
        <v>x</v>
      </c>
      <c r="H312" s="58" t="str">
        <f>IFERROR(INDEX(tbl_dateHistory[], MATCH(tbl_dailyDashboard[[#This Row],[runDate]:[runDate]], tbl_dateHistory[[runDate]:[runDate]], 0), MATCH(tbl_dailyDashboard[[#Headers],[percentSuccessful]], tbl_dateHistory[#Headers], 0)), "-")</f>
        <v>x</v>
      </c>
      <c r="I312" s="58" t="str">
        <f>IFERROR(INDEX(tbl_dateHistory[], MATCH(tbl_dailyDashboard[[#This Row],[runDate]:[runDate]], tbl_dateHistory[[runDate]:[runDate]], 0), MATCH(tbl_dailyDashboard[[#Headers],[percentBRE]], tbl_dateHistory[#Headers], 0)), "-")</f>
        <v>x</v>
      </c>
      <c r="J312" s="58" t="str">
        <f>IFERROR(INDEX(tbl_dateHistory[], MATCH(tbl_dailyDashboard[[#This Row],[runDate]:[runDate]], tbl_dateHistory[[runDate]:[runDate]], 0), MATCH(tbl_dailyDashboard[[#Headers],[percentSystemErrors]], tbl_dateHistory[#Headers], 0)), "-")</f>
        <v>x</v>
      </c>
      <c r="K312" s="69"/>
    </row>
    <row r="313" spans="2:11" x14ac:dyDescent="0.3">
      <c r="B313" s="63"/>
      <c r="C313" s="55" t="str">
        <f>IFERROR((INDEX(tbl_dateHistory[], tbl_dailyDashboard[[#This Row],[rowLookup]], 1)), "-")</f>
        <v>x</v>
      </c>
      <c r="D313" s="56" t="str">
        <f>IFERROR(INDEX(tbl_dateHistory[], MATCH(tbl_dailyDashboard[[#This Row],[runDate]:[runDate]], tbl_dateHistory[[runDate]:[runDate]], 0), MATCH(tbl_dailyDashboard[[#Headers],[avgBotRunTime]], tbl_dateHistory[#Headers], 0)), "-")</f>
        <v>x</v>
      </c>
      <c r="E313" s="56" t="str">
        <f>IFERROR(INDEX(tbl_dateHistory[], MATCH(tbl_dailyDashboard[[#This Row],[runDate]:[runDate]], tbl_dateHistory[[runDate]:[runDate]], 0), MATCH(tbl_dailyDashboard[[#Headers],[avgTransactionTime]], tbl_dateHistory[#Headers], 0)), "-")</f>
        <v>x</v>
      </c>
      <c r="F313" s="99" t="str">
        <f>IFERROR(INDEX(tbl_dateHistory[], MATCH(tbl_dailyDashboard[[#This Row],[runDate]:[runDate]], tbl_dateHistory[[runDate]:[runDate]], 0), MATCH(tbl_dailyDashboard[[#Headers],[botRuns]], tbl_dateHistory[#Headers], 0)), "-")</f>
        <v>x</v>
      </c>
      <c r="G313" s="57" t="str">
        <f>IFERROR(INDEX(tbl_dateHistory[], MATCH(tbl_dailyDashboard[[#This Row],[runDate]:[runDate]], tbl_dateHistory[[runDate]:[runDate]], 0), MATCH(tbl_dailyDashboard[[#Headers],[totalTransactions]], tbl_dateHistory[#Headers], 0)), "-")</f>
        <v>x</v>
      </c>
      <c r="H313" s="58" t="str">
        <f>IFERROR(INDEX(tbl_dateHistory[], MATCH(tbl_dailyDashboard[[#This Row],[runDate]:[runDate]], tbl_dateHistory[[runDate]:[runDate]], 0), MATCH(tbl_dailyDashboard[[#Headers],[percentSuccessful]], tbl_dateHistory[#Headers], 0)), "-")</f>
        <v>x</v>
      </c>
      <c r="I313" s="58" t="str">
        <f>IFERROR(INDEX(tbl_dateHistory[], MATCH(tbl_dailyDashboard[[#This Row],[runDate]:[runDate]], tbl_dateHistory[[runDate]:[runDate]], 0), MATCH(tbl_dailyDashboard[[#Headers],[percentBRE]], tbl_dateHistory[#Headers], 0)), "-")</f>
        <v>x</v>
      </c>
      <c r="J313" s="58" t="str">
        <f>IFERROR(INDEX(tbl_dateHistory[], MATCH(tbl_dailyDashboard[[#This Row],[runDate]:[runDate]], tbl_dateHistory[[runDate]:[runDate]], 0), MATCH(tbl_dailyDashboard[[#Headers],[percentSystemErrors]], tbl_dateHistory[#Headers], 0)), "-")</f>
        <v>x</v>
      </c>
      <c r="K313" s="69"/>
    </row>
    <row r="314" spans="2:11" x14ac:dyDescent="0.3">
      <c r="B314" s="63"/>
      <c r="C314" s="55" t="str">
        <f>IFERROR((INDEX(tbl_dateHistory[], tbl_dailyDashboard[[#This Row],[rowLookup]], 1)), "-")</f>
        <v>x</v>
      </c>
      <c r="D314" s="56" t="str">
        <f>IFERROR(INDEX(tbl_dateHistory[], MATCH(tbl_dailyDashboard[[#This Row],[runDate]:[runDate]], tbl_dateHistory[[runDate]:[runDate]], 0), MATCH(tbl_dailyDashboard[[#Headers],[avgBotRunTime]], tbl_dateHistory[#Headers], 0)), "-")</f>
        <v>x</v>
      </c>
      <c r="E314" s="56" t="str">
        <f>IFERROR(INDEX(tbl_dateHistory[], MATCH(tbl_dailyDashboard[[#This Row],[runDate]:[runDate]], tbl_dateHistory[[runDate]:[runDate]], 0), MATCH(tbl_dailyDashboard[[#Headers],[avgTransactionTime]], tbl_dateHistory[#Headers], 0)), "-")</f>
        <v>x</v>
      </c>
      <c r="F314" s="99" t="str">
        <f>IFERROR(INDEX(tbl_dateHistory[], MATCH(tbl_dailyDashboard[[#This Row],[runDate]:[runDate]], tbl_dateHistory[[runDate]:[runDate]], 0), MATCH(tbl_dailyDashboard[[#Headers],[botRuns]], tbl_dateHistory[#Headers], 0)), "-")</f>
        <v>x</v>
      </c>
      <c r="G314" s="57" t="str">
        <f>IFERROR(INDEX(tbl_dateHistory[], MATCH(tbl_dailyDashboard[[#This Row],[runDate]:[runDate]], tbl_dateHistory[[runDate]:[runDate]], 0), MATCH(tbl_dailyDashboard[[#Headers],[totalTransactions]], tbl_dateHistory[#Headers], 0)), "-")</f>
        <v>x</v>
      </c>
      <c r="H314" s="58" t="str">
        <f>IFERROR(INDEX(tbl_dateHistory[], MATCH(tbl_dailyDashboard[[#This Row],[runDate]:[runDate]], tbl_dateHistory[[runDate]:[runDate]], 0), MATCH(tbl_dailyDashboard[[#Headers],[percentSuccessful]], tbl_dateHistory[#Headers], 0)), "-")</f>
        <v>x</v>
      </c>
      <c r="I314" s="58" t="str">
        <f>IFERROR(INDEX(tbl_dateHistory[], MATCH(tbl_dailyDashboard[[#This Row],[runDate]:[runDate]], tbl_dateHistory[[runDate]:[runDate]], 0), MATCH(tbl_dailyDashboard[[#Headers],[percentBRE]], tbl_dateHistory[#Headers], 0)), "-")</f>
        <v>x</v>
      </c>
      <c r="J314" s="58" t="str">
        <f>IFERROR(INDEX(tbl_dateHistory[], MATCH(tbl_dailyDashboard[[#This Row],[runDate]:[runDate]], tbl_dateHistory[[runDate]:[runDate]], 0), MATCH(tbl_dailyDashboard[[#Headers],[percentSystemErrors]], tbl_dateHistory[#Headers], 0)), "-")</f>
        <v>x</v>
      </c>
      <c r="K314" s="69"/>
    </row>
    <row r="315" spans="2:11" x14ac:dyDescent="0.3">
      <c r="B315" s="63"/>
      <c r="C315" s="55" t="str">
        <f>IFERROR((INDEX(tbl_dateHistory[], tbl_dailyDashboard[[#This Row],[rowLookup]], 1)), "-")</f>
        <v>x</v>
      </c>
      <c r="D315" s="56" t="str">
        <f>IFERROR(INDEX(tbl_dateHistory[], MATCH(tbl_dailyDashboard[[#This Row],[runDate]:[runDate]], tbl_dateHistory[[runDate]:[runDate]], 0), MATCH(tbl_dailyDashboard[[#Headers],[avgBotRunTime]], tbl_dateHistory[#Headers], 0)), "-")</f>
        <v>x</v>
      </c>
      <c r="E315" s="56" t="str">
        <f>IFERROR(INDEX(tbl_dateHistory[], MATCH(tbl_dailyDashboard[[#This Row],[runDate]:[runDate]], tbl_dateHistory[[runDate]:[runDate]], 0), MATCH(tbl_dailyDashboard[[#Headers],[avgTransactionTime]], tbl_dateHistory[#Headers], 0)), "-")</f>
        <v>x</v>
      </c>
      <c r="F315" s="99" t="str">
        <f>IFERROR(INDEX(tbl_dateHistory[], MATCH(tbl_dailyDashboard[[#This Row],[runDate]:[runDate]], tbl_dateHistory[[runDate]:[runDate]], 0), MATCH(tbl_dailyDashboard[[#Headers],[botRuns]], tbl_dateHistory[#Headers], 0)), "-")</f>
        <v>x</v>
      </c>
      <c r="G315" s="57" t="str">
        <f>IFERROR(INDEX(tbl_dateHistory[], MATCH(tbl_dailyDashboard[[#This Row],[runDate]:[runDate]], tbl_dateHistory[[runDate]:[runDate]], 0), MATCH(tbl_dailyDashboard[[#Headers],[totalTransactions]], tbl_dateHistory[#Headers], 0)), "-")</f>
        <v>x</v>
      </c>
      <c r="H315" s="58" t="str">
        <f>IFERROR(INDEX(tbl_dateHistory[], MATCH(tbl_dailyDashboard[[#This Row],[runDate]:[runDate]], tbl_dateHistory[[runDate]:[runDate]], 0), MATCH(tbl_dailyDashboard[[#Headers],[percentSuccessful]], tbl_dateHistory[#Headers], 0)), "-")</f>
        <v>x</v>
      </c>
      <c r="I315" s="58" t="str">
        <f>IFERROR(INDEX(tbl_dateHistory[], MATCH(tbl_dailyDashboard[[#This Row],[runDate]:[runDate]], tbl_dateHistory[[runDate]:[runDate]], 0), MATCH(tbl_dailyDashboard[[#Headers],[percentBRE]], tbl_dateHistory[#Headers], 0)), "-")</f>
        <v>x</v>
      </c>
      <c r="J315" s="58" t="str">
        <f>IFERROR(INDEX(tbl_dateHistory[], MATCH(tbl_dailyDashboard[[#This Row],[runDate]:[runDate]], tbl_dateHistory[[runDate]:[runDate]], 0), MATCH(tbl_dailyDashboard[[#Headers],[percentSystemErrors]], tbl_dateHistory[#Headers], 0)), "-")</f>
        <v>x</v>
      </c>
      <c r="K315" s="69"/>
    </row>
    <row r="316" spans="2:11" x14ac:dyDescent="0.3">
      <c r="B316" s="63"/>
      <c r="C316" s="55" t="str">
        <f>IFERROR((INDEX(tbl_dateHistory[], tbl_dailyDashboard[[#This Row],[rowLookup]], 1)), "-")</f>
        <v>x</v>
      </c>
      <c r="D316" s="56" t="str">
        <f>IFERROR(INDEX(tbl_dateHistory[], MATCH(tbl_dailyDashboard[[#This Row],[runDate]:[runDate]], tbl_dateHistory[[runDate]:[runDate]], 0), MATCH(tbl_dailyDashboard[[#Headers],[avgBotRunTime]], tbl_dateHistory[#Headers], 0)), "-")</f>
        <v>x</v>
      </c>
      <c r="E316" s="56" t="str">
        <f>IFERROR(INDEX(tbl_dateHistory[], MATCH(tbl_dailyDashboard[[#This Row],[runDate]:[runDate]], tbl_dateHistory[[runDate]:[runDate]], 0), MATCH(tbl_dailyDashboard[[#Headers],[avgTransactionTime]], tbl_dateHistory[#Headers], 0)), "-")</f>
        <v>x</v>
      </c>
      <c r="F316" s="99" t="str">
        <f>IFERROR(INDEX(tbl_dateHistory[], MATCH(tbl_dailyDashboard[[#This Row],[runDate]:[runDate]], tbl_dateHistory[[runDate]:[runDate]], 0), MATCH(tbl_dailyDashboard[[#Headers],[botRuns]], tbl_dateHistory[#Headers], 0)), "-")</f>
        <v>x</v>
      </c>
      <c r="G316" s="57" t="str">
        <f>IFERROR(INDEX(tbl_dateHistory[], MATCH(tbl_dailyDashboard[[#This Row],[runDate]:[runDate]], tbl_dateHistory[[runDate]:[runDate]], 0), MATCH(tbl_dailyDashboard[[#Headers],[totalTransactions]], tbl_dateHistory[#Headers], 0)), "-")</f>
        <v>x</v>
      </c>
      <c r="H316" s="58" t="str">
        <f>IFERROR(INDEX(tbl_dateHistory[], MATCH(tbl_dailyDashboard[[#This Row],[runDate]:[runDate]], tbl_dateHistory[[runDate]:[runDate]], 0), MATCH(tbl_dailyDashboard[[#Headers],[percentSuccessful]], tbl_dateHistory[#Headers], 0)), "-")</f>
        <v>x</v>
      </c>
      <c r="I316" s="58" t="str">
        <f>IFERROR(INDEX(tbl_dateHistory[], MATCH(tbl_dailyDashboard[[#This Row],[runDate]:[runDate]], tbl_dateHistory[[runDate]:[runDate]], 0), MATCH(tbl_dailyDashboard[[#Headers],[percentBRE]], tbl_dateHistory[#Headers], 0)), "-")</f>
        <v>x</v>
      </c>
      <c r="J316" s="58" t="str">
        <f>IFERROR(INDEX(tbl_dateHistory[], MATCH(tbl_dailyDashboard[[#This Row],[runDate]:[runDate]], tbl_dateHistory[[runDate]:[runDate]], 0), MATCH(tbl_dailyDashboard[[#Headers],[percentSystemErrors]], tbl_dateHistory[#Headers], 0)), "-")</f>
        <v>x</v>
      </c>
      <c r="K316" s="69"/>
    </row>
    <row r="317" spans="2:11" x14ac:dyDescent="0.3">
      <c r="B317" s="63"/>
      <c r="C317" s="55" t="str">
        <f>IFERROR((INDEX(tbl_dateHistory[], tbl_dailyDashboard[[#This Row],[rowLookup]], 1)), "-")</f>
        <v>x</v>
      </c>
      <c r="D317" s="56" t="str">
        <f>IFERROR(INDEX(tbl_dateHistory[], MATCH(tbl_dailyDashboard[[#This Row],[runDate]:[runDate]], tbl_dateHistory[[runDate]:[runDate]], 0), MATCH(tbl_dailyDashboard[[#Headers],[avgBotRunTime]], tbl_dateHistory[#Headers], 0)), "-")</f>
        <v>x</v>
      </c>
      <c r="E317" s="56" t="str">
        <f>IFERROR(INDEX(tbl_dateHistory[], MATCH(tbl_dailyDashboard[[#This Row],[runDate]:[runDate]], tbl_dateHistory[[runDate]:[runDate]], 0), MATCH(tbl_dailyDashboard[[#Headers],[avgTransactionTime]], tbl_dateHistory[#Headers], 0)), "-")</f>
        <v>x</v>
      </c>
      <c r="F317" s="99" t="str">
        <f>IFERROR(INDEX(tbl_dateHistory[], MATCH(tbl_dailyDashboard[[#This Row],[runDate]:[runDate]], tbl_dateHistory[[runDate]:[runDate]], 0), MATCH(tbl_dailyDashboard[[#Headers],[botRuns]], tbl_dateHistory[#Headers], 0)), "-")</f>
        <v>x</v>
      </c>
      <c r="G317" s="57" t="str">
        <f>IFERROR(INDEX(tbl_dateHistory[], MATCH(tbl_dailyDashboard[[#This Row],[runDate]:[runDate]], tbl_dateHistory[[runDate]:[runDate]], 0), MATCH(tbl_dailyDashboard[[#Headers],[totalTransactions]], tbl_dateHistory[#Headers], 0)), "-")</f>
        <v>x</v>
      </c>
      <c r="H317" s="58" t="str">
        <f>IFERROR(INDEX(tbl_dateHistory[], MATCH(tbl_dailyDashboard[[#This Row],[runDate]:[runDate]], tbl_dateHistory[[runDate]:[runDate]], 0), MATCH(tbl_dailyDashboard[[#Headers],[percentSuccessful]], tbl_dateHistory[#Headers], 0)), "-")</f>
        <v>x</v>
      </c>
      <c r="I317" s="58" t="str">
        <f>IFERROR(INDEX(tbl_dateHistory[], MATCH(tbl_dailyDashboard[[#This Row],[runDate]:[runDate]], tbl_dateHistory[[runDate]:[runDate]], 0), MATCH(tbl_dailyDashboard[[#Headers],[percentBRE]], tbl_dateHistory[#Headers], 0)), "-")</f>
        <v>x</v>
      </c>
      <c r="J317" s="58" t="str">
        <f>IFERROR(INDEX(tbl_dateHistory[], MATCH(tbl_dailyDashboard[[#This Row],[runDate]:[runDate]], tbl_dateHistory[[runDate]:[runDate]], 0), MATCH(tbl_dailyDashboard[[#Headers],[percentSystemErrors]], tbl_dateHistory[#Headers], 0)), "-")</f>
        <v>x</v>
      </c>
      <c r="K317" s="69"/>
    </row>
    <row r="318" spans="2:11" x14ac:dyDescent="0.3">
      <c r="B318" s="63"/>
      <c r="C318" s="55" t="str">
        <f>IFERROR((INDEX(tbl_dateHistory[], tbl_dailyDashboard[[#This Row],[rowLookup]], 1)), "-")</f>
        <v>x</v>
      </c>
      <c r="D318" s="56" t="str">
        <f>IFERROR(INDEX(tbl_dateHistory[], MATCH(tbl_dailyDashboard[[#This Row],[runDate]:[runDate]], tbl_dateHistory[[runDate]:[runDate]], 0), MATCH(tbl_dailyDashboard[[#Headers],[avgBotRunTime]], tbl_dateHistory[#Headers], 0)), "-")</f>
        <v>x</v>
      </c>
      <c r="E318" s="56" t="str">
        <f>IFERROR(INDEX(tbl_dateHistory[], MATCH(tbl_dailyDashboard[[#This Row],[runDate]:[runDate]], tbl_dateHistory[[runDate]:[runDate]], 0), MATCH(tbl_dailyDashboard[[#Headers],[avgTransactionTime]], tbl_dateHistory[#Headers], 0)), "-")</f>
        <v>x</v>
      </c>
      <c r="F318" s="99" t="str">
        <f>IFERROR(INDEX(tbl_dateHistory[], MATCH(tbl_dailyDashboard[[#This Row],[runDate]:[runDate]], tbl_dateHistory[[runDate]:[runDate]], 0), MATCH(tbl_dailyDashboard[[#Headers],[botRuns]], tbl_dateHistory[#Headers], 0)), "-")</f>
        <v>x</v>
      </c>
      <c r="G318" s="57" t="str">
        <f>IFERROR(INDEX(tbl_dateHistory[], MATCH(tbl_dailyDashboard[[#This Row],[runDate]:[runDate]], tbl_dateHistory[[runDate]:[runDate]], 0), MATCH(tbl_dailyDashboard[[#Headers],[totalTransactions]], tbl_dateHistory[#Headers], 0)), "-")</f>
        <v>x</v>
      </c>
      <c r="H318" s="58" t="str">
        <f>IFERROR(INDEX(tbl_dateHistory[], MATCH(tbl_dailyDashboard[[#This Row],[runDate]:[runDate]], tbl_dateHistory[[runDate]:[runDate]], 0), MATCH(tbl_dailyDashboard[[#Headers],[percentSuccessful]], tbl_dateHistory[#Headers], 0)), "-")</f>
        <v>x</v>
      </c>
      <c r="I318" s="58" t="str">
        <f>IFERROR(INDEX(tbl_dateHistory[], MATCH(tbl_dailyDashboard[[#This Row],[runDate]:[runDate]], tbl_dateHistory[[runDate]:[runDate]], 0), MATCH(tbl_dailyDashboard[[#Headers],[percentBRE]], tbl_dateHistory[#Headers], 0)), "-")</f>
        <v>x</v>
      </c>
      <c r="J318" s="58" t="str">
        <f>IFERROR(INDEX(tbl_dateHistory[], MATCH(tbl_dailyDashboard[[#This Row],[runDate]:[runDate]], tbl_dateHistory[[runDate]:[runDate]], 0), MATCH(tbl_dailyDashboard[[#Headers],[percentSystemErrors]], tbl_dateHistory[#Headers], 0)), "-")</f>
        <v>x</v>
      </c>
      <c r="K318" s="69"/>
    </row>
    <row r="319" spans="2:11" x14ac:dyDescent="0.3">
      <c r="B319" s="63"/>
      <c r="C319" s="55" t="str">
        <f>IFERROR((INDEX(tbl_dateHistory[], tbl_dailyDashboard[[#This Row],[rowLookup]], 1)), "-")</f>
        <v>x</v>
      </c>
      <c r="D319" s="56" t="str">
        <f>IFERROR(INDEX(tbl_dateHistory[], MATCH(tbl_dailyDashboard[[#This Row],[runDate]:[runDate]], tbl_dateHistory[[runDate]:[runDate]], 0), MATCH(tbl_dailyDashboard[[#Headers],[avgBotRunTime]], tbl_dateHistory[#Headers], 0)), "-")</f>
        <v>x</v>
      </c>
      <c r="E319" s="56" t="str">
        <f>IFERROR(INDEX(tbl_dateHistory[], MATCH(tbl_dailyDashboard[[#This Row],[runDate]:[runDate]], tbl_dateHistory[[runDate]:[runDate]], 0), MATCH(tbl_dailyDashboard[[#Headers],[avgTransactionTime]], tbl_dateHistory[#Headers], 0)), "-")</f>
        <v>x</v>
      </c>
      <c r="F319" s="99" t="str">
        <f>IFERROR(INDEX(tbl_dateHistory[], MATCH(tbl_dailyDashboard[[#This Row],[runDate]:[runDate]], tbl_dateHistory[[runDate]:[runDate]], 0), MATCH(tbl_dailyDashboard[[#Headers],[botRuns]], tbl_dateHistory[#Headers], 0)), "-")</f>
        <v>x</v>
      </c>
      <c r="G319" s="57" t="str">
        <f>IFERROR(INDEX(tbl_dateHistory[], MATCH(tbl_dailyDashboard[[#This Row],[runDate]:[runDate]], tbl_dateHistory[[runDate]:[runDate]], 0), MATCH(tbl_dailyDashboard[[#Headers],[totalTransactions]], tbl_dateHistory[#Headers], 0)), "-")</f>
        <v>x</v>
      </c>
      <c r="H319" s="58" t="str">
        <f>IFERROR(INDEX(tbl_dateHistory[], MATCH(tbl_dailyDashboard[[#This Row],[runDate]:[runDate]], tbl_dateHistory[[runDate]:[runDate]], 0), MATCH(tbl_dailyDashboard[[#Headers],[percentSuccessful]], tbl_dateHistory[#Headers], 0)), "-")</f>
        <v>x</v>
      </c>
      <c r="I319" s="58" t="str">
        <f>IFERROR(INDEX(tbl_dateHistory[], MATCH(tbl_dailyDashboard[[#This Row],[runDate]:[runDate]], tbl_dateHistory[[runDate]:[runDate]], 0), MATCH(tbl_dailyDashboard[[#Headers],[percentBRE]], tbl_dateHistory[#Headers], 0)), "-")</f>
        <v>x</v>
      </c>
      <c r="J319" s="58" t="str">
        <f>IFERROR(INDEX(tbl_dateHistory[], MATCH(tbl_dailyDashboard[[#This Row],[runDate]:[runDate]], tbl_dateHistory[[runDate]:[runDate]], 0), MATCH(tbl_dailyDashboard[[#Headers],[percentSystemErrors]], tbl_dateHistory[#Headers], 0)), "-")</f>
        <v>x</v>
      </c>
      <c r="K319" s="69"/>
    </row>
    <row r="320" spans="2:11" x14ac:dyDescent="0.3">
      <c r="B320" s="63"/>
      <c r="C320" s="55" t="str">
        <f>IFERROR((INDEX(tbl_dateHistory[], tbl_dailyDashboard[[#This Row],[rowLookup]], 1)), "-")</f>
        <v>x</v>
      </c>
      <c r="D320" s="56" t="str">
        <f>IFERROR(INDEX(tbl_dateHistory[], MATCH(tbl_dailyDashboard[[#This Row],[runDate]:[runDate]], tbl_dateHistory[[runDate]:[runDate]], 0), MATCH(tbl_dailyDashboard[[#Headers],[avgBotRunTime]], tbl_dateHistory[#Headers], 0)), "-")</f>
        <v>x</v>
      </c>
      <c r="E320" s="56" t="str">
        <f>IFERROR(INDEX(tbl_dateHistory[], MATCH(tbl_dailyDashboard[[#This Row],[runDate]:[runDate]], tbl_dateHistory[[runDate]:[runDate]], 0), MATCH(tbl_dailyDashboard[[#Headers],[avgTransactionTime]], tbl_dateHistory[#Headers], 0)), "-")</f>
        <v>x</v>
      </c>
      <c r="F320" s="99" t="str">
        <f>IFERROR(INDEX(tbl_dateHistory[], MATCH(tbl_dailyDashboard[[#This Row],[runDate]:[runDate]], tbl_dateHistory[[runDate]:[runDate]], 0), MATCH(tbl_dailyDashboard[[#Headers],[botRuns]], tbl_dateHistory[#Headers], 0)), "-")</f>
        <v>x</v>
      </c>
      <c r="G320" s="57" t="str">
        <f>IFERROR(INDEX(tbl_dateHistory[], MATCH(tbl_dailyDashboard[[#This Row],[runDate]:[runDate]], tbl_dateHistory[[runDate]:[runDate]], 0), MATCH(tbl_dailyDashboard[[#Headers],[totalTransactions]], tbl_dateHistory[#Headers], 0)), "-")</f>
        <v>x</v>
      </c>
      <c r="H320" s="58" t="str">
        <f>IFERROR(INDEX(tbl_dateHistory[], MATCH(tbl_dailyDashboard[[#This Row],[runDate]:[runDate]], tbl_dateHistory[[runDate]:[runDate]], 0), MATCH(tbl_dailyDashboard[[#Headers],[percentSuccessful]], tbl_dateHistory[#Headers], 0)), "-")</f>
        <v>x</v>
      </c>
      <c r="I320" s="58" t="str">
        <f>IFERROR(INDEX(tbl_dateHistory[], MATCH(tbl_dailyDashboard[[#This Row],[runDate]:[runDate]], tbl_dateHistory[[runDate]:[runDate]], 0), MATCH(tbl_dailyDashboard[[#Headers],[percentBRE]], tbl_dateHistory[#Headers], 0)), "-")</f>
        <v>x</v>
      </c>
      <c r="J320" s="58" t="str">
        <f>IFERROR(INDEX(tbl_dateHistory[], MATCH(tbl_dailyDashboard[[#This Row],[runDate]:[runDate]], tbl_dateHistory[[runDate]:[runDate]], 0), MATCH(tbl_dailyDashboard[[#Headers],[percentSystemErrors]], tbl_dateHistory[#Headers], 0)), "-")</f>
        <v>x</v>
      </c>
      <c r="K320" s="69"/>
    </row>
    <row r="321" spans="2:11" x14ac:dyDescent="0.3">
      <c r="B321" s="63"/>
      <c r="C321" s="55" t="str">
        <f>IFERROR((INDEX(tbl_dateHistory[], tbl_dailyDashboard[[#This Row],[rowLookup]], 1)), "-")</f>
        <v>x</v>
      </c>
      <c r="D321" s="56" t="str">
        <f>IFERROR(INDEX(tbl_dateHistory[], MATCH(tbl_dailyDashboard[[#This Row],[runDate]:[runDate]], tbl_dateHistory[[runDate]:[runDate]], 0), MATCH(tbl_dailyDashboard[[#Headers],[avgBotRunTime]], tbl_dateHistory[#Headers], 0)), "-")</f>
        <v>x</v>
      </c>
      <c r="E321" s="56" t="str">
        <f>IFERROR(INDEX(tbl_dateHistory[], MATCH(tbl_dailyDashboard[[#This Row],[runDate]:[runDate]], tbl_dateHistory[[runDate]:[runDate]], 0), MATCH(tbl_dailyDashboard[[#Headers],[avgTransactionTime]], tbl_dateHistory[#Headers], 0)), "-")</f>
        <v>x</v>
      </c>
      <c r="F321" s="99" t="str">
        <f>IFERROR(INDEX(tbl_dateHistory[], MATCH(tbl_dailyDashboard[[#This Row],[runDate]:[runDate]], tbl_dateHistory[[runDate]:[runDate]], 0), MATCH(tbl_dailyDashboard[[#Headers],[botRuns]], tbl_dateHistory[#Headers], 0)), "-")</f>
        <v>x</v>
      </c>
      <c r="G321" s="57" t="str">
        <f>IFERROR(INDEX(tbl_dateHistory[], MATCH(tbl_dailyDashboard[[#This Row],[runDate]:[runDate]], tbl_dateHistory[[runDate]:[runDate]], 0), MATCH(tbl_dailyDashboard[[#Headers],[totalTransactions]], tbl_dateHistory[#Headers], 0)), "-")</f>
        <v>x</v>
      </c>
      <c r="H321" s="58" t="str">
        <f>IFERROR(INDEX(tbl_dateHistory[], MATCH(tbl_dailyDashboard[[#This Row],[runDate]:[runDate]], tbl_dateHistory[[runDate]:[runDate]], 0), MATCH(tbl_dailyDashboard[[#Headers],[percentSuccessful]], tbl_dateHistory[#Headers], 0)), "-")</f>
        <v>x</v>
      </c>
      <c r="I321" s="58" t="str">
        <f>IFERROR(INDEX(tbl_dateHistory[], MATCH(tbl_dailyDashboard[[#This Row],[runDate]:[runDate]], tbl_dateHistory[[runDate]:[runDate]], 0), MATCH(tbl_dailyDashboard[[#Headers],[percentBRE]], tbl_dateHistory[#Headers], 0)), "-")</f>
        <v>x</v>
      </c>
      <c r="J321" s="58" t="str">
        <f>IFERROR(INDEX(tbl_dateHistory[], MATCH(tbl_dailyDashboard[[#This Row],[runDate]:[runDate]], tbl_dateHistory[[runDate]:[runDate]], 0), MATCH(tbl_dailyDashboard[[#Headers],[percentSystemErrors]], tbl_dateHistory[#Headers], 0)), "-")</f>
        <v>x</v>
      </c>
      <c r="K321" s="69"/>
    </row>
    <row r="322" spans="2:11" x14ac:dyDescent="0.3">
      <c r="B322" s="63"/>
      <c r="C322" s="55" t="str">
        <f>IFERROR((INDEX(tbl_dateHistory[], tbl_dailyDashboard[[#This Row],[rowLookup]], 1)), "-")</f>
        <v>x</v>
      </c>
      <c r="D322" s="56" t="str">
        <f>IFERROR(INDEX(tbl_dateHistory[], MATCH(tbl_dailyDashboard[[#This Row],[runDate]:[runDate]], tbl_dateHistory[[runDate]:[runDate]], 0), MATCH(tbl_dailyDashboard[[#Headers],[avgBotRunTime]], tbl_dateHistory[#Headers], 0)), "-")</f>
        <v>x</v>
      </c>
      <c r="E322" s="56" t="str">
        <f>IFERROR(INDEX(tbl_dateHistory[], MATCH(tbl_dailyDashboard[[#This Row],[runDate]:[runDate]], tbl_dateHistory[[runDate]:[runDate]], 0), MATCH(tbl_dailyDashboard[[#Headers],[avgTransactionTime]], tbl_dateHistory[#Headers], 0)), "-")</f>
        <v>x</v>
      </c>
      <c r="F322" s="99" t="str">
        <f>IFERROR(INDEX(tbl_dateHistory[], MATCH(tbl_dailyDashboard[[#This Row],[runDate]:[runDate]], tbl_dateHistory[[runDate]:[runDate]], 0), MATCH(tbl_dailyDashboard[[#Headers],[botRuns]], tbl_dateHistory[#Headers], 0)), "-")</f>
        <v>x</v>
      </c>
      <c r="G322" s="57" t="str">
        <f>IFERROR(INDEX(tbl_dateHistory[], MATCH(tbl_dailyDashboard[[#This Row],[runDate]:[runDate]], tbl_dateHistory[[runDate]:[runDate]], 0), MATCH(tbl_dailyDashboard[[#Headers],[totalTransactions]], tbl_dateHistory[#Headers], 0)), "-")</f>
        <v>x</v>
      </c>
      <c r="H322" s="58" t="str">
        <f>IFERROR(INDEX(tbl_dateHistory[], MATCH(tbl_dailyDashboard[[#This Row],[runDate]:[runDate]], tbl_dateHistory[[runDate]:[runDate]], 0), MATCH(tbl_dailyDashboard[[#Headers],[percentSuccessful]], tbl_dateHistory[#Headers], 0)), "-")</f>
        <v>x</v>
      </c>
      <c r="I322" s="58" t="str">
        <f>IFERROR(INDEX(tbl_dateHistory[], MATCH(tbl_dailyDashboard[[#This Row],[runDate]:[runDate]], tbl_dateHistory[[runDate]:[runDate]], 0), MATCH(tbl_dailyDashboard[[#Headers],[percentBRE]], tbl_dateHistory[#Headers], 0)), "-")</f>
        <v>x</v>
      </c>
      <c r="J322" s="58" t="str">
        <f>IFERROR(INDEX(tbl_dateHistory[], MATCH(tbl_dailyDashboard[[#This Row],[runDate]:[runDate]], tbl_dateHistory[[runDate]:[runDate]], 0), MATCH(tbl_dailyDashboard[[#Headers],[percentSystemErrors]], tbl_dateHistory[#Headers], 0)), "-")</f>
        <v>x</v>
      </c>
      <c r="K322" s="69"/>
    </row>
    <row r="323" spans="2:11" x14ac:dyDescent="0.3">
      <c r="B323" s="63"/>
      <c r="C323" s="55" t="str">
        <f>IFERROR((INDEX(tbl_dateHistory[], tbl_dailyDashboard[[#This Row],[rowLookup]], 1)), "-")</f>
        <v>x</v>
      </c>
      <c r="D323" s="56" t="str">
        <f>IFERROR(INDEX(tbl_dateHistory[], MATCH(tbl_dailyDashboard[[#This Row],[runDate]:[runDate]], tbl_dateHistory[[runDate]:[runDate]], 0), MATCH(tbl_dailyDashboard[[#Headers],[avgBotRunTime]], tbl_dateHistory[#Headers], 0)), "-")</f>
        <v>x</v>
      </c>
      <c r="E323" s="56" t="str">
        <f>IFERROR(INDEX(tbl_dateHistory[], MATCH(tbl_dailyDashboard[[#This Row],[runDate]:[runDate]], tbl_dateHistory[[runDate]:[runDate]], 0), MATCH(tbl_dailyDashboard[[#Headers],[avgTransactionTime]], tbl_dateHistory[#Headers], 0)), "-")</f>
        <v>x</v>
      </c>
      <c r="F323" s="99" t="str">
        <f>IFERROR(INDEX(tbl_dateHistory[], MATCH(tbl_dailyDashboard[[#This Row],[runDate]:[runDate]], tbl_dateHistory[[runDate]:[runDate]], 0), MATCH(tbl_dailyDashboard[[#Headers],[botRuns]], tbl_dateHistory[#Headers], 0)), "-")</f>
        <v>x</v>
      </c>
      <c r="G323" s="57" t="str">
        <f>IFERROR(INDEX(tbl_dateHistory[], MATCH(tbl_dailyDashboard[[#This Row],[runDate]:[runDate]], tbl_dateHistory[[runDate]:[runDate]], 0), MATCH(tbl_dailyDashboard[[#Headers],[totalTransactions]], tbl_dateHistory[#Headers], 0)), "-")</f>
        <v>x</v>
      </c>
      <c r="H323" s="58" t="str">
        <f>IFERROR(INDEX(tbl_dateHistory[], MATCH(tbl_dailyDashboard[[#This Row],[runDate]:[runDate]], tbl_dateHistory[[runDate]:[runDate]], 0), MATCH(tbl_dailyDashboard[[#Headers],[percentSuccessful]], tbl_dateHistory[#Headers], 0)), "-")</f>
        <v>x</v>
      </c>
      <c r="I323" s="58" t="str">
        <f>IFERROR(INDEX(tbl_dateHistory[], MATCH(tbl_dailyDashboard[[#This Row],[runDate]:[runDate]], tbl_dateHistory[[runDate]:[runDate]], 0), MATCH(tbl_dailyDashboard[[#Headers],[percentBRE]], tbl_dateHistory[#Headers], 0)), "-")</f>
        <v>x</v>
      </c>
      <c r="J323" s="58" t="str">
        <f>IFERROR(INDEX(tbl_dateHistory[], MATCH(tbl_dailyDashboard[[#This Row],[runDate]:[runDate]], tbl_dateHistory[[runDate]:[runDate]], 0), MATCH(tbl_dailyDashboard[[#Headers],[percentSystemErrors]], tbl_dateHistory[#Headers], 0)), "-")</f>
        <v>x</v>
      </c>
      <c r="K323" s="69"/>
    </row>
    <row r="324" spans="2:11" x14ac:dyDescent="0.3">
      <c r="B324" s="63"/>
      <c r="C324" s="55" t="str">
        <f>IFERROR((INDEX(tbl_dateHistory[], tbl_dailyDashboard[[#This Row],[rowLookup]], 1)), "-")</f>
        <v>x</v>
      </c>
      <c r="D324" s="56" t="str">
        <f>IFERROR(INDEX(tbl_dateHistory[], MATCH(tbl_dailyDashboard[[#This Row],[runDate]:[runDate]], tbl_dateHistory[[runDate]:[runDate]], 0), MATCH(tbl_dailyDashboard[[#Headers],[avgBotRunTime]], tbl_dateHistory[#Headers], 0)), "-")</f>
        <v>x</v>
      </c>
      <c r="E324" s="56" t="str">
        <f>IFERROR(INDEX(tbl_dateHistory[], MATCH(tbl_dailyDashboard[[#This Row],[runDate]:[runDate]], tbl_dateHistory[[runDate]:[runDate]], 0), MATCH(tbl_dailyDashboard[[#Headers],[avgTransactionTime]], tbl_dateHistory[#Headers], 0)), "-")</f>
        <v>x</v>
      </c>
      <c r="F324" s="99" t="str">
        <f>IFERROR(INDEX(tbl_dateHistory[], MATCH(tbl_dailyDashboard[[#This Row],[runDate]:[runDate]], tbl_dateHistory[[runDate]:[runDate]], 0), MATCH(tbl_dailyDashboard[[#Headers],[botRuns]], tbl_dateHistory[#Headers], 0)), "-")</f>
        <v>x</v>
      </c>
      <c r="G324" s="57" t="str">
        <f>IFERROR(INDEX(tbl_dateHistory[], MATCH(tbl_dailyDashboard[[#This Row],[runDate]:[runDate]], tbl_dateHistory[[runDate]:[runDate]], 0), MATCH(tbl_dailyDashboard[[#Headers],[totalTransactions]], tbl_dateHistory[#Headers], 0)), "-")</f>
        <v>x</v>
      </c>
      <c r="H324" s="58" t="str">
        <f>IFERROR(INDEX(tbl_dateHistory[], MATCH(tbl_dailyDashboard[[#This Row],[runDate]:[runDate]], tbl_dateHistory[[runDate]:[runDate]], 0), MATCH(tbl_dailyDashboard[[#Headers],[percentSuccessful]], tbl_dateHistory[#Headers], 0)), "-")</f>
        <v>x</v>
      </c>
      <c r="I324" s="58" t="str">
        <f>IFERROR(INDEX(tbl_dateHistory[], MATCH(tbl_dailyDashboard[[#This Row],[runDate]:[runDate]], tbl_dateHistory[[runDate]:[runDate]], 0), MATCH(tbl_dailyDashboard[[#Headers],[percentBRE]], tbl_dateHistory[#Headers], 0)), "-")</f>
        <v>x</v>
      </c>
      <c r="J324" s="58" t="str">
        <f>IFERROR(INDEX(tbl_dateHistory[], MATCH(tbl_dailyDashboard[[#This Row],[runDate]:[runDate]], tbl_dateHistory[[runDate]:[runDate]], 0), MATCH(tbl_dailyDashboard[[#Headers],[percentSystemErrors]], tbl_dateHistory[#Headers], 0)), "-")</f>
        <v>x</v>
      </c>
      <c r="K324" s="69"/>
    </row>
    <row r="325" spans="2:11" x14ac:dyDescent="0.3">
      <c r="B325" s="63"/>
      <c r="C325" s="55" t="str">
        <f>IFERROR((INDEX(tbl_dateHistory[], tbl_dailyDashboard[[#This Row],[rowLookup]], 1)), "-")</f>
        <v>x</v>
      </c>
      <c r="D325" s="56" t="str">
        <f>IFERROR(INDEX(tbl_dateHistory[], MATCH(tbl_dailyDashboard[[#This Row],[runDate]:[runDate]], tbl_dateHistory[[runDate]:[runDate]], 0), MATCH(tbl_dailyDashboard[[#Headers],[avgBotRunTime]], tbl_dateHistory[#Headers], 0)), "-")</f>
        <v>x</v>
      </c>
      <c r="E325" s="56" t="str">
        <f>IFERROR(INDEX(tbl_dateHistory[], MATCH(tbl_dailyDashboard[[#This Row],[runDate]:[runDate]], tbl_dateHistory[[runDate]:[runDate]], 0), MATCH(tbl_dailyDashboard[[#Headers],[avgTransactionTime]], tbl_dateHistory[#Headers], 0)), "-")</f>
        <v>x</v>
      </c>
      <c r="F325" s="99" t="str">
        <f>IFERROR(INDEX(tbl_dateHistory[], MATCH(tbl_dailyDashboard[[#This Row],[runDate]:[runDate]], tbl_dateHistory[[runDate]:[runDate]], 0), MATCH(tbl_dailyDashboard[[#Headers],[botRuns]], tbl_dateHistory[#Headers], 0)), "-")</f>
        <v>x</v>
      </c>
      <c r="G325" s="57" t="str">
        <f>IFERROR(INDEX(tbl_dateHistory[], MATCH(tbl_dailyDashboard[[#This Row],[runDate]:[runDate]], tbl_dateHistory[[runDate]:[runDate]], 0), MATCH(tbl_dailyDashboard[[#Headers],[totalTransactions]], tbl_dateHistory[#Headers], 0)), "-")</f>
        <v>x</v>
      </c>
      <c r="H325" s="58" t="str">
        <f>IFERROR(INDEX(tbl_dateHistory[], MATCH(tbl_dailyDashboard[[#This Row],[runDate]:[runDate]], tbl_dateHistory[[runDate]:[runDate]], 0), MATCH(tbl_dailyDashboard[[#Headers],[percentSuccessful]], tbl_dateHistory[#Headers], 0)), "-")</f>
        <v>x</v>
      </c>
      <c r="I325" s="58" t="str">
        <f>IFERROR(INDEX(tbl_dateHistory[], MATCH(tbl_dailyDashboard[[#This Row],[runDate]:[runDate]], tbl_dateHistory[[runDate]:[runDate]], 0), MATCH(tbl_dailyDashboard[[#Headers],[percentBRE]], tbl_dateHistory[#Headers], 0)), "-")</f>
        <v>x</v>
      </c>
      <c r="J325" s="58" t="str">
        <f>IFERROR(INDEX(tbl_dateHistory[], MATCH(tbl_dailyDashboard[[#This Row],[runDate]:[runDate]], tbl_dateHistory[[runDate]:[runDate]], 0), MATCH(tbl_dailyDashboard[[#Headers],[percentSystemErrors]], tbl_dateHistory[#Headers], 0)), "-")</f>
        <v>x</v>
      </c>
      <c r="K325" s="69"/>
    </row>
    <row r="326" spans="2:11" x14ac:dyDescent="0.3">
      <c r="B326" s="63"/>
      <c r="C326" s="55" t="str">
        <f>IFERROR((INDEX(tbl_dateHistory[], tbl_dailyDashboard[[#This Row],[rowLookup]], 1)), "-")</f>
        <v>x</v>
      </c>
      <c r="D326" s="56" t="str">
        <f>IFERROR(INDEX(tbl_dateHistory[], MATCH(tbl_dailyDashboard[[#This Row],[runDate]:[runDate]], tbl_dateHistory[[runDate]:[runDate]], 0), MATCH(tbl_dailyDashboard[[#Headers],[avgBotRunTime]], tbl_dateHistory[#Headers], 0)), "-")</f>
        <v>x</v>
      </c>
      <c r="E326" s="56" t="str">
        <f>IFERROR(INDEX(tbl_dateHistory[], MATCH(tbl_dailyDashboard[[#This Row],[runDate]:[runDate]], tbl_dateHistory[[runDate]:[runDate]], 0), MATCH(tbl_dailyDashboard[[#Headers],[avgTransactionTime]], tbl_dateHistory[#Headers], 0)), "-")</f>
        <v>x</v>
      </c>
      <c r="F326" s="99" t="str">
        <f>IFERROR(INDEX(tbl_dateHistory[], MATCH(tbl_dailyDashboard[[#This Row],[runDate]:[runDate]], tbl_dateHistory[[runDate]:[runDate]], 0), MATCH(tbl_dailyDashboard[[#Headers],[botRuns]], tbl_dateHistory[#Headers], 0)), "-")</f>
        <v>x</v>
      </c>
      <c r="G326" s="57" t="str">
        <f>IFERROR(INDEX(tbl_dateHistory[], MATCH(tbl_dailyDashboard[[#This Row],[runDate]:[runDate]], tbl_dateHistory[[runDate]:[runDate]], 0), MATCH(tbl_dailyDashboard[[#Headers],[totalTransactions]], tbl_dateHistory[#Headers], 0)), "-")</f>
        <v>x</v>
      </c>
      <c r="H326" s="58" t="str">
        <f>IFERROR(INDEX(tbl_dateHistory[], MATCH(tbl_dailyDashboard[[#This Row],[runDate]:[runDate]], tbl_dateHistory[[runDate]:[runDate]], 0), MATCH(tbl_dailyDashboard[[#Headers],[percentSuccessful]], tbl_dateHistory[#Headers], 0)), "-")</f>
        <v>x</v>
      </c>
      <c r="I326" s="58" t="str">
        <f>IFERROR(INDEX(tbl_dateHistory[], MATCH(tbl_dailyDashboard[[#This Row],[runDate]:[runDate]], tbl_dateHistory[[runDate]:[runDate]], 0), MATCH(tbl_dailyDashboard[[#Headers],[percentBRE]], tbl_dateHistory[#Headers], 0)), "-")</f>
        <v>x</v>
      </c>
      <c r="J326" s="58" t="str">
        <f>IFERROR(INDEX(tbl_dateHistory[], MATCH(tbl_dailyDashboard[[#This Row],[runDate]:[runDate]], tbl_dateHistory[[runDate]:[runDate]], 0), MATCH(tbl_dailyDashboard[[#Headers],[percentSystemErrors]], tbl_dateHistory[#Headers], 0)), "-")</f>
        <v>x</v>
      </c>
      <c r="K326" s="69"/>
    </row>
    <row r="327" spans="2:11" x14ac:dyDescent="0.3">
      <c r="B327" s="63"/>
      <c r="C327" s="55" t="str">
        <f>IFERROR((INDEX(tbl_dateHistory[], tbl_dailyDashboard[[#This Row],[rowLookup]], 1)), "-")</f>
        <v>x</v>
      </c>
      <c r="D327" s="56" t="str">
        <f>IFERROR(INDEX(tbl_dateHistory[], MATCH(tbl_dailyDashboard[[#This Row],[runDate]:[runDate]], tbl_dateHistory[[runDate]:[runDate]], 0), MATCH(tbl_dailyDashboard[[#Headers],[avgBotRunTime]], tbl_dateHistory[#Headers], 0)), "-")</f>
        <v>x</v>
      </c>
      <c r="E327" s="56" t="str">
        <f>IFERROR(INDEX(tbl_dateHistory[], MATCH(tbl_dailyDashboard[[#This Row],[runDate]:[runDate]], tbl_dateHistory[[runDate]:[runDate]], 0), MATCH(tbl_dailyDashboard[[#Headers],[avgTransactionTime]], tbl_dateHistory[#Headers], 0)), "-")</f>
        <v>x</v>
      </c>
      <c r="F327" s="99" t="str">
        <f>IFERROR(INDEX(tbl_dateHistory[], MATCH(tbl_dailyDashboard[[#This Row],[runDate]:[runDate]], tbl_dateHistory[[runDate]:[runDate]], 0), MATCH(tbl_dailyDashboard[[#Headers],[botRuns]], tbl_dateHistory[#Headers], 0)), "-")</f>
        <v>x</v>
      </c>
      <c r="G327" s="57" t="str">
        <f>IFERROR(INDEX(tbl_dateHistory[], MATCH(tbl_dailyDashboard[[#This Row],[runDate]:[runDate]], tbl_dateHistory[[runDate]:[runDate]], 0), MATCH(tbl_dailyDashboard[[#Headers],[totalTransactions]], tbl_dateHistory[#Headers], 0)), "-")</f>
        <v>x</v>
      </c>
      <c r="H327" s="58" t="str">
        <f>IFERROR(INDEX(tbl_dateHistory[], MATCH(tbl_dailyDashboard[[#This Row],[runDate]:[runDate]], tbl_dateHistory[[runDate]:[runDate]], 0), MATCH(tbl_dailyDashboard[[#Headers],[percentSuccessful]], tbl_dateHistory[#Headers], 0)), "-")</f>
        <v>x</v>
      </c>
      <c r="I327" s="58" t="str">
        <f>IFERROR(INDEX(tbl_dateHistory[], MATCH(tbl_dailyDashboard[[#This Row],[runDate]:[runDate]], tbl_dateHistory[[runDate]:[runDate]], 0), MATCH(tbl_dailyDashboard[[#Headers],[percentBRE]], tbl_dateHistory[#Headers], 0)), "-")</f>
        <v>x</v>
      </c>
      <c r="J327" s="58" t="str">
        <f>IFERROR(INDEX(tbl_dateHistory[], MATCH(tbl_dailyDashboard[[#This Row],[runDate]:[runDate]], tbl_dateHistory[[runDate]:[runDate]], 0), MATCH(tbl_dailyDashboard[[#Headers],[percentSystemErrors]], tbl_dateHistory[#Headers], 0)), "-")</f>
        <v>x</v>
      </c>
      <c r="K327" s="69"/>
    </row>
    <row r="328" spans="2:11" x14ac:dyDescent="0.3">
      <c r="B328" s="63"/>
      <c r="C328" s="55" t="str">
        <f>IFERROR((INDEX(tbl_dateHistory[], tbl_dailyDashboard[[#This Row],[rowLookup]], 1)), "-")</f>
        <v>x</v>
      </c>
      <c r="D328" s="56" t="str">
        <f>IFERROR(INDEX(tbl_dateHistory[], MATCH(tbl_dailyDashboard[[#This Row],[runDate]:[runDate]], tbl_dateHistory[[runDate]:[runDate]], 0), MATCH(tbl_dailyDashboard[[#Headers],[avgBotRunTime]], tbl_dateHistory[#Headers], 0)), "-")</f>
        <v>x</v>
      </c>
      <c r="E328" s="56" t="str">
        <f>IFERROR(INDEX(tbl_dateHistory[], MATCH(tbl_dailyDashboard[[#This Row],[runDate]:[runDate]], tbl_dateHistory[[runDate]:[runDate]], 0), MATCH(tbl_dailyDashboard[[#Headers],[avgTransactionTime]], tbl_dateHistory[#Headers], 0)), "-")</f>
        <v>x</v>
      </c>
      <c r="F328" s="99" t="str">
        <f>IFERROR(INDEX(tbl_dateHistory[], MATCH(tbl_dailyDashboard[[#This Row],[runDate]:[runDate]], tbl_dateHistory[[runDate]:[runDate]], 0), MATCH(tbl_dailyDashboard[[#Headers],[botRuns]], tbl_dateHistory[#Headers], 0)), "-")</f>
        <v>x</v>
      </c>
      <c r="G328" s="57" t="str">
        <f>IFERROR(INDEX(tbl_dateHistory[], MATCH(tbl_dailyDashboard[[#This Row],[runDate]:[runDate]], tbl_dateHistory[[runDate]:[runDate]], 0), MATCH(tbl_dailyDashboard[[#Headers],[totalTransactions]], tbl_dateHistory[#Headers], 0)), "-")</f>
        <v>x</v>
      </c>
      <c r="H328" s="58" t="str">
        <f>IFERROR(INDEX(tbl_dateHistory[], MATCH(tbl_dailyDashboard[[#This Row],[runDate]:[runDate]], tbl_dateHistory[[runDate]:[runDate]], 0), MATCH(tbl_dailyDashboard[[#Headers],[percentSuccessful]], tbl_dateHistory[#Headers], 0)), "-")</f>
        <v>x</v>
      </c>
      <c r="I328" s="58" t="str">
        <f>IFERROR(INDEX(tbl_dateHistory[], MATCH(tbl_dailyDashboard[[#This Row],[runDate]:[runDate]], tbl_dateHistory[[runDate]:[runDate]], 0), MATCH(tbl_dailyDashboard[[#Headers],[percentBRE]], tbl_dateHistory[#Headers], 0)), "-")</f>
        <v>x</v>
      </c>
      <c r="J328" s="58" t="str">
        <f>IFERROR(INDEX(tbl_dateHistory[], MATCH(tbl_dailyDashboard[[#This Row],[runDate]:[runDate]], tbl_dateHistory[[runDate]:[runDate]], 0), MATCH(tbl_dailyDashboard[[#Headers],[percentSystemErrors]], tbl_dateHistory[#Headers], 0)), "-")</f>
        <v>x</v>
      </c>
      <c r="K328" s="69"/>
    </row>
    <row r="329" spans="2:11" x14ac:dyDescent="0.3">
      <c r="B329" s="63"/>
      <c r="C329" s="55" t="str">
        <f>IFERROR((INDEX(tbl_dateHistory[], tbl_dailyDashboard[[#This Row],[rowLookup]], 1)), "-")</f>
        <v>x</v>
      </c>
      <c r="D329" s="56" t="str">
        <f>IFERROR(INDEX(tbl_dateHistory[], MATCH(tbl_dailyDashboard[[#This Row],[runDate]:[runDate]], tbl_dateHistory[[runDate]:[runDate]], 0), MATCH(tbl_dailyDashboard[[#Headers],[avgBotRunTime]], tbl_dateHistory[#Headers], 0)), "-")</f>
        <v>x</v>
      </c>
      <c r="E329" s="56" t="str">
        <f>IFERROR(INDEX(tbl_dateHistory[], MATCH(tbl_dailyDashboard[[#This Row],[runDate]:[runDate]], tbl_dateHistory[[runDate]:[runDate]], 0), MATCH(tbl_dailyDashboard[[#Headers],[avgTransactionTime]], tbl_dateHistory[#Headers], 0)), "-")</f>
        <v>x</v>
      </c>
      <c r="F329" s="99" t="str">
        <f>IFERROR(INDEX(tbl_dateHistory[], MATCH(tbl_dailyDashboard[[#This Row],[runDate]:[runDate]], tbl_dateHistory[[runDate]:[runDate]], 0), MATCH(tbl_dailyDashboard[[#Headers],[botRuns]], tbl_dateHistory[#Headers], 0)), "-")</f>
        <v>x</v>
      </c>
      <c r="G329" s="57" t="str">
        <f>IFERROR(INDEX(tbl_dateHistory[], MATCH(tbl_dailyDashboard[[#This Row],[runDate]:[runDate]], tbl_dateHistory[[runDate]:[runDate]], 0), MATCH(tbl_dailyDashboard[[#Headers],[totalTransactions]], tbl_dateHistory[#Headers], 0)), "-")</f>
        <v>x</v>
      </c>
      <c r="H329" s="58" t="str">
        <f>IFERROR(INDEX(tbl_dateHistory[], MATCH(tbl_dailyDashboard[[#This Row],[runDate]:[runDate]], tbl_dateHistory[[runDate]:[runDate]], 0), MATCH(tbl_dailyDashboard[[#Headers],[percentSuccessful]], tbl_dateHistory[#Headers], 0)), "-")</f>
        <v>x</v>
      </c>
      <c r="I329" s="58" t="str">
        <f>IFERROR(INDEX(tbl_dateHistory[], MATCH(tbl_dailyDashboard[[#This Row],[runDate]:[runDate]], tbl_dateHistory[[runDate]:[runDate]], 0), MATCH(tbl_dailyDashboard[[#Headers],[percentBRE]], tbl_dateHistory[#Headers], 0)), "-")</f>
        <v>x</v>
      </c>
      <c r="J329" s="58" t="str">
        <f>IFERROR(INDEX(tbl_dateHistory[], MATCH(tbl_dailyDashboard[[#This Row],[runDate]:[runDate]], tbl_dateHistory[[runDate]:[runDate]], 0), MATCH(tbl_dailyDashboard[[#Headers],[percentSystemErrors]], tbl_dateHistory[#Headers], 0)), "-")</f>
        <v>x</v>
      </c>
      <c r="K329" s="69"/>
    </row>
    <row r="330" spans="2:11" x14ac:dyDescent="0.3">
      <c r="B330" s="63"/>
      <c r="C330" s="55" t="str">
        <f>IFERROR((INDEX(tbl_dateHistory[], tbl_dailyDashboard[[#This Row],[rowLookup]], 1)), "-")</f>
        <v>x</v>
      </c>
      <c r="D330" s="56" t="str">
        <f>IFERROR(INDEX(tbl_dateHistory[], MATCH(tbl_dailyDashboard[[#This Row],[runDate]:[runDate]], tbl_dateHistory[[runDate]:[runDate]], 0), MATCH(tbl_dailyDashboard[[#Headers],[avgBotRunTime]], tbl_dateHistory[#Headers], 0)), "-")</f>
        <v>x</v>
      </c>
      <c r="E330" s="56" t="str">
        <f>IFERROR(INDEX(tbl_dateHistory[], MATCH(tbl_dailyDashboard[[#This Row],[runDate]:[runDate]], tbl_dateHistory[[runDate]:[runDate]], 0), MATCH(tbl_dailyDashboard[[#Headers],[avgTransactionTime]], tbl_dateHistory[#Headers], 0)), "-")</f>
        <v>x</v>
      </c>
      <c r="F330" s="99" t="str">
        <f>IFERROR(INDEX(tbl_dateHistory[], MATCH(tbl_dailyDashboard[[#This Row],[runDate]:[runDate]], tbl_dateHistory[[runDate]:[runDate]], 0), MATCH(tbl_dailyDashboard[[#Headers],[botRuns]], tbl_dateHistory[#Headers], 0)), "-")</f>
        <v>x</v>
      </c>
      <c r="G330" s="57" t="str">
        <f>IFERROR(INDEX(tbl_dateHistory[], MATCH(tbl_dailyDashboard[[#This Row],[runDate]:[runDate]], tbl_dateHistory[[runDate]:[runDate]], 0), MATCH(tbl_dailyDashboard[[#Headers],[totalTransactions]], tbl_dateHistory[#Headers], 0)), "-")</f>
        <v>x</v>
      </c>
      <c r="H330" s="58" t="str">
        <f>IFERROR(INDEX(tbl_dateHistory[], MATCH(tbl_dailyDashboard[[#This Row],[runDate]:[runDate]], tbl_dateHistory[[runDate]:[runDate]], 0), MATCH(tbl_dailyDashboard[[#Headers],[percentSuccessful]], tbl_dateHistory[#Headers], 0)), "-")</f>
        <v>x</v>
      </c>
      <c r="I330" s="58" t="str">
        <f>IFERROR(INDEX(tbl_dateHistory[], MATCH(tbl_dailyDashboard[[#This Row],[runDate]:[runDate]], tbl_dateHistory[[runDate]:[runDate]], 0), MATCH(tbl_dailyDashboard[[#Headers],[percentBRE]], tbl_dateHistory[#Headers], 0)), "-")</f>
        <v>x</v>
      </c>
      <c r="J330" s="58" t="str">
        <f>IFERROR(INDEX(tbl_dateHistory[], MATCH(tbl_dailyDashboard[[#This Row],[runDate]:[runDate]], tbl_dateHistory[[runDate]:[runDate]], 0), MATCH(tbl_dailyDashboard[[#Headers],[percentSystemErrors]], tbl_dateHistory[#Headers], 0)), "-")</f>
        <v>x</v>
      </c>
      <c r="K330" s="69"/>
    </row>
    <row r="331" spans="2:11" x14ac:dyDescent="0.3">
      <c r="B331" s="63"/>
      <c r="C331" s="55" t="str">
        <f>IFERROR((INDEX(tbl_dateHistory[], tbl_dailyDashboard[[#This Row],[rowLookup]], 1)), "-")</f>
        <v>x</v>
      </c>
      <c r="D331" s="56" t="str">
        <f>IFERROR(INDEX(tbl_dateHistory[], MATCH(tbl_dailyDashboard[[#This Row],[runDate]:[runDate]], tbl_dateHistory[[runDate]:[runDate]], 0), MATCH(tbl_dailyDashboard[[#Headers],[avgBotRunTime]], tbl_dateHistory[#Headers], 0)), "-")</f>
        <v>x</v>
      </c>
      <c r="E331" s="56" t="str">
        <f>IFERROR(INDEX(tbl_dateHistory[], MATCH(tbl_dailyDashboard[[#This Row],[runDate]:[runDate]], tbl_dateHistory[[runDate]:[runDate]], 0), MATCH(tbl_dailyDashboard[[#Headers],[avgTransactionTime]], tbl_dateHistory[#Headers], 0)), "-")</f>
        <v>x</v>
      </c>
      <c r="F331" s="99" t="str">
        <f>IFERROR(INDEX(tbl_dateHistory[], MATCH(tbl_dailyDashboard[[#This Row],[runDate]:[runDate]], tbl_dateHistory[[runDate]:[runDate]], 0), MATCH(tbl_dailyDashboard[[#Headers],[botRuns]], tbl_dateHistory[#Headers], 0)), "-")</f>
        <v>x</v>
      </c>
      <c r="G331" s="57" t="str">
        <f>IFERROR(INDEX(tbl_dateHistory[], MATCH(tbl_dailyDashboard[[#This Row],[runDate]:[runDate]], tbl_dateHistory[[runDate]:[runDate]], 0), MATCH(tbl_dailyDashboard[[#Headers],[totalTransactions]], tbl_dateHistory[#Headers], 0)), "-")</f>
        <v>x</v>
      </c>
      <c r="H331" s="58" t="str">
        <f>IFERROR(INDEX(tbl_dateHistory[], MATCH(tbl_dailyDashboard[[#This Row],[runDate]:[runDate]], tbl_dateHistory[[runDate]:[runDate]], 0), MATCH(tbl_dailyDashboard[[#Headers],[percentSuccessful]], tbl_dateHistory[#Headers], 0)), "-")</f>
        <v>x</v>
      </c>
      <c r="I331" s="58" t="str">
        <f>IFERROR(INDEX(tbl_dateHistory[], MATCH(tbl_dailyDashboard[[#This Row],[runDate]:[runDate]], tbl_dateHistory[[runDate]:[runDate]], 0), MATCH(tbl_dailyDashboard[[#Headers],[percentBRE]], tbl_dateHistory[#Headers], 0)), "-")</f>
        <v>x</v>
      </c>
      <c r="J331" s="58" t="str">
        <f>IFERROR(INDEX(tbl_dateHistory[], MATCH(tbl_dailyDashboard[[#This Row],[runDate]:[runDate]], tbl_dateHistory[[runDate]:[runDate]], 0), MATCH(tbl_dailyDashboard[[#Headers],[percentSystemErrors]], tbl_dateHistory[#Headers], 0)), "-")</f>
        <v>x</v>
      </c>
      <c r="K331" s="69"/>
    </row>
    <row r="332" spans="2:11" x14ac:dyDescent="0.3">
      <c r="B332" s="63"/>
      <c r="C332" s="55" t="str">
        <f>IFERROR((INDEX(tbl_dateHistory[], tbl_dailyDashboard[[#This Row],[rowLookup]], 1)), "-")</f>
        <v>x</v>
      </c>
      <c r="D332" s="56" t="str">
        <f>IFERROR(INDEX(tbl_dateHistory[], MATCH(tbl_dailyDashboard[[#This Row],[runDate]:[runDate]], tbl_dateHistory[[runDate]:[runDate]], 0), MATCH(tbl_dailyDashboard[[#Headers],[avgBotRunTime]], tbl_dateHistory[#Headers], 0)), "-")</f>
        <v>x</v>
      </c>
      <c r="E332" s="56" t="str">
        <f>IFERROR(INDEX(tbl_dateHistory[], MATCH(tbl_dailyDashboard[[#This Row],[runDate]:[runDate]], tbl_dateHistory[[runDate]:[runDate]], 0), MATCH(tbl_dailyDashboard[[#Headers],[avgTransactionTime]], tbl_dateHistory[#Headers], 0)), "-")</f>
        <v>x</v>
      </c>
      <c r="F332" s="99" t="str">
        <f>IFERROR(INDEX(tbl_dateHistory[], MATCH(tbl_dailyDashboard[[#This Row],[runDate]:[runDate]], tbl_dateHistory[[runDate]:[runDate]], 0), MATCH(tbl_dailyDashboard[[#Headers],[botRuns]], tbl_dateHistory[#Headers], 0)), "-")</f>
        <v>x</v>
      </c>
      <c r="G332" s="57" t="str">
        <f>IFERROR(INDEX(tbl_dateHistory[], MATCH(tbl_dailyDashboard[[#This Row],[runDate]:[runDate]], tbl_dateHistory[[runDate]:[runDate]], 0), MATCH(tbl_dailyDashboard[[#Headers],[totalTransactions]], tbl_dateHistory[#Headers], 0)), "-")</f>
        <v>x</v>
      </c>
      <c r="H332" s="58" t="str">
        <f>IFERROR(INDEX(tbl_dateHistory[], MATCH(tbl_dailyDashboard[[#This Row],[runDate]:[runDate]], tbl_dateHistory[[runDate]:[runDate]], 0), MATCH(tbl_dailyDashboard[[#Headers],[percentSuccessful]], tbl_dateHistory[#Headers], 0)), "-")</f>
        <v>x</v>
      </c>
      <c r="I332" s="58" t="str">
        <f>IFERROR(INDEX(tbl_dateHistory[], MATCH(tbl_dailyDashboard[[#This Row],[runDate]:[runDate]], tbl_dateHistory[[runDate]:[runDate]], 0), MATCH(tbl_dailyDashboard[[#Headers],[percentBRE]], tbl_dateHistory[#Headers], 0)), "-")</f>
        <v>x</v>
      </c>
      <c r="J332" s="58" t="str">
        <f>IFERROR(INDEX(tbl_dateHistory[], MATCH(tbl_dailyDashboard[[#This Row],[runDate]:[runDate]], tbl_dateHistory[[runDate]:[runDate]], 0), MATCH(tbl_dailyDashboard[[#Headers],[percentSystemErrors]], tbl_dateHistory[#Headers], 0)), "-")</f>
        <v>x</v>
      </c>
      <c r="K332" s="69"/>
    </row>
    <row r="333" spans="2:11" x14ac:dyDescent="0.3">
      <c r="B333" s="63"/>
      <c r="C333" s="55" t="str">
        <f>IFERROR((INDEX(tbl_dateHistory[], tbl_dailyDashboard[[#This Row],[rowLookup]], 1)), "-")</f>
        <v>x</v>
      </c>
      <c r="D333" s="56" t="str">
        <f>IFERROR(INDEX(tbl_dateHistory[], MATCH(tbl_dailyDashboard[[#This Row],[runDate]:[runDate]], tbl_dateHistory[[runDate]:[runDate]], 0), MATCH(tbl_dailyDashboard[[#Headers],[avgBotRunTime]], tbl_dateHistory[#Headers], 0)), "-")</f>
        <v>x</v>
      </c>
      <c r="E333" s="56" t="str">
        <f>IFERROR(INDEX(tbl_dateHistory[], MATCH(tbl_dailyDashboard[[#This Row],[runDate]:[runDate]], tbl_dateHistory[[runDate]:[runDate]], 0), MATCH(tbl_dailyDashboard[[#Headers],[avgTransactionTime]], tbl_dateHistory[#Headers], 0)), "-")</f>
        <v>x</v>
      </c>
      <c r="F333" s="99" t="str">
        <f>IFERROR(INDEX(tbl_dateHistory[], MATCH(tbl_dailyDashboard[[#This Row],[runDate]:[runDate]], tbl_dateHistory[[runDate]:[runDate]], 0), MATCH(tbl_dailyDashboard[[#Headers],[botRuns]], tbl_dateHistory[#Headers], 0)), "-")</f>
        <v>x</v>
      </c>
      <c r="G333" s="57" t="str">
        <f>IFERROR(INDEX(tbl_dateHistory[], MATCH(tbl_dailyDashboard[[#This Row],[runDate]:[runDate]], tbl_dateHistory[[runDate]:[runDate]], 0), MATCH(tbl_dailyDashboard[[#Headers],[totalTransactions]], tbl_dateHistory[#Headers], 0)), "-")</f>
        <v>x</v>
      </c>
      <c r="H333" s="58" t="str">
        <f>IFERROR(INDEX(tbl_dateHistory[], MATCH(tbl_dailyDashboard[[#This Row],[runDate]:[runDate]], tbl_dateHistory[[runDate]:[runDate]], 0), MATCH(tbl_dailyDashboard[[#Headers],[percentSuccessful]], tbl_dateHistory[#Headers], 0)), "-")</f>
        <v>x</v>
      </c>
      <c r="I333" s="58" t="str">
        <f>IFERROR(INDEX(tbl_dateHistory[], MATCH(tbl_dailyDashboard[[#This Row],[runDate]:[runDate]], tbl_dateHistory[[runDate]:[runDate]], 0), MATCH(tbl_dailyDashboard[[#Headers],[percentBRE]], tbl_dateHistory[#Headers], 0)), "-")</f>
        <v>x</v>
      </c>
      <c r="J333" s="58" t="str">
        <f>IFERROR(INDEX(tbl_dateHistory[], MATCH(tbl_dailyDashboard[[#This Row],[runDate]:[runDate]], tbl_dateHistory[[runDate]:[runDate]], 0), MATCH(tbl_dailyDashboard[[#Headers],[percentSystemErrors]], tbl_dateHistory[#Headers], 0)), "-")</f>
        <v>x</v>
      </c>
      <c r="K333" s="69"/>
    </row>
    <row r="334" spans="2:11" x14ac:dyDescent="0.3">
      <c r="B334" s="63"/>
      <c r="C334" s="55" t="str">
        <f>IFERROR((INDEX(tbl_dateHistory[], tbl_dailyDashboard[[#This Row],[rowLookup]], 1)), "-")</f>
        <v>x</v>
      </c>
      <c r="D334" s="56" t="str">
        <f>IFERROR(INDEX(tbl_dateHistory[], MATCH(tbl_dailyDashboard[[#This Row],[runDate]:[runDate]], tbl_dateHistory[[runDate]:[runDate]], 0), MATCH(tbl_dailyDashboard[[#Headers],[avgBotRunTime]], tbl_dateHistory[#Headers], 0)), "-")</f>
        <v>x</v>
      </c>
      <c r="E334" s="56" t="str">
        <f>IFERROR(INDEX(tbl_dateHistory[], MATCH(tbl_dailyDashboard[[#This Row],[runDate]:[runDate]], tbl_dateHistory[[runDate]:[runDate]], 0), MATCH(tbl_dailyDashboard[[#Headers],[avgTransactionTime]], tbl_dateHistory[#Headers], 0)), "-")</f>
        <v>x</v>
      </c>
      <c r="F334" s="99" t="str">
        <f>IFERROR(INDEX(tbl_dateHistory[], MATCH(tbl_dailyDashboard[[#This Row],[runDate]:[runDate]], tbl_dateHistory[[runDate]:[runDate]], 0), MATCH(tbl_dailyDashboard[[#Headers],[botRuns]], tbl_dateHistory[#Headers], 0)), "-")</f>
        <v>x</v>
      </c>
      <c r="G334" s="57" t="str">
        <f>IFERROR(INDEX(tbl_dateHistory[], MATCH(tbl_dailyDashboard[[#This Row],[runDate]:[runDate]], tbl_dateHistory[[runDate]:[runDate]], 0), MATCH(tbl_dailyDashboard[[#Headers],[totalTransactions]], tbl_dateHistory[#Headers], 0)), "-")</f>
        <v>x</v>
      </c>
      <c r="H334" s="58" t="str">
        <f>IFERROR(INDEX(tbl_dateHistory[], MATCH(tbl_dailyDashboard[[#This Row],[runDate]:[runDate]], tbl_dateHistory[[runDate]:[runDate]], 0), MATCH(tbl_dailyDashboard[[#Headers],[percentSuccessful]], tbl_dateHistory[#Headers], 0)), "-")</f>
        <v>x</v>
      </c>
      <c r="I334" s="58" t="str">
        <f>IFERROR(INDEX(tbl_dateHistory[], MATCH(tbl_dailyDashboard[[#This Row],[runDate]:[runDate]], tbl_dateHistory[[runDate]:[runDate]], 0), MATCH(tbl_dailyDashboard[[#Headers],[percentBRE]], tbl_dateHistory[#Headers], 0)), "-")</f>
        <v>x</v>
      </c>
      <c r="J334" s="58" t="str">
        <f>IFERROR(INDEX(tbl_dateHistory[], MATCH(tbl_dailyDashboard[[#This Row],[runDate]:[runDate]], tbl_dateHistory[[runDate]:[runDate]], 0), MATCH(tbl_dailyDashboard[[#Headers],[percentSystemErrors]], tbl_dateHistory[#Headers], 0)), "-")</f>
        <v>x</v>
      </c>
      <c r="K334" s="69"/>
    </row>
    <row r="335" spans="2:11" x14ac:dyDescent="0.3">
      <c r="B335" s="63"/>
      <c r="C335" s="55" t="str">
        <f>IFERROR((INDEX(tbl_dateHistory[], tbl_dailyDashboard[[#This Row],[rowLookup]], 1)), "-")</f>
        <v>x</v>
      </c>
      <c r="D335" s="56" t="str">
        <f>IFERROR(INDEX(tbl_dateHistory[], MATCH(tbl_dailyDashboard[[#This Row],[runDate]:[runDate]], tbl_dateHistory[[runDate]:[runDate]], 0), MATCH(tbl_dailyDashboard[[#Headers],[avgBotRunTime]], tbl_dateHistory[#Headers], 0)), "-")</f>
        <v>x</v>
      </c>
      <c r="E335" s="56" t="str">
        <f>IFERROR(INDEX(tbl_dateHistory[], MATCH(tbl_dailyDashboard[[#This Row],[runDate]:[runDate]], tbl_dateHistory[[runDate]:[runDate]], 0), MATCH(tbl_dailyDashboard[[#Headers],[avgTransactionTime]], tbl_dateHistory[#Headers], 0)), "-")</f>
        <v>x</v>
      </c>
      <c r="F335" s="99" t="str">
        <f>IFERROR(INDEX(tbl_dateHistory[], MATCH(tbl_dailyDashboard[[#This Row],[runDate]:[runDate]], tbl_dateHistory[[runDate]:[runDate]], 0), MATCH(tbl_dailyDashboard[[#Headers],[botRuns]], tbl_dateHistory[#Headers], 0)), "-")</f>
        <v>x</v>
      </c>
      <c r="G335" s="57" t="str">
        <f>IFERROR(INDEX(tbl_dateHistory[], MATCH(tbl_dailyDashboard[[#This Row],[runDate]:[runDate]], tbl_dateHistory[[runDate]:[runDate]], 0), MATCH(tbl_dailyDashboard[[#Headers],[totalTransactions]], tbl_dateHistory[#Headers], 0)), "-")</f>
        <v>x</v>
      </c>
      <c r="H335" s="58" t="str">
        <f>IFERROR(INDEX(tbl_dateHistory[], MATCH(tbl_dailyDashboard[[#This Row],[runDate]:[runDate]], tbl_dateHistory[[runDate]:[runDate]], 0), MATCH(tbl_dailyDashboard[[#Headers],[percentSuccessful]], tbl_dateHistory[#Headers], 0)), "-")</f>
        <v>x</v>
      </c>
      <c r="I335" s="58" t="str">
        <f>IFERROR(INDEX(tbl_dateHistory[], MATCH(tbl_dailyDashboard[[#This Row],[runDate]:[runDate]], tbl_dateHistory[[runDate]:[runDate]], 0), MATCH(tbl_dailyDashboard[[#Headers],[percentBRE]], tbl_dateHistory[#Headers], 0)), "-")</f>
        <v>x</v>
      </c>
      <c r="J335" s="58" t="str">
        <f>IFERROR(INDEX(tbl_dateHistory[], MATCH(tbl_dailyDashboard[[#This Row],[runDate]:[runDate]], tbl_dateHistory[[runDate]:[runDate]], 0), MATCH(tbl_dailyDashboard[[#Headers],[percentSystemErrors]], tbl_dateHistory[#Headers], 0)), "-")</f>
        <v>x</v>
      </c>
      <c r="K335" s="69"/>
    </row>
    <row r="336" spans="2:11" x14ac:dyDescent="0.3">
      <c r="B336" s="63"/>
      <c r="C336" s="55" t="str">
        <f>IFERROR((INDEX(tbl_dateHistory[], tbl_dailyDashboard[[#This Row],[rowLookup]], 1)), "-")</f>
        <v>x</v>
      </c>
      <c r="D336" s="56" t="str">
        <f>IFERROR(INDEX(tbl_dateHistory[], MATCH(tbl_dailyDashboard[[#This Row],[runDate]:[runDate]], tbl_dateHistory[[runDate]:[runDate]], 0), MATCH(tbl_dailyDashboard[[#Headers],[avgBotRunTime]], tbl_dateHistory[#Headers], 0)), "-")</f>
        <v>x</v>
      </c>
      <c r="E336" s="56" t="str">
        <f>IFERROR(INDEX(tbl_dateHistory[], MATCH(tbl_dailyDashboard[[#This Row],[runDate]:[runDate]], tbl_dateHistory[[runDate]:[runDate]], 0), MATCH(tbl_dailyDashboard[[#Headers],[avgTransactionTime]], tbl_dateHistory[#Headers], 0)), "-")</f>
        <v>x</v>
      </c>
      <c r="F336" s="99" t="str">
        <f>IFERROR(INDEX(tbl_dateHistory[], MATCH(tbl_dailyDashboard[[#This Row],[runDate]:[runDate]], tbl_dateHistory[[runDate]:[runDate]], 0), MATCH(tbl_dailyDashboard[[#Headers],[botRuns]], tbl_dateHistory[#Headers], 0)), "-")</f>
        <v>x</v>
      </c>
      <c r="G336" s="57" t="str">
        <f>IFERROR(INDEX(tbl_dateHistory[], MATCH(tbl_dailyDashboard[[#This Row],[runDate]:[runDate]], tbl_dateHistory[[runDate]:[runDate]], 0), MATCH(tbl_dailyDashboard[[#Headers],[totalTransactions]], tbl_dateHistory[#Headers], 0)), "-")</f>
        <v>x</v>
      </c>
      <c r="H336" s="58" t="str">
        <f>IFERROR(INDEX(tbl_dateHistory[], MATCH(tbl_dailyDashboard[[#This Row],[runDate]:[runDate]], tbl_dateHistory[[runDate]:[runDate]], 0), MATCH(tbl_dailyDashboard[[#Headers],[percentSuccessful]], tbl_dateHistory[#Headers], 0)), "-")</f>
        <v>x</v>
      </c>
      <c r="I336" s="58" t="str">
        <f>IFERROR(INDEX(tbl_dateHistory[], MATCH(tbl_dailyDashboard[[#This Row],[runDate]:[runDate]], tbl_dateHistory[[runDate]:[runDate]], 0), MATCH(tbl_dailyDashboard[[#Headers],[percentBRE]], tbl_dateHistory[#Headers], 0)), "-")</f>
        <v>x</v>
      </c>
      <c r="J336" s="58" t="str">
        <f>IFERROR(INDEX(tbl_dateHistory[], MATCH(tbl_dailyDashboard[[#This Row],[runDate]:[runDate]], tbl_dateHistory[[runDate]:[runDate]], 0), MATCH(tbl_dailyDashboard[[#Headers],[percentSystemErrors]], tbl_dateHistory[#Headers], 0)), "-")</f>
        <v>x</v>
      </c>
      <c r="K336" s="69"/>
    </row>
    <row r="337" spans="2:11" x14ac:dyDescent="0.3">
      <c r="B337" s="63"/>
      <c r="C337" s="55" t="str">
        <f>IFERROR((INDEX(tbl_dateHistory[], tbl_dailyDashboard[[#This Row],[rowLookup]], 1)), "-")</f>
        <v>x</v>
      </c>
      <c r="D337" s="56" t="str">
        <f>IFERROR(INDEX(tbl_dateHistory[], MATCH(tbl_dailyDashboard[[#This Row],[runDate]:[runDate]], tbl_dateHistory[[runDate]:[runDate]], 0), MATCH(tbl_dailyDashboard[[#Headers],[avgBotRunTime]], tbl_dateHistory[#Headers], 0)), "-")</f>
        <v>x</v>
      </c>
      <c r="E337" s="56" t="str">
        <f>IFERROR(INDEX(tbl_dateHistory[], MATCH(tbl_dailyDashboard[[#This Row],[runDate]:[runDate]], tbl_dateHistory[[runDate]:[runDate]], 0), MATCH(tbl_dailyDashboard[[#Headers],[avgTransactionTime]], tbl_dateHistory[#Headers], 0)), "-")</f>
        <v>x</v>
      </c>
      <c r="F337" s="99" t="str">
        <f>IFERROR(INDEX(tbl_dateHistory[], MATCH(tbl_dailyDashboard[[#This Row],[runDate]:[runDate]], tbl_dateHistory[[runDate]:[runDate]], 0), MATCH(tbl_dailyDashboard[[#Headers],[botRuns]], tbl_dateHistory[#Headers], 0)), "-")</f>
        <v>x</v>
      </c>
      <c r="G337" s="57" t="str">
        <f>IFERROR(INDEX(tbl_dateHistory[], MATCH(tbl_dailyDashboard[[#This Row],[runDate]:[runDate]], tbl_dateHistory[[runDate]:[runDate]], 0), MATCH(tbl_dailyDashboard[[#Headers],[totalTransactions]], tbl_dateHistory[#Headers], 0)), "-")</f>
        <v>x</v>
      </c>
      <c r="H337" s="58" t="str">
        <f>IFERROR(INDEX(tbl_dateHistory[], MATCH(tbl_dailyDashboard[[#This Row],[runDate]:[runDate]], tbl_dateHistory[[runDate]:[runDate]], 0), MATCH(tbl_dailyDashboard[[#Headers],[percentSuccessful]], tbl_dateHistory[#Headers], 0)), "-")</f>
        <v>x</v>
      </c>
      <c r="I337" s="58" t="str">
        <f>IFERROR(INDEX(tbl_dateHistory[], MATCH(tbl_dailyDashboard[[#This Row],[runDate]:[runDate]], tbl_dateHistory[[runDate]:[runDate]], 0), MATCH(tbl_dailyDashboard[[#Headers],[percentBRE]], tbl_dateHistory[#Headers], 0)), "-")</f>
        <v>x</v>
      </c>
      <c r="J337" s="58" t="str">
        <f>IFERROR(INDEX(tbl_dateHistory[], MATCH(tbl_dailyDashboard[[#This Row],[runDate]:[runDate]], tbl_dateHistory[[runDate]:[runDate]], 0), MATCH(tbl_dailyDashboard[[#Headers],[percentSystemErrors]], tbl_dateHistory[#Headers], 0)), "-")</f>
        <v>x</v>
      </c>
      <c r="K337" s="69"/>
    </row>
    <row r="338" spans="2:11" x14ac:dyDescent="0.3">
      <c r="B338" s="63"/>
      <c r="C338" s="55" t="str">
        <f>IFERROR((INDEX(tbl_dateHistory[], tbl_dailyDashboard[[#This Row],[rowLookup]], 1)), "-")</f>
        <v>x</v>
      </c>
      <c r="D338" s="56" t="str">
        <f>IFERROR(INDEX(tbl_dateHistory[], MATCH(tbl_dailyDashboard[[#This Row],[runDate]:[runDate]], tbl_dateHistory[[runDate]:[runDate]], 0), MATCH(tbl_dailyDashboard[[#Headers],[avgBotRunTime]], tbl_dateHistory[#Headers], 0)), "-")</f>
        <v>x</v>
      </c>
      <c r="E338" s="56" t="str">
        <f>IFERROR(INDEX(tbl_dateHistory[], MATCH(tbl_dailyDashboard[[#This Row],[runDate]:[runDate]], tbl_dateHistory[[runDate]:[runDate]], 0), MATCH(tbl_dailyDashboard[[#Headers],[avgTransactionTime]], tbl_dateHistory[#Headers], 0)), "-")</f>
        <v>x</v>
      </c>
      <c r="F338" s="99" t="str">
        <f>IFERROR(INDEX(tbl_dateHistory[], MATCH(tbl_dailyDashboard[[#This Row],[runDate]:[runDate]], tbl_dateHistory[[runDate]:[runDate]], 0), MATCH(tbl_dailyDashboard[[#Headers],[botRuns]], tbl_dateHistory[#Headers], 0)), "-")</f>
        <v>x</v>
      </c>
      <c r="G338" s="57" t="str">
        <f>IFERROR(INDEX(tbl_dateHistory[], MATCH(tbl_dailyDashboard[[#This Row],[runDate]:[runDate]], tbl_dateHistory[[runDate]:[runDate]], 0), MATCH(tbl_dailyDashboard[[#Headers],[totalTransactions]], tbl_dateHistory[#Headers], 0)), "-")</f>
        <v>x</v>
      </c>
      <c r="H338" s="58" t="str">
        <f>IFERROR(INDEX(tbl_dateHistory[], MATCH(tbl_dailyDashboard[[#This Row],[runDate]:[runDate]], tbl_dateHistory[[runDate]:[runDate]], 0), MATCH(tbl_dailyDashboard[[#Headers],[percentSuccessful]], tbl_dateHistory[#Headers], 0)), "-")</f>
        <v>x</v>
      </c>
      <c r="I338" s="58" t="str">
        <f>IFERROR(INDEX(tbl_dateHistory[], MATCH(tbl_dailyDashboard[[#This Row],[runDate]:[runDate]], tbl_dateHistory[[runDate]:[runDate]], 0), MATCH(tbl_dailyDashboard[[#Headers],[percentBRE]], tbl_dateHistory[#Headers], 0)), "-")</f>
        <v>x</v>
      </c>
      <c r="J338" s="58" t="str">
        <f>IFERROR(INDEX(tbl_dateHistory[], MATCH(tbl_dailyDashboard[[#This Row],[runDate]:[runDate]], tbl_dateHistory[[runDate]:[runDate]], 0), MATCH(tbl_dailyDashboard[[#Headers],[percentSystemErrors]], tbl_dateHistory[#Headers], 0)), "-")</f>
        <v>x</v>
      </c>
      <c r="K338" s="69"/>
    </row>
    <row r="339" spans="2:11" x14ac:dyDescent="0.3">
      <c r="B339" s="63"/>
      <c r="C339" s="55" t="str">
        <f>IFERROR((INDEX(tbl_dateHistory[], tbl_dailyDashboard[[#This Row],[rowLookup]], 1)), "-")</f>
        <v>x</v>
      </c>
      <c r="D339" s="56" t="str">
        <f>IFERROR(INDEX(tbl_dateHistory[], MATCH(tbl_dailyDashboard[[#This Row],[runDate]:[runDate]], tbl_dateHistory[[runDate]:[runDate]], 0), MATCH(tbl_dailyDashboard[[#Headers],[avgBotRunTime]], tbl_dateHistory[#Headers], 0)), "-")</f>
        <v>x</v>
      </c>
      <c r="E339" s="56" t="str">
        <f>IFERROR(INDEX(tbl_dateHistory[], MATCH(tbl_dailyDashboard[[#This Row],[runDate]:[runDate]], tbl_dateHistory[[runDate]:[runDate]], 0), MATCH(tbl_dailyDashboard[[#Headers],[avgTransactionTime]], tbl_dateHistory[#Headers], 0)), "-")</f>
        <v>x</v>
      </c>
      <c r="F339" s="99" t="str">
        <f>IFERROR(INDEX(tbl_dateHistory[], MATCH(tbl_dailyDashboard[[#This Row],[runDate]:[runDate]], tbl_dateHistory[[runDate]:[runDate]], 0), MATCH(tbl_dailyDashboard[[#Headers],[botRuns]], tbl_dateHistory[#Headers], 0)), "-")</f>
        <v>x</v>
      </c>
      <c r="G339" s="57" t="str">
        <f>IFERROR(INDEX(tbl_dateHistory[], MATCH(tbl_dailyDashboard[[#This Row],[runDate]:[runDate]], tbl_dateHistory[[runDate]:[runDate]], 0), MATCH(tbl_dailyDashboard[[#Headers],[totalTransactions]], tbl_dateHistory[#Headers], 0)), "-")</f>
        <v>x</v>
      </c>
      <c r="H339" s="58" t="str">
        <f>IFERROR(INDEX(tbl_dateHistory[], MATCH(tbl_dailyDashboard[[#This Row],[runDate]:[runDate]], tbl_dateHistory[[runDate]:[runDate]], 0), MATCH(tbl_dailyDashboard[[#Headers],[percentSuccessful]], tbl_dateHistory[#Headers], 0)), "-")</f>
        <v>x</v>
      </c>
      <c r="I339" s="58" t="str">
        <f>IFERROR(INDEX(tbl_dateHistory[], MATCH(tbl_dailyDashboard[[#This Row],[runDate]:[runDate]], tbl_dateHistory[[runDate]:[runDate]], 0), MATCH(tbl_dailyDashboard[[#Headers],[percentBRE]], tbl_dateHistory[#Headers], 0)), "-")</f>
        <v>x</v>
      </c>
      <c r="J339" s="58" t="str">
        <f>IFERROR(INDEX(tbl_dateHistory[], MATCH(tbl_dailyDashboard[[#This Row],[runDate]:[runDate]], tbl_dateHistory[[runDate]:[runDate]], 0), MATCH(tbl_dailyDashboard[[#Headers],[percentSystemErrors]], tbl_dateHistory[#Headers], 0)), "-")</f>
        <v>x</v>
      </c>
      <c r="K339" s="69"/>
    </row>
    <row r="340" spans="2:11" x14ac:dyDescent="0.3">
      <c r="B340" s="63"/>
      <c r="C340" s="55" t="str">
        <f>IFERROR((INDEX(tbl_dateHistory[], tbl_dailyDashboard[[#This Row],[rowLookup]], 1)), "-")</f>
        <v>x</v>
      </c>
      <c r="D340" s="56" t="str">
        <f>IFERROR(INDEX(tbl_dateHistory[], MATCH(tbl_dailyDashboard[[#This Row],[runDate]:[runDate]], tbl_dateHistory[[runDate]:[runDate]], 0), MATCH(tbl_dailyDashboard[[#Headers],[avgBotRunTime]], tbl_dateHistory[#Headers], 0)), "-")</f>
        <v>x</v>
      </c>
      <c r="E340" s="56" t="str">
        <f>IFERROR(INDEX(tbl_dateHistory[], MATCH(tbl_dailyDashboard[[#This Row],[runDate]:[runDate]], tbl_dateHistory[[runDate]:[runDate]], 0), MATCH(tbl_dailyDashboard[[#Headers],[avgTransactionTime]], tbl_dateHistory[#Headers], 0)), "-")</f>
        <v>x</v>
      </c>
      <c r="F340" s="99" t="str">
        <f>IFERROR(INDEX(tbl_dateHistory[], MATCH(tbl_dailyDashboard[[#This Row],[runDate]:[runDate]], tbl_dateHistory[[runDate]:[runDate]], 0), MATCH(tbl_dailyDashboard[[#Headers],[botRuns]], tbl_dateHistory[#Headers], 0)), "-")</f>
        <v>x</v>
      </c>
      <c r="G340" s="57" t="str">
        <f>IFERROR(INDEX(tbl_dateHistory[], MATCH(tbl_dailyDashboard[[#This Row],[runDate]:[runDate]], tbl_dateHistory[[runDate]:[runDate]], 0), MATCH(tbl_dailyDashboard[[#Headers],[totalTransactions]], tbl_dateHistory[#Headers], 0)), "-")</f>
        <v>x</v>
      </c>
      <c r="H340" s="58" t="str">
        <f>IFERROR(INDEX(tbl_dateHistory[], MATCH(tbl_dailyDashboard[[#This Row],[runDate]:[runDate]], tbl_dateHistory[[runDate]:[runDate]], 0), MATCH(tbl_dailyDashboard[[#Headers],[percentSuccessful]], tbl_dateHistory[#Headers], 0)), "-")</f>
        <v>x</v>
      </c>
      <c r="I340" s="58" t="str">
        <f>IFERROR(INDEX(tbl_dateHistory[], MATCH(tbl_dailyDashboard[[#This Row],[runDate]:[runDate]], tbl_dateHistory[[runDate]:[runDate]], 0), MATCH(tbl_dailyDashboard[[#Headers],[percentBRE]], tbl_dateHistory[#Headers], 0)), "-")</f>
        <v>x</v>
      </c>
      <c r="J340" s="58" t="str">
        <f>IFERROR(INDEX(tbl_dateHistory[], MATCH(tbl_dailyDashboard[[#This Row],[runDate]:[runDate]], tbl_dateHistory[[runDate]:[runDate]], 0), MATCH(tbl_dailyDashboard[[#Headers],[percentSystemErrors]], tbl_dateHistory[#Headers], 0)), "-")</f>
        <v>x</v>
      </c>
      <c r="K340" s="69"/>
    </row>
    <row r="341" spans="2:11" x14ac:dyDescent="0.3">
      <c r="B341" s="63"/>
      <c r="C341" s="55" t="str">
        <f>IFERROR((INDEX(tbl_dateHistory[], tbl_dailyDashboard[[#This Row],[rowLookup]], 1)), "-")</f>
        <v>x</v>
      </c>
      <c r="D341" s="56" t="str">
        <f>IFERROR(INDEX(tbl_dateHistory[], MATCH(tbl_dailyDashboard[[#This Row],[runDate]:[runDate]], tbl_dateHistory[[runDate]:[runDate]], 0), MATCH(tbl_dailyDashboard[[#Headers],[avgBotRunTime]], tbl_dateHistory[#Headers], 0)), "-")</f>
        <v>x</v>
      </c>
      <c r="E341" s="56" t="str">
        <f>IFERROR(INDEX(tbl_dateHistory[], MATCH(tbl_dailyDashboard[[#This Row],[runDate]:[runDate]], tbl_dateHistory[[runDate]:[runDate]], 0), MATCH(tbl_dailyDashboard[[#Headers],[avgTransactionTime]], tbl_dateHistory[#Headers], 0)), "-")</f>
        <v>x</v>
      </c>
      <c r="F341" s="99" t="str">
        <f>IFERROR(INDEX(tbl_dateHistory[], MATCH(tbl_dailyDashboard[[#This Row],[runDate]:[runDate]], tbl_dateHistory[[runDate]:[runDate]], 0), MATCH(tbl_dailyDashboard[[#Headers],[botRuns]], tbl_dateHistory[#Headers], 0)), "-")</f>
        <v>x</v>
      </c>
      <c r="G341" s="57" t="str">
        <f>IFERROR(INDEX(tbl_dateHistory[], MATCH(tbl_dailyDashboard[[#This Row],[runDate]:[runDate]], tbl_dateHistory[[runDate]:[runDate]], 0), MATCH(tbl_dailyDashboard[[#Headers],[totalTransactions]], tbl_dateHistory[#Headers], 0)), "-")</f>
        <v>x</v>
      </c>
      <c r="H341" s="58" t="str">
        <f>IFERROR(INDEX(tbl_dateHistory[], MATCH(tbl_dailyDashboard[[#This Row],[runDate]:[runDate]], tbl_dateHistory[[runDate]:[runDate]], 0), MATCH(tbl_dailyDashboard[[#Headers],[percentSuccessful]], tbl_dateHistory[#Headers], 0)), "-")</f>
        <v>x</v>
      </c>
      <c r="I341" s="58" t="str">
        <f>IFERROR(INDEX(tbl_dateHistory[], MATCH(tbl_dailyDashboard[[#This Row],[runDate]:[runDate]], tbl_dateHistory[[runDate]:[runDate]], 0), MATCH(tbl_dailyDashboard[[#Headers],[percentBRE]], tbl_dateHistory[#Headers], 0)), "-")</f>
        <v>x</v>
      </c>
      <c r="J341" s="58" t="str">
        <f>IFERROR(INDEX(tbl_dateHistory[], MATCH(tbl_dailyDashboard[[#This Row],[runDate]:[runDate]], tbl_dateHistory[[runDate]:[runDate]], 0), MATCH(tbl_dailyDashboard[[#Headers],[percentSystemErrors]], tbl_dateHistory[#Headers], 0)), "-")</f>
        <v>x</v>
      </c>
      <c r="K341" s="69"/>
    </row>
    <row r="342" spans="2:11" x14ac:dyDescent="0.3">
      <c r="B342" s="63"/>
      <c r="C342" s="55" t="str">
        <f>IFERROR((INDEX(tbl_dateHistory[], tbl_dailyDashboard[[#This Row],[rowLookup]], 1)), "-")</f>
        <v>x</v>
      </c>
      <c r="D342" s="56" t="str">
        <f>IFERROR(INDEX(tbl_dateHistory[], MATCH(tbl_dailyDashboard[[#This Row],[runDate]:[runDate]], tbl_dateHistory[[runDate]:[runDate]], 0), MATCH(tbl_dailyDashboard[[#Headers],[avgBotRunTime]], tbl_dateHistory[#Headers], 0)), "-")</f>
        <v>x</v>
      </c>
      <c r="E342" s="56" t="str">
        <f>IFERROR(INDEX(tbl_dateHistory[], MATCH(tbl_dailyDashboard[[#This Row],[runDate]:[runDate]], tbl_dateHistory[[runDate]:[runDate]], 0), MATCH(tbl_dailyDashboard[[#Headers],[avgTransactionTime]], tbl_dateHistory[#Headers], 0)), "-")</f>
        <v>x</v>
      </c>
      <c r="F342" s="99" t="str">
        <f>IFERROR(INDEX(tbl_dateHistory[], MATCH(tbl_dailyDashboard[[#This Row],[runDate]:[runDate]], tbl_dateHistory[[runDate]:[runDate]], 0), MATCH(tbl_dailyDashboard[[#Headers],[botRuns]], tbl_dateHistory[#Headers], 0)), "-")</f>
        <v>x</v>
      </c>
      <c r="G342" s="57" t="str">
        <f>IFERROR(INDEX(tbl_dateHistory[], MATCH(tbl_dailyDashboard[[#This Row],[runDate]:[runDate]], tbl_dateHistory[[runDate]:[runDate]], 0), MATCH(tbl_dailyDashboard[[#Headers],[totalTransactions]], tbl_dateHistory[#Headers], 0)), "-")</f>
        <v>x</v>
      </c>
      <c r="H342" s="58" t="str">
        <f>IFERROR(INDEX(tbl_dateHistory[], MATCH(tbl_dailyDashboard[[#This Row],[runDate]:[runDate]], tbl_dateHistory[[runDate]:[runDate]], 0), MATCH(tbl_dailyDashboard[[#Headers],[percentSuccessful]], tbl_dateHistory[#Headers], 0)), "-")</f>
        <v>x</v>
      </c>
      <c r="I342" s="58" t="str">
        <f>IFERROR(INDEX(tbl_dateHistory[], MATCH(tbl_dailyDashboard[[#This Row],[runDate]:[runDate]], tbl_dateHistory[[runDate]:[runDate]], 0), MATCH(tbl_dailyDashboard[[#Headers],[percentBRE]], tbl_dateHistory[#Headers], 0)), "-")</f>
        <v>x</v>
      </c>
      <c r="J342" s="58" t="str">
        <f>IFERROR(INDEX(tbl_dateHistory[], MATCH(tbl_dailyDashboard[[#This Row],[runDate]:[runDate]], tbl_dateHistory[[runDate]:[runDate]], 0), MATCH(tbl_dailyDashboard[[#Headers],[percentSystemErrors]], tbl_dateHistory[#Headers], 0)), "-")</f>
        <v>x</v>
      </c>
      <c r="K342" s="69"/>
    </row>
    <row r="343" spans="2:11" x14ac:dyDescent="0.3">
      <c r="B343" s="63"/>
      <c r="C343" s="55" t="str">
        <f>IFERROR((INDEX(tbl_dateHistory[], tbl_dailyDashboard[[#This Row],[rowLookup]], 1)), "-")</f>
        <v>x</v>
      </c>
      <c r="D343" s="56" t="str">
        <f>IFERROR(INDEX(tbl_dateHistory[], MATCH(tbl_dailyDashboard[[#This Row],[runDate]:[runDate]], tbl_dateHistory[[runDate]:[runDate]], 0), MATCH(tbl_dailyDashboard[[#Headers],[avgBotRunTime]], tbl_dateHistory[#Headers], 0)), "-")</f>
        <v>x</v>
      </c>
      <c r="E343" s="56" t="str">
        <f>IFERROR(INDEX(tbl_dateHistory[], MATCH(tbl_dailyDashboard[[#This Row],[runDate]:[runDate]], tbl_dateHistory[[runDate]:[runDate]], 0), MATCH(tbl_dailyDashboard[[#Headers],[avgTransactionTime]], tbl_dateHistory[#Headers], 0)), "-")</f>
        <v>x</v>
      </c>
      <c r="F343" s="99" t="str">
        <f>IFERROR(INDEX(tbl_dateHistory[], MATCH(tbl_dailyDashboard[[#This Row],[runDate]:[runDate]], tbl_dateHistory[[runDate]:[runDate]], 0), MATCH(tbl_dailyDashboard[[#Headers],[botRuns]], tbl_dateHistory[#Headers], 0)), "-")</f>
        <v>x</v>
      </c>
      <c r="G343" s="57" t="str">
        <f>IFERROR(INDEX(tbl_dateHistory[], MATCH(tbl_dailyDashboard[[#This Row],[runDate]:[runDate]], tbl_dateHistory[[runDate]:[runDate]], 0), MATCH(tbl_dailyDashboard[[#Headers],[totalTransactions]], tbl_dateHistory[#Headers], 0)), "-")</f>
        <v>x</v>
      </c>
      <c r="H343" s="58" t="str">
        <f>IFERROR(INDEX(tbl_dateHistory[], MATCH(tbl_dailyDashboard[[#This Row],[runDate]:[runDate]], tbl_dateHistory[[runDate]:[runDate]], 0), MATCH(tbl_dailyDashboard[[#Headers],[percentSuccessful]], tbl_dateHistory[#Headers], 0)), "-")</f>
        <v>x</v>
      </c>
      <c r="I343" s="58" t="str">
        <f>IFERROR(INDEX(tbl_dateHistory[], MATCH(tbl_dailyDashboard[[#This Row],[runDate]:[runDate]], tbl_dateHistory[[runDate]:[runDate]], 0), MATCH(tbl_dailyDashboard[[#Headers],[percentBRE]], tbl_dateHistory[#Headers], 0)), "-")</f>
        <v>x</v>
      </c>
      <c r="J343" s="58" t="str">
        <f>IFERROR(INDEX(tbl_dateHistory[], MATCH(tbl_dailyDashboard[[#This Row],[runDate]:[runDate]], tbl_dateHistory[[runDate]:[runDate]], 0), MATCH(tbl_dailyDashboard[[#Headers],[percentSystemErrors]], tbl_dateHistory[#Headers], 0)), "-")</f>
        <v>x</v>
      </c>
      <c r="K343" s="69"/>
    </row>
    <row r="344" spans="2:11" x14ac:dyDescent="0.3">
      <c r="B344" s="63"/>
      <c r="C344" s="55" t="str">
        <f>IFERROR((INDEX(tbl_dateHistory[], tbl_dailyDashboard[[#This Row],[rowLookup]], 1)), "-")</f>
        <v>x</v>
      </c>
      <c r="D344" s="56" t="str">
        <f>IFERROR(INDEX(tbl_dateHistory[], MATCH(tbl_dailyDashboard[[#This Row],[runDate]:[runDate]], tbl_dateHistory[[runDate]:[runDate]], 0), MATCH(tbl_dailyDashboard[[#Headers],[avgBotRunTime]], tbl_dateHistory[#Headers], 0)), "-")</f>
        <v>x</v>
      </c>
      <c r="E344" s="56" t="str">
        <f>IFERROR(INDEX(tbl_dateHistory[], MATCH(tbl_dailyDashboard[[#This Row],[runDate]:[runDate]], tbl_dateHistory[[runDate]:[runDate]], 0), MATCH(tbl_dailyDashboard[[#Headers],[avgTransactionTime]], tbl_dateHistory[#Headers], 0)), "-")</f>
        <v>x</v>
      </c>
      <c r="F344" s="99" t="str">
        <f>IFERROR(INDEX(tbl_dateHistory[], MATCH(tbl_dailyDashboard[[#This Row],[runDate]:[runDate]], tbl_dateHistory[[runDate]:[runDate]], 0), MATCH(tbl_dailyDashboard[[#Headers],[botRuns]], tbl_dateHistory[#Headers], 0)), "-")</f>
        <v>x</v>
      </c>
      <c r="G344" s="57" t="str">
        <f>IFERROR(INDEX(tbl_dateHistory[], MATCH(tbl_dailyDashboard[[#This Row],[runDate]:[runDate]], tbl_dateHistory[[runDate]:[runDate]], 0), MATCH(tbl_dailyDashboard[[#Headers],[totalTransactions]], tbl_dateHistory[#Headers], 0)), "-")</f>
        <v>x</v>
      </c>
      <c r="H344" s="58" t="str">
        <f>IFERROR(INDEX(tbl_dateHistory[], MATCH(tbl_dailyDashboard[[#This Row],[runDate]:[runDate]], tbl_dateHistory[[runDate]:[runDate]], 0), MATCH(tbl_dailyDashboard[[#Headers],[percentSuccessful]], tbl_dateHistory[#Headers], 0)), "-")</f>
        <v>x</v>
      </c>
      <c r="I344" s="58" t="str">
        <f>IFERROR(INDEX(tbl_dateHistory[], MATCH(tbl_dailyDashboard[[#This Row],[runDate]:[runDate]], tbl_dateHistory[[runDate]:[runDate]], 0), MATCH(tbl_dailyDashboard[[#Headers],[percentBRE]], tbl_dateHistory[#Headers], 0)), "-")</f>
        <v>x</v>
      </c>
      <c r="J344" s="58" t="str">
        <f>IFERROR(INDEX(tbl_dateHistory[], MATCH(tbl_dailyDashboard[[#This Row],[runDate]:[runDate]], tbl_dateHistory[[runDate]:[runDate]], 0), MATCH(tbl_dailyDashboard[[#Headers],[percentSystemErrors]], tbl_dateHistory[#Headers], 0)), "-")</f>
        <v>x</v>
      </c>
      <c r="K344" s="69"/>
    </row>
    <row r="345" spans="2:11" x14ac:dyDescent="0.3">
      <c r="B345" s="63"/>
      <c r="C345" s="55" t="str">
        <f>IFERROR((INDEX(tbl_dateHistory[], tbl_dailyDashboard[[#This Row],[rowLookup]], 1)), "-")</f>
        <v>x</v>
      </c>
      <c r="D345" s="56" t="str">
        <f>IFERROR(INDEX(tbl_dateHistory[], MATCH(tbl_dailyDashboard[[#This Row],[runDate]:[runDate]], tbl_dateHistory[[runDate]:[runDate]], 0), MATCH(tbl_dailyDashboard[[#Headers],[avgBotRunTime]], tbl_dateHistory[#Headers], 0)), "-")</f>
        <v>x</v>
      </c>
      <c r="E345" s="56" t="str">
        <f>IFERROR(INDEX(tbl_dateHistory[], MATCH(tbl_dailyDashboard[[#This Row],[runDate]:[runDate]], tbl_dateHistory[[runDate]:[runDate]], 0), MATCH(tbl_dailyDashboard[[#Headers],[avgTransactionTime]], tbl_dateHistory[#Headers], 0)), "-")</f>
        <v>x</v>
      </c>
      <c r="F345" s="99" t="str">
        <f>IFERROR(INDEX(tbl_dateHistory[], MATCH(tbl_dailyDashboard[[#This Row],[runDate]:[runDate]], tbl_dateHistory[[runDate]:[runDate]], 0), MATCH(tbl_dailyDashboard[[#Headers],[botRuns]], tbl_dateHistory[#Headers], 0)), "-")</f>
        <v>x</v>
      </c>
      <c r="G345" s="57" t="str">
        <f>IFERROR(INDEX(tbl_dateHistory[], MATCH(tbl_dailyDashboard[[#This Row],[runDate]:[runDate]], tbl_dateHistory[[runDate]:[runDate]], 0), MATCH(tbl_dailyDashboard[[#Headers],[totalTransactions]], tbl_dateHistory[#Headers], 0)), "-")</f>
        <v>x</v>
      </c>
      <c r="H345" s="58" t="str">
        <f>IFERROR(INDEX(tbl_dateHistory[], MATCH(tbl_dailyDashboard[[#This Row],[runDate]:[runDate]], tbl_dateHistory[[runDate]:[runDate]], 0), MATCH(tbl_dailyDashboard[[#Headers],[percentSuccessful]], tbl_dateHistory[#Headers], 0)), "-")</f>
        <v>x</v>
      </c>
      <c r="I345" s="58" t="str">
        <f>IFERROR(INDEX(tbl_dateHistory[], MATCH(tbl_dailyDashboard[[#This Row],[runDate]:[runDate]], tbl_dateHistory[[runDate]:[runDate]], 0), MATCH(tbl_dailyDashboard[[#Headers],[percentBRE]], tbl_dateHistory[#Headers], 0)), "-")</f>
        <v>x</v>
      </c>
      <c r="J345" s="58" t="str">
        <f>IFERROR(INDEX(tbl_dateHistory[], MATCH(tbl_dailyDashboard[[#This Row],[runDate]:[runDate]], tbl_dateHistory[[runDate]:[runDate]], 0), MATCH(tbl_dailyDashboard[[#Headers],[percentSystemErrors]], tbl_dateHistory[#Headers], 0)), "-")</f>
        <v>x</v>
      </c>
      <c r="K345" s="69"/>
    </row>
    <row r="346" spans="2:11" x14ac:dyDescent="0.3">
      <c r="B346" s="63"/>
      <c r="C346" s="55" t="str">
        <f>IFERROR((INDEX(tbl_dateHistory[], tbl_dailyDashboard[[#This Row],[rowLookup]], 1)), "-")</f>
        <v>x</v>
      </c>
      <c r="D346" s="56" t="str">
        <f>IFERROR(INDEX(tbl_dateHistory[], MATCH(tbl_dailyDashboard[[#This Row],[runDate]:[runDate]], tbl_dateHistory[[runDate]:[runDate]], 0), MATCH(tbl_dailyDashboard[[#Headers],[avgBotRunTime]], tbl_dateHistory[#Headers], 0)), "-")</f>
        <v>x</v>
      </c>
      <c r="E346" s="56" t="str">
        <f>IFERROR(INDEX(tbl_dateHistory[], MATCH(tbl_dailyDashboard[[#This Row],[runDate]:[runDate]], tbl_dateHistory[[runDate]:[runDate]], 0), MATCH(tbl_dailyDashboard[[#Headers],[avgTransactionTime]], tbl_dateHistory[#Headers], 0)), "-")</f>
        <v>x</v>
      </c>
      <c r="F346" s="99" t="str">
        <f>IFERROR(INDEX(tbl_dateHistory[], MATCH(tbl_dailyDashboard[[#This Row],[runDate]:[runDate]], tbl_dateHistory[[runDate]:[runDate]], 0), MATCH(tbl_dailyDashboard[[#Headers],[botRuns]], tbl_dateHistory[#Headers], 0)), "-")</f>
        <v>x</v>
      </c>
      <c r="G346" s="57" t="str">
        <f>IFERROR(INDEX(tbl_dateHistory[], MATCH(tbl_dailyDashboard[[#This Row],[runDate]:[runDate]], tbl_dateHistory[[runDate]:[runDate]], 0), MATCH(tbl_dailyDashboard[[#Headers],[totalTransactions]], tbl_dateHistory[#Headers], 0)), "-")</f>
        <v>x</v>
      </c>
      <c r="H346" s="58" t="str">
        <f>IFERROR(INDEX(tbl_dateHistory[], MATCH(tbl_dailyDashboard[[#This Row],[runDate]:[runDate]], tbl_dateHistory[[runDate]:[runDate]], 0), MATCH(tbl_dailyDashboard[[#Headers],[percentSuccessful]], tbl_dateHistory[#Headers], 0)), "-")</f>
        <v>x</v>
      </c>
      <c r="I346" s="58" t="str">
        <f>IFERROR(INDEX(tbl_dateHistory[], MATCH(tbl_dailyDashboard[[#This Row],[runDate]:[runDate]], tbl_dateHistory[[runDate]:[runDate]], 0), MATCH(tbl_dailyDashboard[[#Headers],[percentBRE]], tbl_dateHistory[#Headers], 0)), "-")</f>
        <v>x</v>
      </c>
      <c r="J346" s="58" t="str">
        <f>IFERROR(INDEX(tbl_dateHistory[], MATCH(tbl_dailyDashboard[[#This Row],[runDate]:[runDate]], tbl_dateHistory[[runDate]:[runDate]], 0), MATCH(tbl_dailyDashboard[[#Headers],[percentSystemErrors]], tbl_dateHistory[#Headers], 0)), "-")</f>
        <v>x</v>
      </c>
      <c r="K346" s="69"/>
    </row>
    <row r="347" spans="2:11" x14ac:dyDescent="0.3">
      <c r="B347" s="63"/>
      <c r="C347" s="55" t="str">
        <f>IFERROR((INDEX(tbl_dateHistory[], tbl_dailyDashboard[[#This Row],[rowLookup]], 1)), "-")</f>
        <v>x</v>
      </c>
      <c r="D347" s="56" t="str">
        <f>IFERROR(INDEX(tbl_dateHistory[], MATCH(tbl_dailyDashboard[[#This Row],[runDate]:[runDate]], tbl_dateHistory[[runDate]:[runDate]], 0), MATCH(tbl_dailyDashboard[[#Headers],[avgBotRunTime]], tbl_dateHistory[#Headers], 0)), "-")</f>
        <v>x</v>
      </c>
      <c r="E347" s="56" t="str">
        <f>IFERROR(INDEX(tbl_dateHistory[], MATCH(tbl_dailyDashboard[[#This Row],[runDate]:[runDate]], tbl_dateHistory[[runDate]:[runDate]], 0), MATCH(tbl_dailyDashboard[[#Headers],[avgTransactionTime]], tbl_dateHistory[#Headers], 0)), "-")</f>
        <v>x</v>
      </c>
      <c r="F347" s="99" t="str">
        <f>IFERROR(INDEX(tbl_dateHistory[], MATCH(tbl_dailyDashboard[[#This Row],[runDate]:[runDate]], tbl_dateHistory[[runDate]:[runDate]], 0), MATCH(tbl_dailyDashboard[[#Headers],[botRuns]], tbl_dateHistory[#Headers], 0)), "-")</f>
        <v>x</v>
      </c>
      <c r="G347" s="57" t="str">
        <f>IFERROR(INDEX(tbl_dateHistory[], MATCH(tbl_dailyDashboard[[#This Row],[runDate]:[runDate]], tbl_dateHistory[[runDate]:[runDate]], 0), MATCH(tbl_dailyDashboard[[#Headers],[totalTransactions]], tbl_dateHistory[#Headers], 0)), "-")</f>
        <v>x</v>
      </c>
      <c r="H347" s="58" t="str">
        <f>IFERROR(INDEX(tbl_dateHistory[], MATCH(tbl_dailyDashboard[[#This Row],[runDate]:[runDate]], tbl_dateHistory[[runDate]:[runDate]], 0), MATCH(tbl_dailyDashboard[[#Headers],[percentSuccessful]], tbl_dateHistory[#Headers], 0)), "-")</f>
        <v>x</v>
      </c>
      <c r="I347" s="58" t="str">
        <f>IFERROR(INDEX(tbl_dateHistory[], MATCH(tbl_dailyDashboard[[#This Row],[runDate]:[runDate]], tbl_dateHistory[[runDate]:[runDate]], 0), MATCH(tbl_dailyDashboard[[#Headers],[percentBRE]], tbl_dateHistory[#Headers], 0)), "-")</f>
        <v>x</v>
      </c>
      <c r="J347" s="58" t="str">
        <f>IFERROR(INDEX(tbl_dateHistory[], MATCH(tbl_dailyDashboard[[#This Row],[runDate]:[runDate]], tbl_dateHistory[[runDate]:[runDate]], 0), MATCH(tbl_dailyDashboard[[#Headers],[percentSystemErrors]], tbl_dateHistory[#Headers], 0)), "-")</f>
        <v>x</v>
      </c>
      <c r="K347" s="69"/>
    </row>
    <row r="348" spans="2:11" x14ac:dyDescent="0.3">
      <c r="B348" s="63"/>
      <c r="C348" s="55" t="str">
        <f>IFERROR((INDEX(tbl_dateHistory[], tbl_dailyDashboard[[#This Row],[rowLookup]], 1)), "-")</f>
        <v>x</v>
      </c>
      <c r="D348" s="56" t="str">
        <f>IFERROR(INDEX(tbl_dateHistory[], MATCH(tbl_dailyDashboard[[#This Row],[runDate]:[runDate]], tbl_dateHistory[[runDate]:[runDate]], 0), MATCH(tbl_dailyDashboard[[#Headers],[avgBotRunTime]], tbl_dateHistory[#Headers], 0)), "-")</f>
        <v>x</v>
      </c>
      <c r="E348" s="56" t="str">
        <f>IFERROR(INDEX(tbl_dateHistory[], MATCH(tbl_dailyDashboard[[#This Row],[runDate]:[runDate]], tbl_dateHistory[[runDate]:[runDate]], 0), MATCH(tbl_dailyDashboard[[#Headers],[avgTransactionTime]], tbl_dateHistory[#Headers], 0)), "-")</f>
        <v>x</v>
      </c>
      <c r="F348" s="99" t="str">
        <f>IFERROR(INDEX(tbl_dateHistory[], MATCH(tbl_dailyDashboard[[#This Row],[runDate]:[runDate]], tbl_dateHistory[[runDate]:[runDate]], 0), MATCH(tbl_dailyDashboard[[#Headers],[botRuns]], tbl_dateHistory[#Headers], 0)), "-")</f>
        <v>x</v>
      </c>
      <c r="G348" s="57" t="str">
        <f>IFERROR(INDEX(tbl_dateHistory[], MATCH(tbl_dailyDashboard[[#This Row],[runDate]:[runDate]], tbl_dateHistory[[runDate]:[runDate]], 0), MATCH(tbl_dailyDashboard[[#Headers],[totalTransactions]], tbl_dateHistory[#Headers], 0)), "-")</f>
        <v>x</v>
      </c>
      <c r="H348" s="58" t="str">
        <f>IFERROR(INDEX(tbl_dateHistory[], MATCH(tbl_dailyDashboard[[#This Row],[runDate]:[runDate]], tbl_dateHistory[[runDate]:[runDate]], 0), MATCH(tbl_dailyDashboard[[#Headers],[percentSuccessful]], tbl_dateHistory[#Headers], 0)), "-")</f>
        <v>x</v>
      </c>
      <c r="I348" s="58" t="str">
        <f>IFERROR(INDEX(tbl_dateHistory[], MATCH(tbl_dailyDashboard[[#This Row],[runDate]:[runDate]], tbl_dateHistory[[runDate]:[runDate]], 0), MATCH(tbl_dailyDashboard[[#Headers],[percentBRE]], tbl_dateHistory[#Headers], 0)), "-")</f>
        <v>x</v>
      </c>
      <c r="J348" s="58" t="str">
        <f>IFERROR(INDEX(tbl_dateHistory[], MATCH(tbl_dailyDashboard[[#This Row],[runDate]:[runDate]], tbl_dateHistory[[runDate]:[runDate]], 0), MATCH(tbl_dailyDashboard[[#Headers],[percentSystemErrors]], tbl_dateHistory[#Headers], 0)), "-")</f>
        <v>x</v>
      </c>
      <c r="K348" s="69"/>
    </row>
    <row r="349" spans="2:11" x14ac:dyDescent="0.3">
      <c r="B349" s="63"/>
      <c r="C349" s="55" t="str">
        <f>IFERROR((INDEX(tbl_dateHistory[], tbl_dailyDashboard[[#This Row],[rowLookup]], 1)), "-")</f>
        <v>x</v>
      </c>
      <c r="D349" s="56" t="str">
        <f>IFERROR(INDEX(tbl_dateHistory[], MATCH(tbl_dailyDashboard[[#This Row],[runDate]:[runDate]], tbl_dateHistory[[runDate]:[runDate]], 0), MATCH(tbl_dailyDashboard[[#Headers],[avgBotRunTime]], tbl_dateHistory[#Headers], 0)), "-")</f>
        <v>x</v>
      </c>
      <c r="E349" s="56" t="str">
        <f>IFERROR(INDEX(tbl_dateHistory[], MATCH(tbl_dailyDashboard[[#This Row],[runDate]:[runDate]], tbl_dateHistory[[runDate]:[runDate]], 0), MATCH(tbl_dailyDashboard[[#Headers],[avgTransactionTime]], tbl_dateHistory[#Headers], 0)), "-")</f>
        <v>x</v>
      </c>
      <c r="F349" s="99" t="str">
        <f>IFERROR(INDEX(tbl_dateHistory[], MATCH(tbl_dailyDashboard[[#This Row],[runDate]:[runDate]], tbl_dateHistory[[runDate]:[runDate]], 0), MATCH(tbl_dailyDashboard[[#Headers],[botRuns]], tbl_dateHistory[#Headers], 0)), "-")</f>
        <v>x</v>
      </c>
      <c r="G349" s="57" t="str">
        <f>IFERROR(INDEX(tbl_dateHistory[], MATCH(tbl_dailyDashboard[[#This Row],[runDate]:[runDate]], tbl_dateHistory[[runDate]:[runDate]], 0), MATCH(tbl_dailyDashboard[[#Headers],[totalTransactions]], tbl_dateHistory[#Headers], 0)), "-")</f>
        <v>x</v>
      </c>
      <c r="H349" s="58" t="str">
        <f>IFERROR(INDEX(tbl_dateHistory[], MATCH(tbl_dailyDashboard[[#This Row],[runDate]:[runDate]], tbl_dateHistory[[runDate]:[runDate]], 0), MATCH(tbl_dailyDashboard[[#Headers],[percentSuccessful]], tbl_dateHistory[#Headers], 0)), "-")</f>
        <v>x</v>
      </c>
      <c r="I349" s="58" t="str">
        <f>IFERROR(INDEX(tbl_dateHistory[], MATCH(tbl_dailyDashboard[[#This Row],[runDate]:[runDate]], tbl_dateHistory[[runDate]:[runDate]], 0), MATCH(tbl_dailyDashboard[[#Headers],[percentBRE]], tbl_dateHistory[#Headers], 0)), "-")</f>
        <v>x</v>
      </c>
      <c r="J349" s="58" t="str">
        <f>IFERROR(INDEX(tbl_dateHistory[], MATCH(tbl_dailyDashboard[[#This Row],[runDate]:[runDate]], tbl_dateHistory[[runDate]:[runDate]], 0), MATCH(tbl_dailyDashboard[[#Headers],[percentSystemErrors]], tbl_dateHistory[#Headers], 0)), "-")</f>
        <v>x</v>
      </c>
      <c r="K349" s="69"/>
    </row>
    <row r="350" spans="2:11" x14ac:dyDescent="0.3">
      <c r="B350" s="63"/>
      <c r="C350" s="55" t="str">
        <f>IFERROR((INDEX(tbl_dateHistory[], tbl_dailyDashboard[[#This Row],[rowLookup]], 1)), "-")</f>
        <v>x</v>
      </c>
      <c r="D350" s="56" t="str">
        <f>IFERROR(INDEX(tbl_dateHistory[], MATCH(tbl_dailyDashboard[[#This Row],[runDate]:[runDate]], tbl_dateHistory[[runDate]:[runDate]], 0), MATCH(tbl_dailyDashboard[[#Headers],[avgBotRunTime]], tbl_dateHistory[#Headers], 0)), "-")</f>
        <v>x</v>
      </c>
      <c r="E350" s="56" t="str">
        <f>IFERROR(INDEX(tbl_dateHistory[], MATCH(tbl_dailyDashboard[[#This Row],[runDate]:[runDate]], tbl_dateHistory[[runDate]:[runDate]], 0), MATCH(tbl_dailyDashboard[[#Headers],[avgTransactionTime]], tbl_dateHistory[#Headers], 0)), "-")</f>
        <v>x</v>
      </c>
      <c r="F350" s="99" t="str">
        <f>IFERROR(INDEX(tbl_dateHistory[], MATCH(tbl_dailyDashboard[[#This Row],[runDate]:[runDate]], tbl_dateHistory[[runDate]:[runDate]], 0), MATCH(tbl_dailyDashboard[[#Headers],[botRuns]], tbl_dateHistory[#Headers], 0)), "-")</f>
        <v>x</v>
      </c>
      <c r="G350" s="57" t="str">
        <f>IFERROR(INDEX(tbl_dateHistory[], MATCH(tbl_dailyDashboard[[#This Row],[runDate]:[runDate]], tbl_dateHistory[[runDate]:[runDate]], 0), MATCH(tbl_dailyDashboard[[#Headers],[totalTransactions]], tbl_dateHistory[#Headers], 0)), "-")</f>
        <v>x</v>
      </c>
      <c r="H350" s="58" t="str">
        <f>IFERROR(INDEX(tbl_dateHistory[], MATCH(tbl_dailyDashboard[[#This Row],[runDate]:[runDate]], tbl_dateHistory[[runDate]:[runDate]], 0), MATCH(tbl_dailyDashboard[[#Headers],[percentSuccessful]], tbl_dateHistory[#Headers], 0)), "-")</f>
        <v>x</v>
      </c>
      <c r="I350" s="58" t="str">
        <f>IFERROR(INDEX(tbl_dateHistory[], MATCH(tbl_dailyDashboard[[#This Row],[runDate]:[runDate]], tbl_dateHistory[[runDate]:[runDate]], 0), MATCH(tbl_dailyDashboard[[#Headers],[percentBRE]], tbl_dateHistory[#Headers], 0)), "-")</f>
        <v>x</v>
      </c>
      <c r="J350" s="58" t="str">
        <f>IFERROR(INDEX(tbl_dateHistory[], MATCH(tbl_dailyDashboard[[#This Row],[runDate]:[runDate]], tbl_dateHistory[[runDate]:[runDate]], 0), MATCH(tbl_dailyDashboard[[#Headers],[percentSystemErrors]], tbl_dateHistory[#Headers], 0)), "-")</f>
        <v>x</v>
      </c>
      <c r="K350" s="69"/>
    </row>
    <row r="351" spans="2:11" x14ac:dyDescent="0.3">
      <c r="B351" s="63"/>
      <c r="C351" s="55" t="str">
        <f>IFERROR((INDEX(tbl_dateHistory[], tbl_dailyDashboard[[#This Row],[rowLookup]], 1)), "-")</f>
        <v>x</v>
      </c>
      <c r="D351" s="56" t="str">
        <f>IFERROR(INDEX(tbl_dateHistory[], MATCH(tbl_dailyDashboard[[#This Row],[runDate]:[runDate]], tbl_dateHistory[[runDate]:[runDate]], 0), MATCH(tbl_dailyDashboard[[#Headers],[avgBotRunTime]], tbl_dateHistory[#Headers], 0)), "-")</f>
        <v>x</v>
      </c>
      <c r="E351" s="56" t="str">
        <f>IFERROR(INDEX(tbl_dateHistory[], MATCH(tbl_dailyDashboard[[#This Row],[runDate]:[runDate]], tbl_dateHistory[[runDate]:[runDate]], 0), MATCH(tbl_dailyDashboard[[#Headers],[avgTransactionTime]], tbl_dateHistory[#Headers], 0)), "-")</f>
        <v>x</v>
      </c>
      <c r="F351" s="99" t="str">
        <f>IFERROR(INDEX(tbl_dateHistory[], MATCH(tbl_dailyDashboard[[#This Row],[runDate]:[runDate]], tbl_dateHistory[[runDate]:[runDate]], 0), MATCH(tbl_dailyDashboard[[#Headers],[botRuns]], tbl_dateHistory[#Headers], 0)), "-")</f>
        <v>x</v>
      </c>
      <c r="G351" s="57" t="str">
        <f>IFERROR(INDEX(tbl_dateHistory[], MATCH(tbl_dailyDashboard[[#This Row],[runDate]:[runDate]], tbl_dateHistory[[runDate]:[runDate]], 0), MATCH(tbl_dailyDashboard[[#Headers],[totalTransactions]], tbl_dateHistory[#Headers], 0)), "-")</f>
        <v>x</v>
      </c>
      <c r="H351" s="58" t="str">
        <f>IFERROR(INDEX(tbl_dateHistory[], MATCH(tbl_dailyDashboard[[#This Row],[runDate]:[runDate]], tbl_dateHistory[[runDate]:[runDate]], 0), MATCH(tbl_dailyDashboard[[#Headers],[percentSuccessful]], tbl_dateHistory[#Headers], 0)), "-")</f>
        <v>x</v>
      </c>
      <c r="I351" s="58" t="str">
        <f>IFERROR(INDEX(tbl_dateHistory[], MATCH(tbl_dailyDashboard[[#This Row],[runDate]:[runDate]], tbl_dateHistory[[runDate]:[runDate]], 0), MATCH(tbl_dailyDashboard[[#Headers],[percentBRE]], tbl_dateHistory[#Headers], 0)), "-")</f>
        <v>x</v>
      </c>
      <c r="J351" s="58" t="str">
        <f>IFERROR(INDEX(tbl_dateHistory[], MATCH(tbl_dailyDashboard[[#This Row],[runDate]:[runDate]], tbl_dateHistory[[runDate]:[runDate]], 0), MATCH(tbl_dailyDashboard[[#Headers],[percentSystemErrors]], tbl_dateHistory[#Headers], 0)), "-")</f>
        <v>x</v>
      </c>
      <c r="K351" s="69"/>
    </row>
    <row r="352" spans="2:11" x14ac:dyDescent="0.3">
      <c r="B352" s="63"/>
      <c r="C352" s="55" t="str">
        <f>IFERROR((INDEX(tbl_dateHistory[], tbl_dailyDashboard[[#This Row],[rowLookup]], 1)), "-")</f>
        <v>x</v>
      </c>
      <c r="D352" s="56" t="str">
        <f>IFERROR(INDEX(tbl_dateHistory[], MATCH(tbl_dailyDashboard[[#This Row],[runDate]:[runDate]], tbl_dateHistory[[runDate]:[runDate]], 0), MATCH(tbl_dailyDashboard[[#Headers],[avgBotRunTime]], tbl_dateHistory[#Headers], 0)), "-")</f>
        <v>x</v>
      </c>
      <c r="E352" s="56" t="str">
        <f>IFERROR(INDEX(tbl_dateHistory[], MATCH(tbl_dailyDashboard[[#This Row],[runDate]:[runDate]], tbl_dateHistory[[runDate]:[runDate]], 0), MATCH(tbl_dailyDashboard[[#Headers],[avgTransactionTime]], tbl_dateHistory[#Headers], 0)), "-")</f>
        <v>x</v>
      </c>
      <c r="F352" s="99" t="str">
        <f>IFERROR(INDEX(tbl_dateHistory[], MATCH(tbl_dailyDashboard[[#This Row],[runDate]:[runDate]], tbl_dateHistory[[runDate]:[runDate]], 0), MATCH(tbl_dailyDashboard[[#Headers],[botRuns]], tbl_dateHistory[#Headers], 0)), "-")</f>
        <v>x</v>
      </c>
      <c r="G352" s="57" t="str">
        <f>IFERROR(INDEX(tbl_dateHistory[], MATCH(tbl_dailyDashboard[[#This Row],[runDate]:[runDate]], tbl_dateHistory[[runDate]:[runDate]], 0), MATCH(tbl_dailyDashboard[[#Headers],[totalTransactions]], tbl_dateHistory[#Headers], 0)), "-")</f>
        <v>x</v>
      </c>
      <c r="H352" s="58" t="str">
        <f>IFERROR(INDEX(tbl_dateHistory[], MATCH(tbl_dailyDashboard[[#This Row],[runDate]:[runDate]], tbl_dateHistory[[runDate]:[runDate]], 0), MATCH(tbl_dailyDashboard[[#Headers],[percentSuccessful]], tbl_dateHistory[#Headers], 0)), "-")</f>
        <v>x</v>
      </c>
      <c r="I352" s="58" t="str">
        <f>IFERROR(INDEX(tbl_dateHistory[], MATCH(tbl_dailyDashboard[[#This Row],[runDate]:[runDate]], tbl_dateHistory[[runDate]:[runDate]], 0), MATCH(tbl_dailyDashboard[[#Headers],[percentBRE]], tbl_dateHistory[#Headers], 0)), "-")</f>
        <v>x</v>
      </c>
      <c r="J352" s="58" t="str">
        <f>IFERROR(INDEX(tbl_dateHistory[], MATCH(tbl_dailyDashboard[[#This Row],[runDate]:[runDate]], tbl_dateHistory[[runDate]:[runDate]], 0), MATCH(tbl_dailyDashboard[[#Headers],[percentSystemErrors]], tbl_dateHistory[#Headers], 0)), "-")</f>
        <v>x</v>
      </c>
      <c r="K352" s="69"/>
    </row>
    <row r="353" spans="2:11" x14ac:dyDescent="0.3">
      <c r="B353" s="63"/>
      <c r="C353" s="55" t="str">
        <f>IFERROR((INDEX(tbl_dateHistory[], tbl_dailyDashboard[[#This Row],[rowLookup]], 1)), "-")</f>
        <v>x</v>
      </c>
      <c r="D353" s="56" t="str">
        <f>IFERROR(INDEX(tbl_dateHistory[], MATCH(tbl_dailyDashboard[[#This Row],[runDate]:[runDate]], tbl_dateHistory[[runDate]:[runDate]], 0), MATCH(tbl_dailyDashboard[[#Headers],[avgBotRunTime]], tbl_dateHistory[#Headers], 0)), "-")</f>
        <v>x</v>
      </c>
      <c r="E353" s="56" t="str">
        <f>IFERROR(INDEX(tbl_dateHistory[], MATCH(tbl_dailyDashboard[[#This Row],[runDate]:[runDate]], tbl_dateHistory[[runDate]:[runDate]], 0), MATCH(tbl_dailyDashboard[[#Headers],[avgTransactionTime]], tbl_dateHistory[#Headers], 0)), "-")</f>
        <v>x</v>
      </c>
      <c r="F353" s="99" t="str">
        <f>IFERROR(INDEX(tbl_dateHistory[], MATCH(tbl_dailyDashboard[[#This Row],[runDate]:[runDate]], tbl_dateHistory[[runDate]:[runDate]], 0), MATCH(tbl_dailyDashboard[[#Headers],[botRuns]], tbl_dateHistory[#Headers], 0)), "-")</f>
        <v>x</v>
      </c>
      <c r="G353" s="57" t="str">
        <f>IFERROR(INDEX(tbl_dateHistory[], MATCH(tbl_dailyDashboard[[#This Row],[runDate]:[runDate]], tbl_dateHistory[[runDate]:[runDate]], 0), MATCH(tbl_dailyDashboard[[#Headers],[totalTransactions]], tbl_dateHistory[#Headers], 0)), "-")</f>
        <v>x</v>
      </c>
      <c r="H353" s="58" t="str">
        <f>IFERROR(INDEX(tbl_dateHistory[], MATCH(tbl_dailyDashboard[[#This Row],[runDate]:[runDate]], tbl_dateHistory[[runDate]:[runDate]], 0), MATCH(tbl_dailyDashboard[[#Headers],[percentSuccessful]], tbl_dateHistory[#Headers], 0)), "-")</f>
        <v>x</v>
      </c>
      <c r="I353" s="58" t="str">
        <f>IFERROR(INDEX(tbl_dateHistory[], MATCH(tbl_dailyDashboard[[#This Row],[runDate]:[runDate]], tbl_dateHistory[[runDate]:[runDate]], 0), MATCH(tbl_dailyDashboard[[#Headers],[percentBRE]], tbl_dateHistory[#Headers], 0)), "-")</f>
        <v>x</v>
      </c>
      <c r="J353" s="58" t="str">
        <f>IFERROR(INDEX(tbl_dateHistory[], MATCH(tbl_dailyDashboard[[#This Row],[runDate]:[runDate]], tbl_dateHistory[[runDate]:[runDate]], 0), MATCH(tbl_dailyDashboard[[#Headers],[percentSystemErrors]], tbl_dateHistory[#Headers], 0)), "-")</f>
        <v>x</v>
      </c>
      <c r="K353" s="69"/>
    </row>
    <row r="354" spans="2:11" x14ac:dyDescent="0.3">
      <c r="B354" s="63"/>
      <c r="C354" s="55" t="str">
        <f>IFERROR((INDEX(tbl_dateHistory[], tbl_dailyDashboard[[#This Row],[rowLookup]], 1)), "-")</f>
        <v>x</v>
      </c>
      <c r="D354" s="56" t="str">
        <f>IFERROR(INDEX(tbl_dateHistory[], MATCH(tbl_dailyDashboard[[#This Row],[runDate]:[runDate]], tbl_dateHistory[[runDate]:[runDate]], 0), MATCH(tbl_dailyDashboard[[#Headers],[avgBotRunTime]], tbl_dateHistory[#Headers], 0)), "-")</f>
        <v>x</v>
      </c>
      <c r="E354" s="56" t="str">
        <f>IFERROR(INDEX(tbl_dateHistory[], MATCH(tbl_dailyDashboard[[#This Row],[runDate]:[runDate]], tbl_dateHistory[[runDate]:[runDate]], 0), MATCH(tbl_dailyDashboard[[#Headers],[avgTransactionTime]], tbl_dateHistory[#Headers], 0)), "-")</f>
        <v>x</v>
      </c>
      <c r="F354" s="99" t="str">
        <f>IFERROR(INDEX(tbl_dateHistory[], MATCH(tbl_dailyDashboard[[#This Row],[runDate]:[runDate]], tbl_dateHistory[[runDate]:[runDate]], 0), MATCH(tbl_dailyDashboard[[#Headers],[botRuns]], tbl_dateHistory[#Headers], 0)), "-")</f>
        <v>x</v>
      </c>
      <c r="G354" s="57" t="str">
        <f>IFERROR(INDEX(tbl_dateHistory[], MATCH(tbl_dailyDashboard[[#This Row],[runDate]:[runDate]], tbl_dateHistory[[runDate]:[runDate]], 0), MATCH(tbl_dailyDashboard[[#Headers],[totalTransactions]], tbl_dateHistory[#Headers], 0)), "-")</f>
        <v>x</v>
      </c>
      <c r="H354" s="58" t="str">
        <f>IFERROR(INDEX(tbl_dateHistory[], MATCH(tbl_dailyDashboard[[#This Row],[runDate]:[runDate]], tbl_dateHistory[[runDate]:[runDate]], 0), MATCH(tbl_dailyDashboard[[#Headers],[percentSuccessful]], tbl_dateHistory[#Headers], 0)), "-")</f>
        <v>x</v>
      </c>
      <c r="I354" s="58" t="str">
        <f>IFERROR(INDEX(tbl_dateHistory[], MATCH(tbl_dailyDashboard[[#This Row],[runDate]:[runDate]], tbl_dateHistory[[runDate]:[runDate]], 0), MATCH(tbl_dailyDashboard[[#Headers],[percentBRE]], tbl_dateHistory[#Headers], 0)), "-")</f>
        <v>x</v>
      </c>
      <c r="J354" s="58" t="str">
        <f>IFERROR(INDEX(tbl_dateHistory[], MATCH(tbl_dailyDashboard[[#This Row],[runDate]:[runDate]], tbl_dateHistory[[runDate]:[runDate]], 0), MATCH(tbl_dailyDashboard[[#Headers],[percentSystemErrors]], tbl_dateHistory[#Headers], 0)), "-")</f>
        <v>x</v>
      </c>
      <c r="K354" s="69"/>
    </row>
    <row r="355" spans="2:11" x14ac:dyDescent="0.3">
      <c r="B355" s="63"/>
      <c r="C355" s="55" t="str">
        <f>IFERROR((INDEX(tbl_dateHistory[], tbl_dailyDashboard[[#This Row],[rowLookup]], 1)), "-")</f>
        <v>x</v>
      </c>
      <c r="D355" s="56" t="str">
        <f>IFERROR(INDEX(tbl_dateHistory[], MATCH(tbl_dailyDashboard[[#This Row],[runDate]:[runDate]], tbl_dateHistory[[runDate]:[runDate]], 0), MATCH(tbl_dailyDashboard[[#Headers],[avgBotRunTime]], tbl_dateHistory[#Headers], 0)), "-")</f>
        <v>x</v>
      </c>
      <c r="E355" s="56" t="str">
        <f>IFERROR(INDEX(tbl_dateHistory[], MATCH(tbl_dailyDashboard[[#This Row],[runDate]:[runDate]], tbl_dateHistory[[runDate]:[runDate]], 0), MATCH(tbl_dailyDashboard[[#Headers],[avgTransactionTime]], tbl_dateHistory[#Headers], 0)), "-")</f>
        <v>x</v>
      </c>
      <c r="F355" s="99" t="str">
        <f>IFERROR(INDEX(tbl_dateHistory[], MATCH(tbl_dailyDashboard[[#This Row],[runDate]:[runDate]], tbl_dateHistory[[runDate]:[runDate]], 0), MATCH(tbl_dailyDashboard[[#Headers],[botRuns]], tbl_dateHistory[#Headers], 0)), "-")</f>
        <v>x</v>
      </c>
      <c r="G355" s="57" t="str">
        <f>IFERROR(INDEX(tbl_dateHistory[], MATCH(tbl_dailyDashboard[[#This Row],[runDate]:[runDate]], tbl_dateHistory[[runDate]:[runDate]], 0), MATCH(tbl_dailyDashboard[[#Headers],[totalTransactions]], tbl_dateHistory[#Headers], 0)), "-")</f>
        <v>x</v>
      </c>
      <c r="H355" s="58" t="str">
        <f>IFERROR(INDEX(tbl_dateHistory[], MATCH(tbl_dailyDashboard[[#This Row],[runDate]:[runDate]], tbl_dateHistory[[runDate]:[runDate]], 0), MATCH(tbl_dailyDashboard[[#Headers],[percentSuccessful]], tbl_dateHistory[#Headers], 0)), "-")</f>
        <v>x</v>
      </c>
      <c r="I355" s="58" t="str">
        <f>IFERROR(INDEX(tbl_dateHistory[], MATCH(tbl_dailyDashboard[[#This Row],[runDate]:[runDate]], tbl_dateHistory[[runDate]:[runDate]], 0), MATCH(tbl_dailyDashboard[[#Headers],[percentBRE]], tbl_dateHistory[#Headers], 0)), "-")</f>
        <v>x</v>
      </c>
      <c r="J355" s="58" t="str">
        <f>IFERROR(INDEX(tbl_dateHistory[], MATCH(tbl_dailyDashboard[[#This Row],[runDate]:[runDate]], tbl_dateHistory[[runDate]:[runDate]], 0), MATCH(tbl_dailyDashboard[[#Headers],[percentSystemErrors]], tbl_dateHistory[#Headers], 0)), "-")</f>
        <v>x</v>
      </c>
      <c r="K355" s="69"/>
    </row>
    <row r="356" spans="2:11" x14ac:dyDescent="0.3">
      <c r="B356" s="63"/>
      <c r="C356" s="55" t="str">
        <f>IFERROR((INDEX(tbl_dateHistory[], tbl_dailyDashboard[[#This Row],[rowLookup]], 1)), "-")</f>
        <v>x</v>
      </c>
      <c r="D356" s="56" t="str">
        <f>IFERROR(INDEX(tbl_dateHistory[], MATCH(tbl_dailyDashboard[[#This Row],[runDate]:[runDate]], tbl_dateHistory[[runDate]:[runDate]], 0), MATCH(tbl_dailyDashboard[[#Headers],[avgBotRunTime]], tbl_dateHistory[#Headers], 0)), "-")</f>
        <v>x</v>
      </c>
      <c r="E356" s="56" t="str">
        <f>IFERROR(INDEX(tbl_dateHistory[], MATCH(tbl_dailyDashboard[[#This Row],[runDate]:[runDate]], tbl_dateHistory[[runDate]:[runDate]], 0), MATCH(tbl_dailyDashboard[[#Headers],[avgTransactionTime]], tbl_dateHistory[#Headers], 0)), "-")</f>
        <v>x</v>
      </c>
      <c r="F356" s="99" t="str">
        <f>IFERROR(INDEX(tbl_dateHistory[], MATCH(tbl_dailyDashboard[[#This Row],[runDate]:[runDate]], tbl_dateHistory[[runDate]:[runDate]], 0), MATCH(tbl_dailyDashboard[[#Headers],[botRuns]], tbl_dateHistory[#Headers], 0)), "-")</f>
        <v>x</v>
      </c>
      <c r="G356" s="57" t="str">
        <f>IFERROR(INDEX(tbl_dateHistory[], MATCH(tbl_dailyDashboard[[#This Row],[runDate]:[runDate]], tbl_dateHistory[[runDate]:[runDate]], 0), MATCH(tbl_dailyDashboard[[#Headers],[totalTransactions]], tbl_dateHistory[#Headers], 0)), "-")</f>
        <v>x</v>
      </c>
      <c r="H356" s="58" t="str">
        <f>IFERROR(INDEX(tbl_dateHistory[], MATCH(tbl_dailyDashboard[[#This Row],[runDate]:[runDate]], tbl_dateHistory[[runDate]:[runDate]], 0), MATCH(tbl_dailyDashboard[[#Headers],[percentSuccessful]], tbl_dateHistory[#Headers], 0)), "-")</f>
        <v>x</v>
      </c>
      <c r="I356" s="58" t="str">
        <f>IFERROR(INDEX(tbl_dateHistory[], MATCH(tbl_dailyDashboard[[#This Row],[runDate]:[runDate]], tbl_dateHistory[[runDate]:[runDate]], 0), MATCH(tbl_dailyDashboard[[#Headers],[percentBRE]], tbl_dateHistory[#Headers], 0)), "-")</f>
        <v>x</v>
      </c>
      <c r="J356" s="58" t="str">
        <f>IFERROR(INDEX(tbl_dateHistory[], MATCH(tbl_dailyDashboard[[#This Row],[runDate]:[runDate]], tbl_dateHistory[[runDate]:[runDate]], 0), MATCH(tbl_dailyDashboard[[#Headers],[percentSystemErrors]], tbl_dateHistory[#Headers], 0)), "-")</f>
        <v>x</v>
      </c>
      <c r="K356" s="69"/>
    </row>
    <row r="357" spans="2:11" x14ac:dyDescent="0.3">
      <c r="B357" s="63"/>
      <c r="C357" s="55" t="str">
        <f>IFERROR((INDEX(tbl_dateHistory[], tbl_dailyDashboard[[#This Row],[rowLookup]], 1)), "-")</f>
        <v>x</v>
      </c>
      <c r="D357" s="56" t="str">
        <f>IFERROR(INDEX(tbl_dateHistory[], MATCH(tbl_dailyDashboard[[#This Row],[runDate]:[runDate]], tbl_dateHistory[[runDate]:[runDate]], 0), MATCH(tbl_dailyDashboard[[#Headers],[avgBotRunTime]], tbl_dateHistory[#Headers], 0)), "-")</f>
        <v>x</v>
      </c>
      <c r="E357" s="56" t="str">
        <f>IFERROR(INDEX(tbl_dateHistory[], MATCH(tbl_dailyDashboard[[#This Row],[runDate]:[runDate]], tbl_dateHistory[[runDate]:[runDate]], 0), MATCH(tbl_dailyDashboard[[#Headers],[avgTransactionTime]], tbl_dateHistory[#Headers], 0)), "-")</f>
        <v>x</v>
      </c>
      <c r="F357" s="99" t="str">
        <f>IFERROR(INDEX(tbl_dateHistory[], MATCH(tbl_dailyDashboard[[#This Row],[runDate]:[runDate]], tbl_dateHistory[[runDate]:[runDate]], 0), MATCH(tbl_dailyDashboard[[#Headers],[botRuns]], tbl_dateHistory[#Headers], 0)), "-")</f>
        <v>x</v>
      </c>
      <c r="G357" s="57" t="str">
        <f>IFERROR(INDEX(tbl_dateHistory[], MATCH(tbl_dailyDashboard[[#This Row],[runDate]:[runDate]], tbl_dateHistory[[runDate]:[runDate]], 0), MATCH(tbl_dailyDashboard[[#Headers],[totalTransactions]], tbl_dateHistory[#Headers], 0)), "-")</f>
        <v>x</v>
      </c>
      <c r="H357" s="58" t="str">
        <f>IFERROR(INDEX(tbl_dateHistory[], MATCH(tbl_dailyDashboard[[#This Row],[runDate]:[runDate]], tbl_dateHistory[[runDate]:[runDate]], 0), MATCH(tbl_dailyDashboard[[#Headers],[percentSuccessful]], tbl_dateHistory[#Headers], 0)), "-")</f>
        <v>x</v>
      </c>
      <c r="I357" s="58" t="str">
        <f>IFERROR(INDEX(tbl_dateHistory[], MATCH(tbl_dailyDashboard[[#This Row],[runDate]:[runDate]], tbl_dateHistory[[runDate]:[runDate]], 0), MATCH(tbl_dailyDashboard[[#Headers],[percentBRE]], tbl_dateHistory[#Headers], 0)), "-")</f>
        <v>x</v>
      </c>
      <c r="J357" s="58" t="str">
        <f>IFERROR(INDEX(tbl_dateHistory[], MATCH(tbl_dailyDashboard[[#This Row],[runDate]:[runDate]], tbl_dateHistory[[runDate]:[runDate]], 0), MATCH(tbl_dailyDashboard[[#Headers],[percentSystemErrors]], tbl_dateHistory[#Headers], 0)), "-")</f>
        <v>x</v>
      </c>
      <c r="K357" s="69"/>
    </row>
    <row r="358" spans="2:11" x14ac:dyDescent="0.3">
      <c r="B358" s="63"/>
      <c r="C358" s="55" t="str">
        <f>IFERROR((INDEX(tbl_dateHistory[], tbl_dailyDashboard[[#This Row],[rowLookup]], 1)), "-")</f>
        <v>x</v>
      </c>
      <c r="D358" s="56" t="str">
        <f>IFERROR(INDEX(tbl_dateHistory[], MATCH(tbl_dailyDashboard[[#This Row],[runDate]:[runDate]], tbl_dateHistory[[runDate]:[runDate]], 0), MATCH(tbl_dailyDashboard[[#Headers],[avgBotRunTime]], tbl_dateHistory[#Headers], 0)), "-")</f>
        <v>x</v>
      </c>
      <c r="E358" s="56" t="str">
        <f>IFERROR(INDEX(tbl_dateHistory[], MATCH(tbl_dailyDashboard[[#This Row],[runDate]:[runDate]], tbl_dateHistory[[runDate]:[runDate]], 0), MATCH(tbl_dailyDashboard[[#Headers],[avgTransactionTime]], tbl_dateHistory[#Headers], 0)), "-")</f>
        <v>x</v>
      </c>
      <c r="F358" s="99" t="str">
        <f>IFERROR(INDEX(tbl_dateHistory[], MATCH(tbl_dailyDashboard[[#This Row],[runDate]:[runDate]], tbl_dateHistory[[runDate]:[runDate]], 0), MATCH(tbl_dailyDashboard[[#Headers],[botRuns]], tbl_dateHistory[#Headers], 0)), "-")</f>
        <v>x</v>
      </c>
      <c r="G358" s="57" t="str">
        <f>IFERROR(INDEX(tbl_dateHistory[], MATCH(tbl_dailyDashboard[[#This Row],[runDate]:[runDate]], tbl_dateHistory[[runDate]:[runDate]], 0), MATCH(tbl_dailyDashboard[[#Headers],[totalTransactions]], tbl_dateHistory[#Headers], 0)), "-")</f>
        <v>x</v>
      </c>
      <c r="H358" s="58" t="str">
        <f>IFERROR(INDEX(tbl_dateHistory[], MATCH(tbl_dailyDashboard[[#This Row],[runDate]:[runDate]], tbl_dateHistory[[runDate]:[runDate]], 0), MATCH(tbl_dailyDashboard[[#Headers],[percentSuccessful]], tbl_dateHistory[#Headers], 0)), "-")</f>
        <v>x</v>
      </c>
      <c r="I358" s="58" t="str">
        <f>IFERROR(INDEX(tbl_dateHistory[], MATCH(tbl_dailyDashboard[[#This Row],[runDate]:[runDate]], tbl_dateHistory[[runDate]:[runDate]], 0), MATCH(tbl_dailyDashboard[[#Headers],[percentBRE]], tbl_dateHistory[#Headers], 0)), "-")</f>
        <v>x</v>
      </c>
      <c r="J358" s="58" t="str">
        <f>IFERROR(INDEX(tbl_dateHistory[], MATCH(tbl_dailyDashboard[[#This Row],[runDate]:[runDate]], tbl_dateHistory[[runDate]:[runDate]], 0), MATCH(tbl_dailyDashboard[[#Headers],[percentSystemErrors]], tbl_dateHistory[#Headers], 0)), "-")</f>
        <v>x</v>
      </c>
      <c r="K358" s="69"/>
    </row>
    <row r="359" spans="2:11" x14ac:dyDescent="0.3">
      <c r="B359" s="63"/>
      <c r="C359" s="55" t="str">
        <f>IFERROR((INDEX(tbl_dateHistory[], tbl_dailyDashboard[[#This Row],[rowLookup]], 1)), "-")</f>
        <v>x</v>
      </c>
      <c r="D359" s="56" t="str">
        <f>IFERROR(INDEX(tbl_dateHistory[], MATCH(tbl_dailyDashboard[[#This Row],[runDate]:[runDate]], tbl_dateHistory[[runDate]:[runDate]], 0), MATCH(tbl_dailyDashboard[[#Headers],[avgBotRunTime]], tbl_dateHistory[#Headers], 0)), "-")</f>
        <v>x</v>
      </c>
      <c r="E359" s="56" t="str">
        <f>IFERROR(INDEX(tbl_dateHistory[], MATCH(tbl_dailyDashboard[[#This Row],[runDate]:[runDate]], tbl_dateHistory[[runDate]:[runDate]], 0), MATCH(tbl_dailyDashboard[[#Headers],[avgTransactionTime]], tbl_dateHistory[#Headers], 0)), "-")</f>
        <v>x</v>
      </c>
      <c r="F359" s="99" t="str">
        <f>IFERROR(INDEX(tbl_dateHistory[], MATCH(tbl_dailyDashboard[[#This Row],[runDate]:[runDate]], tbl_dateHistory[[runDate]:[runDate]], 0), MATCH(tbl_dailyDashboard[[#Headers],[botRuns]], tbl_dateHistory[#Headers], 0)), "-")</f>
        <v>x</v>
      </c>
      <c r="G359" s="57" t="str">
        <f>IFERROR(INDEX(tbl_dateHistory[], MATCH(tbl_dailyDashboard[[#This Row],[runDate]:[runDate]], tbl_dateHistory[[runDate]:[runDate]], 0), MATCH(tbl_dailyDashboard[[#Headers],[totalTransactions]], tbl_dateHistory[#Headers], 0)), "-")</f>
        <v>x</v>
      </c>
      <c r="H359" s="58" t="str">
        <f>IFERROR(INDEX(tbl_dateHistory[], MATCH(tbl_dailyDashboard[[#This Row],[runDate]:[runDate]], tbl_dateHistory[[runDate]:[runDate]], 0), MATCH(tbl_dailyDashboard[[#Headers],[percentSuccessful]], tbl_dateHistory[#Headers], 0)), "-")</f>
        <v>x</v>
      </c>
      <c r="I359" s="58" t="str">
        <f>IFERROR(INDEX(tbl_dateHistory[], MATCH(tbl_dailyDashboard[[#This Row],[runDate]:[runDate]], tbl_dateHistory[[runDate]:[runDate]], 0), MATCH(tbl_dailyDashboard[[#Headers],[percentBRE]], tbl_dateHistory[#Headers], 0)), "-")</f>
        <v>x</v>
      </c>
      <c r="J359" s="58" t="str">
        <f>IFERROR(INDEX(tbl_dateHistory[], MATCH(tbl_dailyDashboard[[#This Row],[runDate]:[runDate]], tbl_dateHistory[[runDate]:[runDate]], 0), MATCH(tbl_dailyDashboard[[#Headers],[percentSystemErrors]], tbl_dateHistory[#Headers], 0)), "-")</f>
        <v>x</v>
      </c>
      <c r="K359" s="69"/>
    </row>
    <row r="360" spans="2:11" x14ac:dyDescent="0.3">
      <c r="B360" s="63"/>
      <c r="C360" s="55" t="str">
        <f>IFERROR((INDEX(tbl_dateHistory[], tbl_dailyDashboard[[#This Row],[rowLookup]], 1)), "-")</f>
        <v>x</v>
      </c>
      <c r="D360" s="56" t="str">
        <f>IFERROR(INDEX(tbl_dateHistory[], MATCH(tbl_dailyDashboard[[#This Row],[runDate]:[runDate]], tbl_dateHistory[[runDate]:[runDate]], 0), MATCH(tbl_dailyDashboard[[#Headers],[avgBotRunTime]], tbl_dateHistory[#Headers], 0)), "-")</f>
        <v>x</v>
      </c>
      <c r="E360" s="56" t="str">
        <f>IFERROR(INDEX(tbl_dateHistory[], MATCH(tbl_dailyDashboard[[#This Row],[runDate]:[runDate]], tbl_dateHistory[[runDate]:[runDate]], 0), MATCH(tbl_dailyDashboard[[#Headers],[avgTransactionTime]], tbl_dateHistory[#Headers], 0)), "-")</f>
        <v>x</v>
      </c>
      <c r="F360" s="99" t="str">
        <f>IFERROR(INDEX(tbl_dateHistory[], MATCH(tbl_dailyDashboard[[#This Row],[runDate]:[runDate]], tbl_dateHistory[[runDate]:[runDate]], 0), MATCH(tbl_dailyDashboard[[#Headers],[botRuns]], tbl_dateHistory[#Headers], 0)), "-")</f>
        <v>x</v>
      </c>
      <c r="G360" s="57" t="str">
        <f>IFERROR(INDEX(tbl_dateHistory[], MATCH(tbl_dailyDashboard[[#This Row],[runDate]:[runDate]], tbl_dateHistory[[runDate]:[runDate]], 0), MATCH(tbl_dailyDashboard[[#Headers],[totalTransactions]], tbl_dateHistory[#Headers], 0)), "-")</f>
        <v>x</v>
      </c>
      <c r="H360" s="58" t="str">
        <f>IFERROR(INDEX(tbl_dateHistory[], MATCH(tbl_dailyDashboard[[#This Row],[runDate]:[runDate]], tbl_dateHistory[[runDate]:[runDate]], 0), MATCH(tbl_dailyDashboard[[#Headers],[percentSuccessful]], tbl_dateHistory[#Headers], 0)), "-")</f>
        <v>x</v>
      </c>
      <c r="I360" s="58" t="str">
        <f>IFERROR(INDEX(tbl_dateHistory[], MATCH(tbl_dailyDashboard[[#This Row],[runDate]:[runDate]], tbl_dateHistory[[runDate]:[runDate]], 0), MATCH(tbl_dailyDashboard[[#Headers],[percentBRE]], tbl_dateHistory[#Headers], 0)), "-")</f>
        <v>x</v>
      </c>
      <c r="J360" s="58" t="str">
        <f>IFERROR(INDEX(tbl_dateHistory[], MATCH(tbl_dailyDashboard[[#This Row],[runDate]:[runDate]], tbl_dateHistory[[runDate]:[runDate]], 0), MATCH(tbl_dailyDashboard[[#Headers],[percentSystemErrors]], tbl_dateHistory[#Headers], 0)), "-")</f>
        <v>x</v>
      </c>
      <c r="K360" s="69"/>
    </row>
    <row r="361" spans="2:11" x14ac:dyDescent="0.3">
      <c r="B361" s="63"/>
      <c r="C361" s="55" t="str">
        <f>IFERROR((INDEX(tbl_dateHistory[], tbl_dailyDashboard[[#This Row],[rowLookup]], 1)), "-")</f>
        <v>x</v>
      </c>
      <c r="D361" s="56" t="str">
        <f>IFERROR(INDEX(tbl_dateHistory[], MATCH(tbl_dailyDashboard[[#This Row],[runDate]:[runDate]], tbl_dateHistory[[runDate]:[runDate]], 0), MATCH(tbl_dailyDashboard[[#Headers],[avgBotRunTime]], tbl_dateHistory[#Headers], 0)), "-")</f>
        <v>x</v>
      </c>
      <c r="E361" s="56" t="str">
        <f>IFERROR(INDEX(tbl_dateHistory[], MATCH(tbl_dailyDashboard[[#This Row],[runDate]:[runDate]], tbl_dateHistory[[runDate]:[runDate]], 0), MATCH(tbl_dailyDashboard[[#Headers],[avgTransactionTime]], tbl_dateHistory[#Headers], 0)), "-")</f>
        <v>x</v>
      </c>
      <c r="F361" s="99" t="str">
        <f>IFERROR(INDEX(tbl_dateHistory[], MATCH(tbl_dailyDashboard[[#This Row],[runDate]:[runDate]], tbl_dateHistory[[runDate]:[runDate]], 0), MATCH(tbl_dailyDashboard[[#Headers],[botRuns]], tbl_dateHistory[#Headers], 0)), "-")</f>
        <v>x</v>
      </c>
      <c r="G361" s="57" t="str">
        <f>IFERROR(INDEX(tbl_dateHistory[], MATCH(tbl_dailyDashboard[[#This Row],[runDate]:[runDate]], tbl_dateHistory[[runDate]:[runDate]], 0), MATCH(tbl_dailyDashboard[[#Headers],[totalTransactions]], tbl_dateHistory[#Headers], 0)), "-")</f>
        <v>x</v>
      </c>
      <c r="H361" s="58" t="str">
        <f>IFERROR(INDEX(tbl_dateHistory[], MATCH(tbl_dailyDashboard[[#This Row],[runDate]:[runDate]], tbl_dateHistory[[runDate]:[runDate]], 0), MATCH(tbl_dailyDashboard[[#Headers],[percentSuccessful]], tbl_dateHistory[#Headers], 0)), "-")</f>
        <v>x</v>
      </c>
      <c r="I361" s="58" t="str">
        <f>IFERROR(INDEX(tbl_dateHistory[], MATCH(tbl_dailyDashboard[[#This Row],[runDate]:[runDate]], tbl_dateHistory[[runDate]:[runDate]], 0), MATCH(tbl_dailyDashboard[[#Headers],[percentBRE]], tbl_dateHistory[#Headers], 0)), "-")</f>
        <v>x</v>
      </c>
      <c r="J361" s="58" t="str">
        <f>IFERROR(INDEX(tbl_dateHistory[], MATCH(tbl_dailyDashboard[[#This Row],[runDate]:[runDate]], tbl_dateHistory[[runDate]:[runDate]], 0), MATCH(tbl_dailyDashboard[[#Headers],[percentSystemErrors]], tbl_dateHistory[#Headers], 0)), "-")</f>
        <v>x</v>
      </c>
      <c r="K361" s="69"/>
    </row>
    <row r="362" spans="2:11" x14ac:dyDescent="0.3">
      <c r="B362" s="63"/>
      <c r="C362" s="55" t="str">
        <f>IFERROR((INDEX(tbl_dateHistory[], tbl_dailyDashboard[[#This Row],[rowLookup]], 1)), "-")</f>
        <v>x</v>
      </c>
      <c r="D362" s="56" t="str">
        <f>IFERROR(INDEX(tbl_dateHistory[], MATCH(tbl_dailyDashboard[[#This Row],[runDate]:[runDate]], tbl_dateHistory[[runDate]:[runDate]], 0), MATCH(tbl_dailyDashboard[[#Headers],[avgBotRunTime]], tbl_dateHistory[#Headers], 0)), "-")</f>
        <v>x</v>
      </c>
      <c r="E362" s="56" t="str">
        <f>IFERROR(INDEX(tbl_dateHistory[], MATCH(tbl_dailyDashboard[[#This Row],[runDate]:[runDate]], tbl_dateHistory[[runDate]:[runDate]], 0), MATCH(tbl_dailyDashboard[[#Headers],[avgTransactionTime]], tbl_dateHistory[#Headers], 0)), "-")</f>
        <v>x</v>
      </c>
      <c r="F362" s="99" t="str">
        <f>IFERROR(INDEX(tbl_dateHistory[], MATCH(tbl_dailyDashboard[[#This Row],[runDate]:[runDate]], tbl_dateHistory[[runDate]:[runDate]], 0), MATCH(tbl_dailyDashboard[[#Headers],[botRuns]], tbl_dateHistory[#Headers], 0)), "-")</f>
        <v>x</v>
      </c>
      <c r="G362" s="57" t="str">
        <f>IFERROR(INDEX(tbl_dateHistory[], MATCH(tbl_dailyDashboard[[#This Row],[runDate]:[runDate]], tbl_dateHistory[[runDate]:[runDate]], 0), MATCH(tbl_dailyDashboard[[#Headers],[totalTransactions]], tbl_dateHistory[#Headers], 0)), "-")</f>
        <v>x</v>
      </c>
      <c r="H362" s="58" t="str">
        <f>IFERROR(INDEX(tbl_dateHistory[], MATCH(tbl_dailyDashboard[[#This Row],[runDate]:[runDate]], tbl_dateHistory[[runDate]:[runDate]], 0), MATCH(tbl_dailyDashboard[[#Headers],[percentSuccessful]], tbl_dateHistory[#Headers], 0)), "-")</f>
        <v>x</v>
      </c>
      <c r="I362" s="58" t="str">
        <f>IFERROR(INDEX(tbl_dateHistory[], MATCH(tbl_dailyDashboard[[#This Row],[runDate]:[runDate]], tbl_dateHistory[[runDate]:[runDate]], 0), MATCH(tbl_dailyDashboard[[#Headers],[percentBRE]], tbl_dateHistory[#Headers], 0)), "-")</f>
        <v>x</v>
      </c>
      <c r="J362" s="58" t="str">
        <f>IFERROR(INDEX(tbl_dateHistory[], MATCH(tbl_dailyDashboard[[#This Row],[runDate]:[runDate]], tbl_dateHistory[[runDate]:[runDate]], 0), MATCH(tbl_dailyDashboard[[#Headers],[percentSystemErrors]], tbl_dateHistory[#Headers], 0)), "-")</f>
        <v>x</v>
      </c>
      <c r="K362" s="69"/>
    </row>
    <row r="363" spans="2:11" x14ac:dyDescent="0.3">
      <c r="B363" s="63"/>
      <c r="C363" s="55" t="str">
        <f>IFERROR((INDEX(tbl_dateHistory[], tbl_dailyDashboard[[#This Row],[rowLookup]], 1)), "-")</f>
        <v>x</v>
      </c>
      <c r="D363" s="56" t="str">
        <f>IFERROR(INDEX(tbl_dateHistory[], MATCH(tbl_dailyDashboard[[#This Row],[runDate]:[runDate]], tbl_dateHistory[[runDate]:[runDate]], 0), MATCH(tbl_dailyDashboard[[#Headers],[avgBotRunTime]], tbl_dateHistory[#Headers], 0)), "-")</f>
        <v>x</v>
      </c>
      <c r="E363" s="56" t="str">
        <f>IFERROR(INDEX(tbl_dateHistory[], MATCH(tbl_dailyDashboard[[#This Row],[runDate]:[runDate]], tbl_dateHistory[[runDate]:[runDate]], 0), MATCH(tbl_dailyDashboard[[#Headers],[avgTransactionTime]], tbl_dateHistory[#Headers], 0)), "-")</f>
        <v>x</v>
      </c>
      <c r="F363" s="99" t="str">
        <f>IFERROR(INDEX(tbl_dateHistory[], MATCH(tbl_dailyDashboard[[#This Row],[runDate]:[runDate]], tbl_dateHistory[[runDate]:[runDate]], 0), MATCH(tbl_dailyDashboard[[#Headers],[botRuns]], tbl_dateHistory[#Headers], 0)), "-")</f>
        <v>x</v>
      </c>
      <c r="G363" s="57" t="str">
        <f>IFERROR(INDEX(tbl_dateHistory[], MATCH(tbl_dailyDashboard[[#This Row],[runDate]:[runDate]], tbl_dateHistory[[runDate]:[runDate]], 0), MATCH(tbl_dailyDashboard[[#Headers],[totalTransactions]], tbl_dateHistory[#Headers], 0)), "-")</f>
        <v>x</v>
      </c>
      <c r="H363" s="58" t="str">
        <f>IFERROR(INDEX(tbl_dateHistory[], MATCH(tbl_dailyDashboard[[#This Row],[runDate]:[runDate]], tbl_dateHistory[[runDate]:[runDate]], 0), MATCH(tbl_dailyDashboard[[#Headers],[percentSuccessful]], tbl_dateHistory[#Headers], 0)), "-")</f>
        <v>x</v>
      </c>
      <c r="I363" s="58" t="str">
        <f>IFERROR(INDEX(tbl_dateHistory[], MATCH(tbl_dailyDashboard[[#This Row],[runDate]:[runDate]], tbl_dateHistory[[runDate]:[runDate]], 0), MATCH(tbl_dailyDashboard[[#Headers],[percentBRE]], tbl_dateHistory[#Headers], 0)), "-")</f>
        <v>x</v>
      </c>
      <c r="J363" s="58" t="str">
        <f>IFERROR(INDEX(tbl_dateHistory[], MATCH(tbl_dailyDashboard[[#This Row],[runDate]:[runDate]], tbl_dateHistory[[runDate]:[runDate]], 0), MATCH(tbl_dailyDashboard[[#Headers],[percentSystemErrors]], tbl_dateHistory[#Headers], 0)), "-")</f>
        <v>x</v>
      </c>
      <c r="K363" s="69"/>
    </row>
    <row r="364" spans="2:11" x14ac:dyDescent="0.3">
      <c r="B364" s="63"/>
      <c r="C364" s="55" t="str">
        <f>IFERROR((INDEX(tbl_dateHistory[], tbl_dailyDashboard[[#This Row],[rowLookup]], 1)), "-")</f>
        <v>x</v>
      </c>
      <c r="D364" s="56" t="str">
        <f>IFERROR(INDEX(tbl_dateHistory[], MATCH(tbl_dailyDashboard[[#This Row],[runDate]:[runDate]], tbl_dateHistory[[runDate]:[runDate]], 0), MATCH(tbl_dailyDashboard[[#Headers],[avgBotRunTime]], tbl_dateHistory[#Headers], 0)), "-")</f>
        <v>x</v>
      </c>
      <c r="E364" s="56" t="str">
        <f>IFERROR(INDEX(tbl_dateHistory[], MATCH(tbl_dailyDashboard[[#This Row],[runDate]:[runDate]], tbl_dateHistory[[runDate]:[runDate]], 0), MATCH(tbl_dailyDashboard[[#Headers],[avgTransactionTime]], tbl_dateHistory[#Headers], 0)), "-")</f>
        <v>x</v>
      </c>
      <c r="F364" s="99" t="str">
        <f>IFERROR(INDEX(tbl_dateHistory[], MATCH(tbl_dailyDashboard[[#This Row],[runDate]:[runDate]], tbl_dateHistory[[runDate]:[runDate]], 0), MATCH(tbl_dailyDashboard[[#Headers],[botRuns]], tbl_dateHistory[#Headers], 0)), "-")</f>
        <v>x</v>
      </c>
      <c r="G364" s="57" t="str">
        <f>IFERROR(INDEX(tbl_dateHistory[], MATCH(tbl_dailyDashboard[[#This Row],[runDate]:[runDate]], tbl_dateHistory[[runDate]:[runDate]], 0), MATCH(tbl_dailyDashboard[[#Headers],[totalTransactions]], tbl_dateHistory[#Headers], 0)), "-")</f>
        <v>x</v>
      </c>
      <c r="H364" s="58" t="str">
        <f>IFERROR(INDEX(tbl_dateHistory[], MATCH(tbl_dailyDashboard[[#This Row],[runDate]:[runDate]], tbl_dateHistory[[runDate]:[runDate]], 0), MATCH(tbl_dailyDashboard[[#Headers],[percentSuccessful]], tbl_dateHistory[#Headers], 0)), "-")</f>
        <v>x</v>
      </c>
      <c r="I364" s="58" t="str">
        <f>IFERROR(INDEX(tbl_dateHistory[], MATCH(tbl_dailyDashboard[[#This Row],[runDate]:[runDate]], tbl_dateHistory[[runDate]:[runDate]], 0), MATCH(tbl_dailyDashboard[[#Headers],[percentBRE]], tbl_dateHistory[#Headers], 0)), "-")</f>
        <v>x</v>
      </c>
      <c r="J364" s="58" t="str">
        <f>IFERROR(INDEX(tbl_dateHistory[], MATCH(tbl_dailyDashboard[[#This Row],[runDate]:[runDate]], tbl_dateHistory[[runDate]:[runDate]], 0), MATCH(tbl_dailyDashboard[[#Headers],[percentSystemErrors]], tbl_dateHistory[#Headers], 0)), "-")</f>
        <v>x</v>
      </c>
      <c r="K364" s="69"/>
    </row>
    <row r="365" spans="2:11" x14ac:dyDescent="0.3">
      <c r="B365" s="63"/>
      <c r="C365" s="55" t="str">
        <f>IFERROR((INDEX(tbl_dateHistory[], tbl_dailyDashboard[[#This Row],[rowLookup]], 1)), "-")</f>
        <v>x</v>
      </c>
      <c r="D365" s="56" t="str">
        <f>IFERROR(INDEX(tbl_dateHistory[], MATCH(tbl_dailyDashboard[[#This Row],[runDate]:[runDate]], tbl_dateHistory[[runDate]:[runDate]], 0), MATCH(tbl_dailyDashboard[[#Headers],[avgBotRunTime]], tbl_dateHistory[#Headers], 0)), "-")</f>
        <v>x</v>
      </c>
      <c r="E365" s="56" t="str">
        <f>IFERROR(INDEX(tbl_dateHistory[], MATCH(tbl_dailyDashboard[[#This Row],[runDate]:[runDate]], tbl_dateHistory[[runDate]:[runDate]], 0), MATCH(tbl_dailyDashboard[[#Headers],[avgTransactionTime]], tbl_dateHistory[#Headers], 0)), "-")</f>
        <v>x</v>
      </c>
      <c r="F365" s="99" t="str">
        <f>IFERROR(INDEX(tbl_dateHistory[], MATCH(tbl_dailyDashboard[[#This Row],[runDate]:[runDate]], tbl_dateHistory[[runDate]:[runDate]], 0), MATCH(tbl_dailyDashboard[[#Headers],[botRuns]], tbl_dateHistory[#Headers], 0)), "-")</f>
        <v>x</v>
      </c>
      <c r="G365" s="57" t="str">
        <f>IFERROR(INDEX(tbl_dateHistory[], MATCH(tbl_dailyDashboard[[#This Row],[runDate]:[runDate]], tbl_dateHistory[[runDate]:[runDate]], 0), MATCH(tbl_dailyDashboard[[#Headers],[totalTransactions]], tbl_dateHistory[#Headers], 0)), "-")</f>
        <v>x</v>
      </c>
      <c r="H365" s="58" t="str">
        <f>IFERROR(INDEX(tbl_dateHistory[], MATCH(tbl_dailyDashboard[[#This Row],[runDate]:[runDate]], tbl_dateHistory[[runDate]:[runDate]], 0), MATCH(tbl_dailyDashboard[[#Headers],[percentSuccessful]], tbl_dateHistory[#Headers], 0)), "-")</f>
        <v>x</v>
      </c>
      <c r="I365" s="58" t="str">
        <f>IFERROR(INDEX(tbl_dateHistory[], MATCH(tbl_dailyDashboard[[#This Row],[runDate]:[runDate]], tbl_dateHistory[[runDate]:[runDate]], 0), MATCH(tbl_dailyDashboard[[#Headers],[percentBRE]], tbl_dateHistory[#Headers], 0)), "-")</f>
        <v>x</v>
      </c>
      <c r="J365" s="58" t="str">
        <f>IFERROR(INDEX(tbl_dateHistory[], MATCH(tbl_dailyDashboard[[#This Row],[runDate]:[runDate]], tbl_dateHistory[[runDate]:[runDate]], 0), MATCH(tbl_dailyDashboard[[#Headers],[percentSystemErrors]], tbl_dateHistory[#Headers], 0)), "-")</f>
        <v>x</v>
      </c>
      <c r="K365" s="69"/>
    </row>
    <row r="366" spans="2:11" x14ac:dyDescent="0.3">
      <c r="B366" s="63"/>
      <c r="C366" s="55" t="str">
        <f>IFERROR((INDEX(tbl_dateHistory[], tbl_dailyDashboard[[#This Row],[rowLookup]], 1)), "-")</f>
        <v>x</v>
      </c>
      <c r="D366" s="56" t="str">
        <f>IFERROR(INDEX(tbl_dateHistory[], MATCH(tbl_dailyDashboard[[#This Row],[runDate]:[runDate]], tbl_dateHistory[[runDate]:[runDate]], 0), MATCH(tbl_dailyDashboard[[#Headers],[avgBotRunTime]], tbl_dateHistory[#Headers], 0)), "-")</f>
        <v>x</v>
      </c>
      <c r="E366" s="56" t="str">
        <f>IFERROR(INDEX(tbl_dateHistory[], MATCH(tbl_dailyDashboard[[#This Row],[runDate]:[runDate]], tbl_dateHistory[[runDate]:[runDate]], 0), MATCH(tbl_dailyDashboard[[#Headers],[avgTransactionTime]], tbl_dateHistory[#Headers], 0)), "-")</f>
        <v>x</v>
      </c>
      <c r="F366" s="99" t="str">
        <f>IFERROR(INDEX(tbl_dateHistory[], MATCH(tbl_dailyDashboard[[#This Row],[runDate]:[runDate]], tbl_dateHistory[[runDate]:[runDate]], 0), MATCH(tbl_dailyDashboard[[#Headers],[botRuns]], tbl_dateHistory[#Headers], 0)), "-")</f>
        <v>x</v>
      </c>
      <c r="G366" s="57" t="str">
        <f>IFERROR(INDEX(tbl_dateHistory[], MATCH(tbl_dailyDashboard[[#This Row],[runDate]:[runDate]], tbl_dateHistory[[runDate]:[runDate]], 0), MATCH(tbl_dailyDashboard[[#Headers],[totalTransactions]], tbl_dateHistory[#Headers], 0)), "-")</f>
        <v>x</v>
      </c>
      <c r="H366" s="58" t="str">
        <f>IFERROR(INDEX(tbl_dateHistory[], MATCH(tbl_dailyDashboard[[#This Row],[runDate]:[runDate]], tbl_dateHistory[[runDate]:[runDate]], 0), MATCH(tbl_dailyDashboard[[#Headers],[percentSuccessful]], tbl_dateHistory[#Headers], 0)), "-")</f>
        <v>x</v>
      </c>
      <c r="I366" s="58" t="str">
        <f>IFERROR(INDEX(tbl_dateHistory[], MATCH(tbl_dailyDashboard[[#This Row],[runDate]:[runDate]], tbl_dateHistory[[runDate]:[runDate]], 0), MATCH(tbl_dailyDashboard[[#Headers],[percentBRE]], tbl_dateHistory[#Headers], 0)), "-")</f>
        <v>x</v>
      </c>
      <c r="J366" s="58" t="str">
        <f>IFERROR(INDEX(tbl_dateHistory[], MATCH(tbl_dailyDashboard[[#This Row],[runDate]:[runDate]], tbl_dateHistory[[runDate]:[runDate]], 0), MATCH(tbl_dailyDashboard[[#Headers],[percentSystemErrors]], tbl_dateHistory[#Headers], 0)), "-")</f>
        <v>x</v>
      </c>
      <c r="K366" s="69"/>
    </row>
    <row r="367" spans="2:11" x14ac:dyDescent="0.3">
      <c r="B367" s="63"/>
      <c r="C367" s="55" t="str">
        <f>IFERROR((INDEX(tbl_dateHistory[], tbl_dailyDashboard[[#This Row],[rowLookup]], 1)), "-")</f>
        <v>x</v>
      </c>
      <c r="D367" s="56" t="str">
        <f>IFERROR(INDEX(tbl_dateHistory[], MATCH(tbl_dailyDashboard[[#This Row],[runDate]:[runDate]], tbl_dateHistory[[runDate]:[runDate]], 0), MATCH(tbl_dailyDashboard[[#Headers],[avgBotRunTime]], tbl_dateHistory[#Headers], 0)), "-")</f>
        <v>x</v>
      </c>
      <c r="E367" s="56" t="str">
        <f>IFERROR(INDEX(tbl_dateHistory[], MATCH(tbl_dailyDashboard[[#This Row],[runDate]:[runDate]], tbl_dateHistory[[runDate]:[runDate]], 0), MATCH(tbl_dailyDashboard[[#Headers],[avgTransactionTime]], tbl_dateHistory[#Headers], 0)), "-")</f>
        <v>x</v>
      </c>
      <c r="F367" s="99" t="str">
        <f>IFERROR(INDEX(tbl_dateHistory[], MATCH(tbl_dailyDashboard[[#This Row],[runDate]:[runDate]], tbl_dateHistory[[runDate]:[runDate]], 0), MATCH(tbl_dailyDashboard[[#Headers],[botRuns]], tbl_dateHistory[#Headers], 0)), "-")</f>
        <v>x</v>
      </c>
      <c r="G367" s="57" t="str">
        <f>IFERROR(INDEX(tbl_dateHistory[], MATCH(tbl_dailyDashboard[[#This Row],[runDate]:[runDate]], tbl_dateHistory[[runDate]:[runDate]], 0), MATCH(tbl_dailyDashboard[[#Headers],[totalTransactions]], tbl_dateHistory[#Headers], 0)), "-")</f>
        <v>x</v>
      </c>
      <c r="H367" s="58" t="str">
        <f>IFERROR(INDEX(tbl_dateHistory[], MATCH(tbl_dailyDashboard[[#This Row],[runDate]:[runDate]], tbl_dateHistory[[runDate]:[runDate]], 0), MATCH(tbl_dailyDashboard[[#Headers],[percentSuccessful]], tbl_dateHistory[#Headers], 0)), "-")</f>
        <v>x</v>
      </c>
      <c r="I367" s="58" t="str">
        <f>IFERROR(INDEX(tbl_dateHistory[], MATCH(tbl_dailyDashboard[[#This Row],[runDate]:[runDate]], tbl_dateHistory[[runDate]:[runDate]], 0), MATCH(tbl_dailyDashboard[[#Headers],[percentBRE]], tbl_dateHistory[#Headers], 0)), "-")</f>
        <v>x</v>
      </c>
      <c r="J367" s="58" t="str">
        <f>IFERROR(INDEX(tbl_dateHistory[], MATCH(tbl_dailyDashboard[[#This Row],[runDate]:[runDate]], tbl_dateHistory[[runDate]:[runDate]], 0), MATCH(tbl_dailyDashboard[[#Headers],[percentSystemErrors]], tbl_dateHistory[#Headers], 0)), "-")</f>
        <v>x</v>
      </c>
      <c r="K367" s="69"/>
    </row>
    <row r="368" spans="2:11" x14ac:dyDescent="0.3">
      <c r="B368" s="63"/>
      <c r="C368" s="55" t="str">
        <f>IFERROR((INDEX(tbl_dateHistory[], tbl_dailyDashboard[[#This Row],[rowLookup]], 1)), "-")</f>
        <v>x</v>
      </c>
      <c r="D368" s="56" t="str">
        <f>IFERROR(INDEX(tbl_dateHistory[], MATCH(tbl_dailyDashboard[[#This Row],[runDate]:[runDate]], tbl_dateHistory[[runDate]:[runDate]], 0), MATCH(tbl_dailyDashboard[[#Headers],[avgBotRunTime]], tbl_dateHistory[#Headers], 0)), "-")</f>
        <v>x</v>
      </c>
      <c r="E368" s="56" t="str">
        <f>IFERROR(INDEX(tbl_dateHistory[], MATCH(tbl_dailyDashboard[[#This Row],[runDate]:[runDate]], tbl_dateHistory[[runDate]:[runDate]], 0), MATCH(tbl_dailyDashboard[[#Headers],[avgTransactionTime]], tbl_dateHistory[#Headers], 0)), "-")</f>
        <v>x</v>
      </c>
      <c r="F368" s="99" t="str">
        <f>IFERROR(INDEX(tbl_dateHistory[], MATCH(tbl_dailyDashboard[[#This Row],[runDate]:[runDate]], tbl_dateHistory[[runDate]:[runDate]], 0), MATCH(tbl_dailyDashboard[[#Headers],[botRuns]], tbl_dateHistory[#Headers], 0)), "-")</f>
        <v>x</v>
      </c>
      <c r="G368" s="57" t="str">
        <f>IFERROR(INDEX(tbl_dateHistory[], MATCH(tbl_dailyDashboard[[#This Row],[runDate]:[runDate]], tbl_dateHistory[[runDate]:[runDate]], 0), MATCH(tbl_dailyDashboard[[#Headers],[totalTransactions]], tbl_dateHistory[#Headers], 0)), "-")</f>
        <v>x</v>
      </c>
      <c r="H368" s="58" t="str">
        <f>IFERROR(INDEX(tbl_dateHistory[], MATCH(tbl_dailyDashboard[[#This Row],[runDate]:[runDate]], tbl_dateHistory[[runDate]:[runDate]], 0), MATCH(tbl_dailyDashboard[[#Headers],[percentSuccessful]], tbl_dateHistory[#Headers], 0)), "-")</f>
        <v>x</v>
      </c>
      <c r="I368" s="58" t="str">
        <f>IFERROR(INDEX(tbl_dateHistory[], MATCH(tbl_dailyDashboard[[#This Row],[runDate]:[runDate]], tbl_dateHistory[[runDate]:[runDate]], 0), MATCH(tbl_dailyDashboard[[#Headers],[percentBRE]], tbl_dateHistory[#Headers], 0)), "-")</f>
        <v>x</v>
      </c>
      <c r="J368" s="58" t="str">
        <f>IFERROR(INDEX(tbl_dateHistory[], MATCH(tbl_dailyDashboard[[#This Row],[runDate]:[runDate]], tbl_dateHistory[[runDate]:[runDate]], 0), MATCH(tbl_dailyDashboard[[#Headers],[percentSystemErrors]], tbl_dateHistory[#Headers], 0)), "-")</f>
        <v>x</v>
      </c>
      <c r="K368" s="69"/>
    </row>
    <row r="369" spans="2:11" x14ac:dyDescent="0.3">
      <c r="B369" s="63"/>
      <c r="C369" s="55" t="str">
        <f>IFERROR((INDEX(tbl_dateHistory[], tbl_dailyDashboard[[#This Row],[rowLookup]], 1)), "-")</f>
        <v>x</v>
      </c>
      <c r="D369" s="56" t="str">
        <f>IFERROR(INDEX(tbl_dateHistory[], MATCH(tbl_dailyDashboard[[#This Row],[runDate]:[runDate]], tbl_dateHistory[[runDate]:[runDate]], 0), MATCH(tbl_dailyDashboard[[#Headers],[avgBotRunTime]], tbl_dateHistory[#Headers], 0)), "-")</f>
        <v>x</v>
      </c>
      <c r="E369" s="56" t="str">
        <f>IFERROR(INDEX(tbl_dateHistory[], MATCH(tbl_dailyDashboard[[#This Row],[runDate]:[runDate]], tbl_dateHistory[[runDate]:[runDate]], 0), MATCH(tbl_dailyDashboard[[#Headers],[avgTransactionTime]], tbl_dateHistory[#Headers], 0)), "-")</f>
        <v>x</v>
      </c>
      <c r="F369" s="99" t="str">
        <f>IFERROR(INDEX(tbl_dateHistory[], MATCH(tbl_dailyDashboard[[#This Row],[runDate]:[runDate]], tbl_dateHistory[[runDate]:[runDate]], 0), MATCH(tbl_dailyDashboard[[#Headers],[botRuns]], tbl_dateHistory[#Headers], 0)), "-")</f>
        <v>x</v>
      </c>
      <c r="G369" s="57" t="str">
        <f>IFERROR(INDEX(tbl_dateHistory[], MATCH(tbl_dailyDashboard[[#This Row],[runDate]:[runDate]], tbl_dateHistory[[runDate]:[runDate]], 0), MATCH(tbl_dailyDashboard[[#Headers],[totalTransactions]], tbl_dateHistory[#Headers], 0)), "-")</f>
        <v>x</v>
      </c>
      <c r="H369" s="58" t="str">
        <f>IFERROR(INDEX(tbl_dateHistory[], MATCH(tbl_dailyDashboard[[#This Row],[runDate]:[runDate]], tbl_dateHistory[[runDate]:[runDate]], 0), MATCH(tbl_dailyDashboard[[#Headers],[percentSuccessful]], tbl_dateHistory[#Headers], 0)), "-")</f>
        <v>x</v>
      </c>
      <c r="I369" s="58" t="str">
        <f>IFERROR(INDEX(tbl_dateHistory[], MATCH(tbl_dailyDashboard[[#This Row],[runDate]:[runDate]], tbl_dateHistory[[runDate]:[runDate]], 0), MATCH(tbl_dailyDashboard[[#Headers],[percentBRE]], tbl_dateHistory[#Headers], 0)), "-")</f>
        <v>x</v>
      </c>
      <c r="J369" s="58" t="str">
        <f>IFERROR(INDEX(tbl_dateHistory[], MATCH(tbl_dailyDashboard[[#This Row],[runDate]:[runDate]], tbl_dateHistory[[runDate]:[runDate]], 0), MATCH(tbl_dailyDashboard[[#Headers],[percentSystemErrors]], tbl_dateHistory[#Headers], 0)), "-")</f>
        <v>x</v>
      </c>
      <c r="K369" s="69"/>
    </row>
    <row r="370" spans="2:11" x14ac:dyDescent="0.3">
      <c r="B370" s="63"/>
      <c r="C370" s="55" t="str">
        <f>IFERROR((INDEX(tbl_dateHistory[], tbl_dailyDashboard[[#This Row],[rowLookup]], 1)), "-")</f>
        <v>x</v>
      </c>
      <c r="D370" s="56" t="str">
        <f>IFERROR(INDEX(tbl_dateHistory[], MATCH(tbl_dailyDashboard[[#This Row],[runDate]:[runDate]], tbl_dateHistory[[runDate]:[runDate]], 0), MATCH(tbl_dailyDashboard[[#Headers],[avgBotRunTime]], tbl_dateHistory[#Headers], 0)), "-")</f>
        <v>x</v>
      </c>
      <c r="E370" s="56" t="str">
        <f>IFERROR(INDEX(tbl_dateHistory[], MATCH(tbl_dailyDashboard[[#This Row],[runDate]:[runDate]], tbl_dateHistory[[runDate]:[runDate]], 0), MATCH(tbl_dailyDashboard[[#Headers],[avgTransactionTime]], tbl_dateHistory[#Headers], 0)), "-")</f>
        <v>x</v>
      </c>
      <c r="F370" s="99" t="str">
        <f>IFERROR(INDEX(tbl_dateHistory[], MATCH(tbl_dailyDashboard[[#This Row],[runDate]:[runDate]], tbl_dateHistory[[runDate]:[runDate]], 0), MATCH(tbl_dailyDashboard[[#Headers],[botRuns]], tbl_dateHistory[#Headers], 0)), "-")</f>
        <v>x</v>
      </c>
      <c r="G370" s="57" t="str">
        <f>IFERROR(INDEX(tbl_dateHistory[], MATCH(tbl_dailyDashboard[[#This Row],[runDate]:[runDate]], tbl_dateHistory[[runDate]:[runDate]], 0), MATCH(tbl_dailyDashboard[[#Headers],[totalTransactions]], tbl_dateHistory[#Headers], 0)), "-")</f>
        <v>x</v>
      </c>
      <c r="H370" s="58" t="str">
        <f>IFERROR(INDEX(tbl_dateHistory[], MATCH(tbl_dailyDashboard[[#This Row],[runDate]:[runDate]], tbl_dateHistory[[runDate]:[runDate]], 0), MATCH(tbl_dailyDashboard[[#Headers],[percentSuccessful]], tbl_dateHistory[#Headers], 0)), "-")</f>
        <v>x</v>
      </c>
      <c r="I370" s="58" t="str">
        <f>IFERROR(INDEX(tbl_dateHistory[], MATCH(tbl_dailyDashboard[[#This Row],[runDate]:[runDate]], tbl_dateHistory[[runDate]:[runDate]], 0), MATCH(tbl_dailyDashboard[[#Headers],[percentBRE]], tbl_dateHistory[#Headers], 0)), "-")</f>
        <v>x</v>
      </c>
      <c r="J370" s="58" t="str">
        <f>IFERROR(INDEX(tbl_dateHistory[], MATCH(tbl_dailyDashboard[[#This Row],[runDate]:[runDate]], tbl_dateHistory[[runDate]:[runDate]], 0), MATCH(tbl_dailyDashboard[[#Headers],[percentSystemErrors]], tbl_dateHistory[#Headers], 0)), "-")</f>
        <v>x</v>
      </c>
      <c r="K370" s="69"/>
    </row>
    <row r="371" spans="2:11" x14ac:dyDescent="0.3">
      <c r="B371" s="63"/>
      <c r="C371" s="55" t="str">
        <f>IFERROR((INDEX(tbl_dateHistory[], tbl_dailyDashboard[[#This Row],[rowLookup]], 1)), "-")</f>
        <v>x</v>
      </c>
      <c r="D371" s="56" t="str">
        <f>IFERROR(INDEX(tbl_dateHistory[], MATCH(tbl_dailyDashboard[[#This Row],[runDate]:[runDate]], tbl_dateHistory[[runDate]:[runDate]], 0), MATCH(tbl_dailyDashboard[[#Headers],[avgBotRunTime]], tbl_dateHistory[#Headers], 0)), "-")</f>
        <v>x</v>
      </c>
      <c r="E371" s="56" t="str">
        <f>IFERROR(INDEX(tbl_dateHistory[], MATCH(tbl_dailyDashboard[[#This Row],[runDate]:[runDate]], tbl_dateHistory[[runDate]:[runDate]], 0), MATCH(tbl_dailyDashboard[[#Headers],[avgTransactionTime]], tbl_dateHistory[#Headers], 0)), "-")</f>
        <v>x</v>
      </c>
      <c r="F371" s="99" t="str">
        <f>IFERROR(INDEX(tbl_dateHistory[], MATCH(tbl_dailyDashboard[[#This Row],[runDate]:[runDate]], tbl_dateHistory[[runDate]:[runDate]], 0), MATCH(tbl_dailyDashboard[[#Headers],[botRuns]], tbl_dateHistory[#Headers], 0)), "-")</f>
        <v>x</v>
      </c>
      <c r="G371" s="57" t="str">
        <f>IFERROR(INDEX(tbl_dateHistory[], MATCH(tbl_dailyDashboard[[#This Row],[runDate]:[runDate]], tbl_dateHistory[[runDate]:[runDate]], 0), MATCH(tbl_dailyDashboard[[#Headers],[totalTransactions]], tbl_dateHistory[#Headers], 0)), "-")</f>
        <v>x</v>
      </c>
      <c r="H371" s="58" t="str">
        <f>IFERROR(INDEX(tbl_dateHistory[], MATCH(tbl_dailyDashboard[[#This Row],[runDate]:[runDate]], tbl_dateHistory[[runDate]:[runDate]], 0), MATCH(tbl_dailyDashboard[[#Headers],[percentSuccessful]], tbl_dateHistory[#Headers], 0)), "-")</f>
        <v>x</v>
      </c>
      <c r="I371" s="58" t="str">
        <f>IFERROR(INDEX(tbl_dateHistory[], MATCH(tbl_dailyDashboard[[#This Row],[runDate]:[runDate]], tbl_dateHistory[[runDate]:[runDate]], 0), MATCH(tbl_dailyDashboard[[#Headers],[percentBRE]], tbl_dateHistory[#Headers], 0)), "-")</f>
        <v>x</v>
      </c>
      <c r="J371" s="58" t="str">
        <f>IFERROR(INDEX(tbl_dateHistory[], MATCH(tbl_dailyDashboard[[#This Row],[runDate]:[runDate]], tbl_dateHistory[[runDate]:[runDate]], 0), MATCH(tbl_dailyDashboard[[#Headers],[percentSystemErrors]], tbl_dateHistory[#Headers], 0)), "-")</f>
        <v>x</v>
      </c>
      <c r="K371" s="69"/>
    </row>
    <row r="372" spans="2:11" x14ac:dyDescent="0.3">
      <c r="B372" s="63"/>
      <c r="C372" s="55" t="str">
        <f>IFERROR((INDEX(tbl_dateHistory[], tbl_dailyDashboard[[#This Row],[rowLookup]], 1)), "-")</f>
        <v>x</v>
      </c>
      <c r="D372" s="56" t="str">
        <f>IFERROR(INDEX(tbl_dateHistory[], MATCH(tbl_dailyDashboard[[#This Row],[runDate]:[runDate]], tbl_dateHistory[[runDate]:[runDate]], 0), MATCH(tbl_dailyDashboard[[#Headers],[avgBotRunTime]], tbl_dateHistory[#Headers], 0)), "-")</f>
        <v>x</v>
      </c>
      <c r="E372" s="56" t="str">
        <f>IFERROR(INDEX(tbl_dateHistory[], MATCH(tbl_dailyDashboard[[#This Row],[runDate]:[runDate]], tbl_dateHistory[[runDate]:[runDate]], 0), MATCH(tbl_dailyDashboard[[#Headers],[avgTransactionTime]], tbl_dateHistory[#Headers], 0)), "-")</f>
        <v>x</v>
      </c>
      <c r="F372" s="99" t="str">
        <f>IFERROR(INDEX(tbl_dateHistory[], MATCH(tbl_dailyDashboard[[#This Row],[runDate]:[runDate]], tbl_dateHistory[[runDate]:[runDate]], 0), MATCH(tbl_dailyDashboard[[#Headers],[botRuns]], tbl_dateHistory[#Headers], 0)), "-")</f>
        <v>x</v>
      </c>
      <c r="G372" s="57" t="str">
        <f>IFERROR(INDEX(tbl_dateHistory[], MATCH(tbl_dailyDashboard[[#This Row],[runDate]:[runDate]], tbl_dateHistory[[runDate]:[runDate]], 0), MATCH(tbl_dailyDashboard[[#Headers],[totalTransactions]], tbl_dateHistory[#Headers], 0)), "-")</f>
        <v>x</v>
      </c>
      <c r="H372" s="58" t="str">
        <f>IFERROR(INDEX(tbl_dateHistory[], MATCH(tbl_dailyDashboard[[#This Row],[runDate]:[runDate]], tbl_dateHistory[[runDate]:[runDate]], 0), MATCH(tbl_dailyDashboard[[#Headers],[percentSuccessful]], tbl_dateHistory[#Headers], 0)), "-")</f>
        <v>x</v>
      </c>
      <c r="I372" s="58" t="str">
        <f>IFERROR(INDEX(tbl_dateHistory[], MATCH(tbl_dailyDashboard[[#This Row],[runDate]:[runDate]], tbl_dateHistory[[runDate]:[runDate]], 0), MATCH(tbl_dailyDashboard[[#Headers],[percentBRE]], tbl_dateHistory[#Headers], 0)), "-")</f>
        <v>x</v>
      </c>
      <c r="J372" s="58" t="str">
        <f>IFERROR(INDEX(tbl_dateHistory[], MATCH(tbl_dailyDashboard[[#This Row],[runDate]:[runDate]], tbl_dateHistory[[runDate]:[runDate]], 0), MATCH(tbl_dailyDashboard[[#Headers],[percentSystemErrors]], tbl_dateHistory[#Headers], 0)), "-")</f>
        <v>x</v>
      </c>
      <c r="K372" s="69"/>
    </row>
    <row r="373" spans="2:11" x14ac:dyDescent="0.3">
      <c r="B373" s="63"/>
      <c r="C373" s="55" t="str">
        <f>IFERROR((INDEX(tbl_dateHistory[], tbl_dailyDashboard[[#This Row],[rowLookup]], 1)), "-")</f>
        <v>x</v>
      </c>
      <c r="D373" s="56" t="str">
        <f>IFERROR(INDEX(tbl_dateHistory[], MATCH(tbl_dailyDashboard[[#This Row],[runDate]:[runDate]], tbl_dateHistory[[runDate]:[runDate]], 0), MATCH(tbl_dailyDashboard[[#Headers],[avgBotRunTime]], tbl_dateHistory[#Headers], 0)), "-")</f>
        <v>x</v>
      </c>
      <c r="E373" s="56" t="str">
        <f>IFERROR(INDEX(tbl_dateHistory[], MATCH(tbl_dailyDashboard[[#This Row],[runDate]:[runDate]], tbl_dateHistory[[runDate]:[runDate]], 0), MATCH(tbl_dailyDashboard[[#Headers],[avgTransactionTime]], tbl_dateHistory[#Headers], 0)), "-")</f>
        <v>x</v>
      </c>
      <c r="F373" s="99" t="str">
        <f>IFERROR(INDEX(tbl_dateHistory[], MATCH(tbl_dailyDashboard[[#This Row],[runDate]:[runDate]], tbl_dateHistory[[runDate]:[runDate]], 0), MATCH(tbl_dailyDashboard[[#Headers],[botRuns]], tbl_dateHistory[#Headers], 0)), "-")</f>
        <v>x</v>
      </c>
      <c r="G373" s="57" t="str">
        <f>IFERROR(INDEX(tbl_dateHistory[], MATCH(tbl_dailyDashboard[[#This Row],[runDate]:[runDate]], tbl_dateHistory[[runDate]:[runDate]], 0), MATCH(tbl_dailyDashboard[[#Headers],[totalTransactions]], tbl_dateHistory[#Headers], 0)), "-")</f>
        <v>x</v>
      </c>
      <c r="H373" s="58" t="str">
        <f>IFERROR(INDEX(tbl_dateHistory[], MATCH(tbl_dailyDashboard[[#This Row],[runDate]:[runDate]], tbl_dateHistory[[runDate]:[runDate]], 0), MATCH(tbl_dailyDashboard[[#Headers],[percentSuccessful]], tbl_dateHistory[#Headers], 0)), "-")</f>
        <v>x</v>
      </c>
      <c r="I373" s="58" t="str">
        <f>IFERROR(INDEX(tbl_dateHistory[], MATCH(tbl_dailyDashboard[[#This Row],[runDate]:[runDate]], tbl_dateHistory[[runDate]:[runDate]], 0), MATCH(tbl_dailyDashboard[[#Headers],[percentBRE]], tbl_dateHistory[#Headers], 0)), "-")</f>
        <v>x</v>
      </c>
      <c r="J373" s="58" t="str">
        <f>IFERROR(INDEX(tbl_dateHistory[], MATCH(tbl_dailyDashboard[[#This Row],[runDate]:[runDate]], tbl_dateHistory[[runDate]:[runDate]], 0), MATCH(tbl_dailyDashboard[[#Headers],[percentSystemErrors]], tbl_dateHistory[#Headers], 0)), "-")</f>
        <v>x</v>
      </c>
      <c r="K373" s="69"/>
    </row>
    <row r="374" spans="2:11" x14ac:dyDescent="0.3">
      <c r="B374" s="63"/>
      <c r="C374" s="55" t="str">
        <f>IFERROR((INDEX(tbl_dateHistory[], tbl_dailyDashboard[[#This Row],[rowLookup]], 1)), "-")</f>
        <v>x</v>
      </c>
      <c r="D374" s="56" t="str">
        <f>IFERROR(INDEX(tbl_dateHistory[], MATCH(tbl_dailyDashboard[[#This Row],[runDate]:[runDate]], tbl_dateHistory[[runDate]:[runDate]], 0), MATCH(tbl_dailyDashboard[[#Headers],[avgBotRunTime]], tbl_dateHistory[#Headers], 0)), "-")</f>
        <v>x</v>
      </c>
      <c r="E374" s="56" t="str">
        <f>IFERROR(INDEX(tbl_dateHistory[], MATCH(tbl_dailyDashboard[[#This Row],[runDate]:[runDate]], tbl_dateHistory[[runDate]:[runDate]], 0), MATCH(tbl_dailyDashboard[[#Headers],[avgTransactionTime]], tbl_dateHistory[#Headers], 0)), "-")</f>
        <v>x</v>
      </c>
      <c r="F374" s="99" t="str">
        <f>IFERROR(INDEX(tbl_dateHistory[], MATCH(tbl_dailyDashboard[[#This Row],[runDate]:[runDate]], tbl_dateHistory[[runDate]:[runDate]], 0), MATCH(tbl_dailyDashboard[[#Headers],[botRuns]], tbl_dateHistory[#Headers], 0)), "-")</f>
        <v>x</v>
      </c>
      <c r="G374" s="57" t="str">
        <f>IFERROR(INDEX(tbl_dateHistory[], MATCH(tbl_dailyDashboard[[#This Row],[runDate]:[runDate]], tbl_dateHistory[[runDate]:[runDate]], 0), MATCH(tbl_dailyDashboard[[#Headers],[totalTransactions]], tbl_dateHistory[#Headers], 0)), "-")</f>
        <v>x</v>
      </c>
      <c r="H374" s="58" t="str">
        <f>IFERROR(INDEX(tbl_dateHistory[], MATCH(tbl_dailyDashboard[[#This Row],[runDate]:[runDate]], tbl_dateHistory[[runDate]:[runDate]], 0), MATCH(tbl_dailyDashboard[[#Headers],[percentSuccessful]], tbl_dateHistory[#Headers], 0)), "-")</f>
        <v>x</v>
      </c>
      <c r="I374" s="58" t="str">
        <f>IFERROR(INDEX(tbl_dateHistory[], MATCH(tbl_dailyDashboard[[#This Row],[runDate]:[runDate]], tbl_dateHistory[[runDate]:[runDate]], 0), MATCH(tbl_dailyDashboard[[#Headers],[percentBRE]], tbl_dateHistory[#Headers], 0)), "-")</f>
        <v>x</v>
      </c>
      <c r="J374" s="58" t="str">
        <f>IFERROR(INDEX(tbl_dateHistory[], MATCH(tbl_dailyDashboard[[#This Row],[runDate]:[runDate]], tbl_dateHistory[[runDate]:[runDate]], 0), MATCH(tbl_dailyDashboard[[#Headers],[percentSystemErrors]], tbl_dateHistory[#Headers], 0)), "-")</f>
        <v>x</v>
      </c>
      <c r="K374" s="69"/>
    </row>
    <row r="375" spans="2:11" x14ac:dyDescent="0.3">
      <c r="B375" s="63"/>
      <c r="C375" s="55" t="str">
        <f>IFERROR((INDEX(tbl_dateHistory[], tbl_dailyDashboard[[#This Row],[rowLookup]], 1)), "-")</f>
        <v>x</v>
      </c>
      <c r="D375" s="56" t="str">
        <f>IFERROR(INDEX(tbl_dateHistory[], MATCH(tbl_dailyDashboard[[#This Row],[runDate]:[runDate]], tbl_dateHistory[[runDate]:[runDate]], 0), MATCH(tbl_dailyDashboard[[#Headers],[avgBotRunTime]], tbl_dateHistory[#Headers], 0)), "-")</f>
        <v>x</v>
      </c>
      <c r="E375" s="56" t="str">
        <f>IFERROR(INDEX(tbl_dateHistory[], MATCH(tbl_dailyDashboard[[#This Row],[runDate]:[runDate]], tbl_dateHistory[[runDate]:[runDate]], 0), MATCH(tbl_dailyDashboard[[#Headers],[avgTransactionTime]], tbl_dateHistory[#Headers], 0)), "-")</f>
        <v>x</v>
      </c>
      <c r="F375" s="99" t="str">
        <f>IFERROR(INDEX(tbl_dateHistory[], MATCH(tbl_dailyDashboard[[#This Row],[runDate]:[runDate]], tbl_dateHistory[[runDate]:[runDate]], 0), MATCH(tbl_dailyDashboard[[#Headers],[botRuns]], tbl_dateHistory[#Headers], 0)), "-")</f>
        <v>x</v>
      </c>
      <c r="G375" s="57" t="str">
        <f>IFERROR(INDEX(tbl_dateHistory[], MATCH(tbl_dailyDashboard[[#This Row],[runDate]:[runDate]], tbl_dateHistory[[runDate]:[runDate]], 0), MATCH(tbl_dailyDashboard[[#Headers],[totalTransactions]], tbl_dateHistory[#Headers], 0)), "-")</f>
        <v>x</v>
      </c>
      <c r="H375" s="58" t="str">
        <f>IFERROR(INDEX(tbl_dateHistory[], MATCH(tbl_dailyDashboard[[#This Row],[runDate]:[runDate]], tbl_dateHistory[[runDate]:[runDate]], 0), MATCH(tbl_dailyDashboard[[#Headers],[percentSuccessful]], tbl_dateHistory[#Headers], 0)), "-")</f>
        <v>x</v>
      </c>
      <c r="I375" s="58" t="str">
        <f>IFERROR(INDEX(tbl_dateHistory[], MATCH(tbl_dailyDashboard[[#This Row],[runDate]:[runDate]], tbl_dateHistory[[runDate]:[runDate]], 0), MATCH(tbl_dailyDashboard[[#Headers],[percentBRE]], tbl_dateHistory[#Headers], 0)), "-")</f>
        <v>x</v>
      </c>
      <c r="J375" s="58" t="str">
        <f>IFERROR(INDEX(tbl_dateHistory[], MATCH(tbl_dailyDashboard[[#This Row],[runDate]:[runDate]], tbl_dateHistory[[runDate]:[runDate]], 0), MATCH(tbl_dailyDashboard[[#Headers],[percentSystemErrors]], tbl_dateHistory[#Headers], 0)), "-")</f>
        <v>x</v>
      </c>
      <c r="K375" s="69"/>
    </row>
    <row r="376" spans="2:11" x14ac:dyDescent="0.3">
      <c r="B376" s="63"/>
      <c r="C376" s="55" t="str">
        <f>IFERROR((INDEX(tbl_dateHistory[], tbl_dailyDashboard[[#This Row],[rowLookup]], 1)), "-")</f>
        <v>x</v>
      </c>
      <c r="D376" s="56" t="str">
        <f>IFERROR(INDEX(tbl_dateHistory[], MATCH(tbl_dailyDashboard[[#This Row],[runDate]:[runDate]], tbl_dateHistory[[runDate]:[runDate]], 0), MATCH(tbl_dailyDashboard[[#Headers],[avgBotRunTime]], tbl_dateHistory[#Headers], 0)), "-")</f>
        <v>x</v>
      </c>
      <c r="E376" s="56" t="str">
        <f>IFERROR(INDEX(tbl_dateHistory[], MATCH(tbl_dailyDashboard[[#This Row],[runDate]:[runDate]], tbl_dateHistory[[runDate]:[runDate]], 0), MATCH(tbl_dailyDashboard[[#Headers],[avgTransactionTime]], tbl_dateHistory[#Headers], 0)), "-")</f>
        <v>x</v>
      </c>
      <c r="F376" s="99" t="str">
        <f>IFERROR(INDEX(tbl_dateHistory[], MATCH(tbl_dailyDashboard[[#This Row],[runDate]:[runDate]], tbl_dateHistory[[runDate]:[runDate]], 0), MATCH(tbl_dailyDashboard[[#Headers],[botRuns]], tbl_dateHistory[#Headers], 0)), "-")</f>
        <v>x</v>
      </c>
      <c r="G376" s="57" t="str">
        <f>IFERROR(INDEX(tbl_dateHistory[], MATCH(tbl_dailyDashboard[[#This Row],[runDate]:[runDate]], tbl_dateHistory[[runDate]:[runDate]], 0), MATCH(tbl_dailyDashboard[[#Headers],[totalTransactions]], tbl_dateHistory[#Headers], 0)), "-")</f>
        <v>x</v>
      </c>
      <c r="H376" s="58" t="str">
        <f>IFERROR(INDEX(tbl_dateHistory[], MATCH(tbl_dailyDashboard[[#This Row],[runDate]:[runDate]], tbl_dateHistory[[runDate]:[runDate]], 0), MATCH(tbl_dailyDashboard[[#Headers],[percentSuccessful]], tbl_dateHistory[#Headers], 0)), "-")</f>
        <v>x</v>
      </c>
      <c r="I376" s="58" t="str">
        <f>IFERROR(INDEX(tbl_dateHistory[], MATCH(tbl_dailyDashboard[[#This Row],[runDate]:[runDate]], tbl_dateHistory[[runDate]:[runDate]], 0), MATCH(tbl_dailyDashboard[[#Headers],[percentBRE]], tbl_dateHistory[#Headers], 0)), "-")</f>
        <v>x</v>
      </c>
      <c r="J376" s="58" t="str">
        <f>IFERROR(INDEX(tbl_dateHistory[], MATCH(tbl_dailyDashboard[[#This Row],[runDate]:[runDate]], tbl_dateHistory[[runDate]:[runDate]], 0), MATCH(tbl_dailyDashboard[[#Headers],[percentSystemErrors]], tbl_dateHistory[#Headers], 0)), "-")</f>
        <v>x</v>
      </c>
      <c r="K376" s="69"/>
    </row>
    <row r="377" spans="2:11" x14ac:dyDescent="0.3">
      <c r="B377" s="63"/>
      <c r="C377" s="55" t="str">
        <f>IFERROR((INDEX(tbl_dateHistory[], tbl_dailyDashboard[[#This Row],[rowLookup]], 1)), "-")</f>
        <v>x</v>
      </c>
      <c r="D377" s="56" t="str">
        <f>IFERROR(INDEX(tbl_dateHistory[], MATCH(tbl_dailyDashboard[[#This Row],[runDate]:[runDate]], tbl_dateHistory[[runDate]:[runDate]], 0), MATCH(tbl_dailyDashboard[[#Headers],[avgBotRunTime]], tbl_dateHistory[#Headers], 0)), "-")</f>
        <v>x</v>
      </c>
      <c r="E377" s="56" t="str">
        <f>IFERROR(INDEX(tbl_dateHistory[], MATCH(tbl_dailyDashboard[[#This Row],[runDate]:[runDate]], tbl_dateHistory[[runDate]:[runDate]], 0), MATCH(tbl_dailyDashboard[[#Headers],[avgTransactionTime]], tbl_dateHistory[#Headers], 0)), "-")</f>
        <v>x</v>
      </c>
      <c r="F377" s="99" t="str">
        <f>IFERROR(INDEX(tbl_dateHistory[], MATCH(tbl_dailyDashboard[[#This Row],[runDate]:[runDate]], tbl_dateHistory[[runDate]:[runDate]], 0), MATCH(tbl_dailyDashboard[[#Headers],[botRuns]], tbl_dateHistory[#Headers], 0)), "-")</f>
        <v>x</v>
      </c>
      <c r="G377" s="57" t="str">
        <f>IFERROR(INDEX(tbl_dateHistory[], MATCH(tbl_dailyDashboard[[#This Row],[runDate]:[runDate]], tbl_dateHistory[[runDate]:[runDate]], 0), MATCH(tbl_dailyDashboard[[#Headers],[totalTransactions]], tbl_dateHistory[#Headers], 0)), "-")</f>
        <v>x</v>
      </c>
      <c r="H377" s="58" t="str">
        <f>IFERROR(INDEX(tbl_dateHistory[], MATCH(tbl_dailyDashboard[[#This Row],[runDate]:[runDate]], tbl_dateHistory[[runDate]:[runDate]], 0), MATCH(tbl_dailyDashboard[[#Headers],[percentSuccessful]], tbl_dateHistory[#Headers], 0)), "-")</f>
        <v>x</v>
      </c>
      <c r="I377" s="58" t="str">
        <f>IFERROR(INDEX(tbl_dateHistory[], MATCH(tbl_dailyDashboard[[#This Row],[runDate]:[runDate]], tbl_dateHistory[[runDate]:[runDate]], 0), MATCH(tbl_dailyDashboard[[#Headers],[percentBRE]], tbl_dateHistory[#Headers], 0)), "-")</f>
        <v>x</v>
      </c>
      <c r="J377" s="58" t="str">
        <f>IFERROR(INDEX(tbl_dateHistory[], MATCH(tbl_dailyDashboard[[#This Row],[runDate]:[runDate]], tbl_dateHistory[[runDate]:[runDate]], 0), MATCH(tbl_dailyDashboard[[#Headers],[percentSystemErrors]], tbl_dateHistory[#Headers], 0)), "-")</f>
        <v>x</v>
      </c>
      <c r="K377" s="69"/>
    </row>
    <row r="378" spans="2:11" x14ac:dyDescent="0.3">
      <c r="B378" s="63"/>
      <c r="C378" s="55" t="str">
        <f>IFERROR((INDEX(tbl_dateHistory[], tbl_dailyDashboard[[#This Row],[rowLookup]], 1)), "-")</f>
        <v>x</v>
      </c>
      <c r="D378" s="56" t="str">
        <f>IFERROR(INDEX(tbl_dateHistory[], MATCH(tbl_dailyDashboard[[#This Row],[runDate]:[runDate]], tbl_dateHistory[[runDate]:[runDate]], 0), MATCH(tbl_dailyDashboard[[#Headers],[avgBotRunTime]], tbl_dateHistory[#Headers], 0)), "-")</f>
        <v>x</v>
      </c>
      <c r="E378" s="56" t="str">
        <f>IFERROR(INDEX(tbl_dateHistory[], MATCH(tbl_dailyDashboard[[#This Row],[runDate]:[runDate]], tbl_dateHistory[[runDate]:[runDate]], 0), MATCH(tbl_dailyDashboard[[#Headers],[avgTransactionTime]], tbl_dateHistory[#Headers], 0)), "-")</f>
        <v>x</v>
      </c>
      <c r="F378" s="99" t="str">
        <f>IFERROR(INDEX(tbl_dateHistory[], MATCH(tbl_dailyDashboard[[#This Row],[runDate]:[runDate]], tbl_dateHistory[[runDate]:[runDate]], 0), MATCH(tbl_dailyDashboard[[#Headers],[botRuns]], tbl_dateHistory[#Headers], 0)), "-")</f>
        <v>x</v>
      </c>
      <c r="G378" s="57" t="str">
        <f>IFERROR(INDEX(tbl_dateHistory[], MATCH(tbl_dailyDashboard[[#This Row],[runDate]:[runDate]], tbl_dateHistory[[runDate]:[runDate]], 0), MATCH(tbl_dailyDashboard[[#Headers],[totalTransactions]], tbl_dateHistory[#Headers], 0)), "-")</f>
        <v>x</v>
      </c>
      <c r="H378" s="58" t="str">
        <f>IFERROR(INDEX(tbl_dateHistory[], MATCH(tbl_dailyDashboard[[#This Row],[runDate]:[runDate]], tbl_dateHistory[[runDate]:[runDate]], 0), MATCH(tbl_dailyDashboard[[#Headers],[percentSuccessful]], tbl_dateHistory[#Headers], 0)), "-")</f>
        <v>x</v>
      </c>
      <c r="I378" s="58" t="str">
        <f>IFERROR(INDEX(tbl_dateHistory[], MATCH(tbl_dailyDashboard[[#This Row],[runDate]:[runDate]], tbl_dateHistory[[runDate]:[runDate]], 0), MATCH(tbl_dailyDashboard[[#Headers],[percentBRE]], tbl_dateHistory[#Headers], 0)), "-")</f>
        <v>x</v>
      </c>
      <c r="J378" s="58" t="str">
        <f>IFERROR(INDEX(tbl_dateHistory[], MATCH(tbl_dailyDashboard[[#This Row],[runDate]:[runDate]], tbl_dateHistory[[runDate]:[runDate]], 0), MATCH(tbl_dailyDashboard[[#Headers],[percentSystemErrors]], tbl_dateHistory[#Headers], 0)), "-")</f>
        <v>x</v>
      </c>
      <c r="K378" s="69"/>
    </row>
    <row r="379" spans="2:11" x14ac:dyDescent="0.3">
      <c r="B379" s="63"/>
      <c r="C379" s="55" t="str">
        <f>IFERROR((INDEX(tbl_dateHistory[], tbl_dailyDashboard[[#This Row],[rowLookup]], 1)), "-")</f>
        <v>x</v>
      </c>
      <c r="D379" s="56" t="str">
        <f>IFERROR(INDEX(tbl_dateHistory[], MATCH(tbl_dailyDashboard[[#This Row],[runDate]:[runDate]], tbl_dateHistory[[runDate]:[runDate]], 0), MATCH(tbl_dailyDashboard[[#Headers],[avgBotRunTime]], tbl_dateHistory[#Headers], 0)), "-")</f>
        <v>x</v>
      </c>
      <c r="E379" s="56" t="str">
        <f>IFERROR(INDEX(tbl_dateHistory[], MATCH(tbl_dailyDashboard[[#This Row],[runDate]:[runDate]], tbl_dateHistory[[runDate]:[runDate]], 0), MATCH(tbl_dailyDashboard[[#Headers],[avgTransactionTime]], tbl_dateHistory[#Headers], 0)), "-")</f>
        <v>x</v>
      </c>
      <c r="F379" s="99" t="str">
        <f>IFERROR(INDEX(tbl_dateHistory[], MATCH(tbl_dailyDashboard[[#This Row],[runDate]:[runDate]], tbl_dateHistory[[runDate]:[runDate]], 0), MATCH(tbl_dailyDashboard[[#Headers],[botRuns]], tbl_dateHistory[#Headers], 0)), "-")</f>
        <v>x</v>
      </c>
      <c r="G379" s="57" t="str">
        <f>IFERROR(INDEX(tbl_dateHistory[], MATCH(tbl_dailyDashboard[[#This Row],[runDate]:[runDate]], tbl_dateHistory[[runDate]:[runDate]], 0), MATCH(tbl_dailyDashboard[[#Headers],[totalTransactions]], tbl_dateHistory[#Headers], 0)), "-")</f>
        <v>x</v>
      </c>
      <c r="H379" s="58" t="str">
        <f>IFERROR(INDEX(tbl_dateHistory[], MATCH(tbl_dailyDashboard[[#This Row],[runDate]:[runDate]], tbl_dateHistory[[runDate]:[runDate]], 0), MATCH(tbl_dailyDashboard[[#Headers],[percentSuccessful]], tbl_dateHistory[#Headers], 0)), "-")</f>
        <v>x</v>
      </c>
      <c r="I379" s="58" t="str">
        <f>IFERROR(INDEX(tbl_dateHistory[], MATCH(tbl_dailyDashboard[[#This Row],[runDate]:[runDate]], tbl_dateHistory[[runDate]:[runDate]], 0), MATCH(tbl_dailyDashboard[[#Headers],[percentBRE]], tbl_dateHistory[#Headers], 0)), "-")</f>
        <v>x</v>
      </c>
      <c r="J379" s="58" t="str">
        <f>IFERROR(INDEX(tbl_dateHistory[], MATCH(tbl_dailyDashboard[[#This Row],[runDate]:[runDate]], tbl_dateHistory[[runDate]:[runDate]], 0), MATCH(tbl_dailyDashboard[[#Headers],[percentSystemErrors]], tbl_dateHistory[#Headers], 0)), "-")</f>
        <v>x</v>
      </c>
      <c r="K379" s="69"/>
    </row>
    <row r="380" spans="2:11" x14ac:dyDescent="0.3">
      <c r="B380" s="63"/>
      <c r="C380" s="55" t="str">
        <f>IFERROR((INDEX(tbl_dateHistory[], tbl_dailyDashboard[[#This Row],[rowLookup]], 1)), "-")</f>
        <v>x</v>
      </c>
      <c r="D380" s="56" t="str">
        <f>IFERROR(INDEX(tbl_dateHistory[], MATCH(tbl_dailyDashboard[[#This Row],[runDate]:[runDate]], tbl_dateHistory[[runDate]:[runDate]], 0), MATCH(tbl_dailyDashboard[[#Headers],[avgBotRunTime]], tbl_dateHistory[#Headers], 0)), "-")</f>
        <v>x</v>
      </c>
      <c r="E380" s="56" t="str">
        <f>IFERROR(INDEX(tbl_dateHistory[], MATCH(tbl_dailyDashboard[[#This Row],[runDate]:[runDate]], tbl_dateHistory[[runDate]:[runDate]], 0), MATCH(tbl_dailyDashboard[[#Headers],[avgTransactionTime]], tbl_dateHistory[#Headers], 0)), "-")</f>
        <v>x</v>
      </c>
      <c r="F380" s="99" t="str">
        <f>IFERROR(INDEX(tbl_dateHistory[], MATCH(tbl_dailyDashboard[[#This Row],[runDate]:[runDate]], tbl_dateHistory[[runDate]:[runDate]], 0), MATCH(tbl_dailyDashboard[[#Headers],[botRuns]], tbl_dateHistory[#Headers], 0)), "-")</f>
        <v>x</v>
      </c>
      <c r="G380" s="57" t="str">
        <f>IFERROR(INDEX(tbl_dateHistory[], MATCH(tbl_dailyDashboard[[#This Row],[runDate]:[runDate]], tbl_dateHistory[[runDate]:[runDate]], 0), MATCH(tbl_dailyDashboard[[#Headers],[totalTransactions]], tbl_dateHistory[#Headers], 0)), "-")</f>
        <v>x</v>
      </c>
      <c r="H380" s="58" t="str">
        <f>IFERROR(INDEX(tbl_dateHistory[], MATCH(tbl_dailyDashboard[[#This Row],[runDate]:[runDate]], tbl_dateHistory[[runDate]:[runDate]], 0), MATCH(tbl_dailyDashboard[[#Headers],[percentSuccessful]], tbl_dateHistory[#Headers], 0)), "-")</f>
        <v>x</v>
      </c>
      <c r="I380" s="58" t="str">
        <f>IFERROR(INDEX(tbl_dateHistory[], MATCH(tbl_dailyDashboard[[#This Row],[runDate]:[runDate]], tbl_dateHistory[[runDate]:[runDate]], 0), MATCH(tbl_dailyDashboard[[#Headers],[percentBRE]], tbl_dateHistory[#Headers], 0)), "-")</f>
        <v>x</v>
      </c>
      <c r="J380" s="58" t="str">
        <f>IFERROR(INDEX(tbl_dateHistory[], MATCH(tbl_dailyDashboard[[#This Row],[runDate]:[runDate]], tbl_dateHistory[[runDate]:[runDate]], 0), MATCH(tbl_dailyDashboard[[#Headers],[percentSystemErrors]], tbl_dateHistory[#Headers], 0)), "-")</f>
        <v>x</v>
      </c>
      <c r="K380" s="69"/>
    </row>
    <row r="381" spans="2:11" x14ac:dyDescent="0.3">
      <c r="B381" s="63"/>
      <c r="C381" s="55" t="str">
        <f>IFERROR((INDEX(tbl_dateHistory[], tbl_dailyDashboard[[#This Row],[rowLookup]], 1)), "-")</f>
        <v>x</v>
      </c>
      <c r="D381" s="56" t="str">
        <f>IFERROR(INDEX(tbl_dateHistory[], MATCH(tbl_dailyDashboard[[#This Row],[runDate]:[runDate]], tbl_dateHistory[[runDate]:[runDate]], 0), MATCH(tbl_dailyDashboard[[#Headers],[avgBotRunTime]], tbl_dateHistory[#Headers], 0)), "-")</f>
        <v>x</v>
      </c>
      <c r="E381" s="56" t="str">
        <f>IFERROR(INDEX(tbl_dateHistory[], MATCH(tbl_dailyDashboard[[#This Row],[runDate]:[runDate]], tbl_dateHistory[[runDate]:[runDate]], 0), MATCH(tbl_dailyDashboard[[#Headers],[avgTransactionTime]], tbl_dateHistory[#Headers], 0)), "-")</f>
        <v>x</v>
      </c>
      <c r="F381" s="99" t="str">
        <f>IFERROR(INDEX(tbl_dateHistory[], MATCH(tbl_dailyDashboard[[#This Row],[runDate]:[runDate]], tbl_dateHistory[[runDate]:[runDate]], 0), MATCH(tbl_dailyDashboard[[#Headers],[botRuns]], tbl_dateHistory[#Headers], 0)), "-")</f>
        <v>x</v>
      </c>
      <c r="G381" s="57" t="str">
        <f>IFERROR(INDEX(tbl_dateHistory[], MATCH(tbl_dailyDashboard[[#This Row],[runDate]:[runDate]], tbl_dateHistory[[runDate]:[runDate]], 0), MATCH(tbl_dailyDashboard[[#Headers],[totalTransactions]], tbl_dateHistory[#Headers], 0)), "-")</f>
        <v>x</v>
      </c>
      <c r="H381" s="58" t="str">
        <f>IFERROR(INDEX(tbl_dateHistory[], MATCH(tbl_dailyDashboard[[#This Row],[runDate]:[runDate]], tbl_dateHistory[[runDate]:[runDate]], 0), MATCH(tbl_dailyDashboard[[#Headers],[percentSuccessful]], tbl_dateHistory[#Headers], 0)), "-")</f>
        <v>x</v>
      </c>
      <c r="I381" s="58" t="str">
        <f>IFERROR(INDEX(tbl_dateHistory[], MATCH(tbl_dailyDashboard[[#This Row],[runDate]:[runDate]], tbl_dateHistory[[runDate]:[runDate]], 0), MATCH(tbl_dailyDashboard[[#Headers],[percentBRE]], tbl_dateHistory[#Headers], 0)), "-")</f>
        <v>x</v>
      </c>
      <c r="J381" s="58" t="str">
        <f>IFERROR(INDEX(tbl_dateHistory[], MATCH(tbl_dailyDashboard[[#This Row],[runDate]:[runDate]], tbl_dateHistory[[runDate]:[runDate]], 0), MATCH(tbl_dailyDashboard[[#Headers],[percentSystemErrors]], tbl_dateHistory[#Headers], 0)), "-")</f>
        <v>x</v>
      </c>
      <c r="K381" s="69"/>
    </row>
    <row r="382" spans="2:11" x14ac:dyDescent="0.3">
      <c r="B382" s="63"/>
      <c r="C382" s="55" t="str">
        <f>IFERROR((INDEX(tbl_dateHistory[], tbl_dailyDashboard[[#This Row],[rowLookup]], 1)), "-")</f>
        <v>x</v>
      </c>
      <c r="D382" s="56" t="str">
        <f>IFERROR(INDEX(tbl_dateHistory[], MATCH(tbl_dailyDashboard[[#This Row],[runDate]:[runDate]], tbl_dateHistory[[runDate]:[runDate]], 0), MATCH(tbl_dailyDashboard[[#Headers],[avgBotRunTime]], tbl_dateHistory[#Headers], 0)), "-")</f>
        <v>x</v>
      </c>
      <c r="E382" s="56" t="str">
        <f>IFERROR(INDEX(tbl_dateHistory[], MATCH(tbl_dailyDashboard[[#This Row],[runDate]:[runDate]], tbl_dateHistory[[runDate]:[runDate]], 0), MATCH(tbl_dailyDashboard[[#Headers],[avgTransactionTime]], tbl_dateHistory[#Headers], 0)), "-")</f>
        <v>x</v>
      </c>
      <c r="F382" s="99" t="str">
        <f>IFERROR(INDEX(tbl_dateHistory[], MATCH(tbl_dailyDashboard[[#This Row],[runDate]:[runDate]], tbl_dateHistory[[runDate]:[runDate]], 0), MATCH(tbl_dailyDashboard[[#Headers],[botRuns]], tbl_dateHistory[#Headers], 0)), "-")</f>
        <v>x</v>
      </c>
      <c r="G382" s="57" t="str">
        <f>IFERROR(INDEX(tbl_dateHistory[], MATCH(tbl_dailyDashboard[[#This Row],[runDate]:[runDate]], tbl_dateHistory[[runDate]:[runDate]], 0), MATCH(tbl_dailyDashboard[[#Headers],[totalTransactions]], tbl_dateHistory[#Headers], 0)), "-")</f>
        <v>x</v>
      </c>
      <c r="H382" s="58" t="str">
        <f>IFERROR(INDEX(tbl_dateHistory[], MATCH(tbl_dailyDashboard[[#This Row],[runDate]:[runDate]], tbl_dateHistory[[runDate]:[runDate]], 0), MATCH(tbl_dailyDashboard[[#Headers],[percentSuccessful]], tbl_dateHistory[#Headers], 0)), "-")</f>
        <v>x</v>
      </c>
      <c r="I382" s="58" t="str">
        <f>IFERROR(INDEX(tbl_dateHistory[], MATCH(tbl_dailyDashboard[[#This Row],[runDate]:[runDate]], tbl_dateHistory[[runDate]:[runDate]], 0), MATCH(tbl_dailyDashboard[[#Headers],[percentBRE]], tbl_dateHistory[#Headers], 0)), "-")</f>
        <v>x</v>
      </c>
      <c r="J382" s="58" t="str">
        <f>IFERROR(INDEX(tbl_dateHistory[], MATCH(tbl_dailyDashboard[[#This Row],[runDate]:[runDate]], tbl_dateHistory[[runDate]:[runDate]], 0), MATCH(tbl_dailyDashboard[[#Headers],[percentSystemErrors]], tbl_dateHistory[#Headers], 0)), "-")</f>
        <v>x</v>
      </c>
      <c r="K382" s="69"/>
    </row>
    <row r="383" spans="2:11" x14ac:dyDescent="0.3">
      <c r="B383" s="63"/>
      <c r="C383" s="55" t="str">
        <f>IFERROR((INDEX(tbl_dateHistory[], tbl_dailyDashboard[[#This Row],[rowLookup]], 1)), "-")</f>
        <v>x</v>
      </c>
      <c r="D383" s="56" t="str">
        <f>IFERROR(INDEX(tbl_dateHistory[], MATCH(tbl_dailyDashboard[[#This Row],[runDate]:[runDate]], tbl_dateHistory[[runDate]:[runDate]], 0), MATCH(tbl_dailyDashboard[[#Headers],[avgBotRunTime]], tbl_dateHistory[#Headers], 0)), "-")</f>
        <v>x</v>
      </c>
      <c r="E383" s="56" t="str">
        <f>IFERROR(INDEX(tbl_dateHistory[], MATCH(tbl_dailyDashboard[[#This Row],[runDate]:[runDate]], tbl_dateHistory[[runDate]:[runDate]], 0), MATCH(tbl_dailyDashboard[[#Headers],[avgTransactionTime]], tbl_dateHistory[#Headers], 0)), "-")</f>
        <v>x</v>
      </c>
      <c r="F383" s="99" t="str">
        <f>IFERROR(INDEX(tbl_dateHistory[], MATCH(tbl_dailyDashboard[[#This Row],[runDate]:[runDate]], tbl_dateHistory[[runDate]:[runDate]], 0), MATCH(tbl_dailyDashboard[[#Headers],[botRuns]], tbl_dateHistory[#Headers], 0)), "-")</f>
        <v>x</v>
      </c>
      <c r="G383" s="57" t="str">
        <f>IFERROR(INDEX(tbl_dateHistory[], MATCH(tbl_dailyDashboard[[#This Row],[runDate]:[runDate]], tbl_dateHistory[[runDate]:[runDate]], 0), MATCH(tbl_dailyDashboard[[#Headers],[totalTransactions]], tbl_dateHistory[#Headers], 0)), "-")</f>
        <v>x</v>
      </c>
      <c r="H383" s="58" t="str">
        <f>IFERROR(INDEX(tbl_dateHistory[], MATCH(tbl_dailyDashboard[[#This Row],[runDate]:[runDate]], tbl_dateHistory[[runDate]:[runDate]], 0), MATCH(tbl_dailyDashboard[[#Headers],[percentSuccessful]], tbl_dateHistory[#Headers], 0)), "-")</f>
        <v>x</v>
      </c>
      <c r="I383" s="58" t="str">
        <f>IFERROR(INDEX(tbl_dateHistory[], MATCH(tbl_dailyDashboard[[#This Row],[runDate]:[runDate]], tbl_dateHistory[[runDate]:[runDate]], 0), MATCH(tbl_dailyDashboard[[#Headers],[percentBRE]], tbl_dateHistory[#Headers], 0)), "-")</f>
        <v>x</v>
      </c>
      <c r="J383" s="58" t="str">
        <f>IFERROR(INDEX(tbl_dateHistory[], MATCH(tbl_dailyDashboard[[#This Row],[runDate]:[runDate]], tbl_dateHistory[[runDate]:[runDate]], 0), MATCH(tbl_dailyDashboard[[#Headers],[percentSystemErrors]], tbl_dateHistory[#Headers], 0)), "-")</f>
        <v>x</v>
      </c>
      <c r="K383" s="69"/>
    </row>
    <row r="384" spans="2:11" x14ac:dyDescent="0.3">
      <c r="B384" s="63"/>
      <c r="C384" s="55" t="str">
        <f>IFERROR((INDEX(tbl_dateHistory[], tbl_dailyDashboard[[#This Row],[rowLookup]], 1)), "-")</f>
        <v>x</v>
      </c>
      <c r="D384" s="56" t="str">
        <f>IFERROR(INDEX(tbl_dateHistory[], MATCH(tbl_dailyDashboard[[#This Row],[runDate]:[runDate]], tbl_dateHistory[[runDate]:[runDate]], 0), MATCH(tbl_dailyDashboard[[#Headers],[avgBotRunTime]], tbl_dateHistory[#Headers], 0)), "-")</f>
        <v>x</v>
      </c>
      <c r="E384" s="56" t="str">
        <f>IFERROR(INDEX(tbl_dateHistory[], MATCH(tbl_dailyDashboard[[#This Row],[runDate]:[runDate]], tbl_dateHistory[[runDate]:[runDate]], 0), MATCH(tbl_dailyDashboard[[#Headers],[avgTransactionTime]], tbl_dateHistory[#Headers], 0)), "-")</f>
        <v>x</v>
      </c>
      <c r="F384" s="99" t="str">
        <f>IFERROR(INDEX(tbl_dateHistory[], MATCH(tbl_dailyDashboard[[#This Row],[runDate]:[runDate]], tbl_dateHistory[[runDate]:[runDate]], 0), MATCH(tbl_dailyDashboard[[#Headers],[botRuns]], tbl_dateHistory[#Headers], 0)), "-")</f>
        <v>x</v>
      </c>
      <c r="G384" s="57" t="str">
        <f>IFERROR(INDEX(tbl_dateHistory[], MATCH(tbl_dailyDashboard[[#This Row],[runDate]:[runDate]], tbl_dateHistory[[runDate]:[runDate]], 0), MATCH(tbl_dailyDashboard[[#Headers],[totalTransactions]], tbl_dateHistory[#Headers], 0)), "-")</f>
        <v>x</v>
      </c>
      <c r="H384" s="58" t="str">
        <f>IFERROR(INDEX(tbl_dateHistory[], MATCH(tbl_dailyDashboard[[#This Row],[runDate]:[runDate]], tbl_dateHistory[[runDate]:[runDate]], 0), MATCH(tbl_dailyDashboard[[#Headers],[percentSuccessful]], tbl_dateHistory[#Headers], 0)), "-")</f>
        <v>x</v>
      </c>
      <c r="I384" s="58" t="str">
        <f>IFERROR(INDEX(tbl_dateHistory[], MATCH(tbl_dailyDashboard[[#This Row],[runDate]:[runDate]], tbl_dateHistory[[runDate]:[runDate]], 0), MATCH(tbl_dailyDashboard[[#Headers],[percentBRE]], tbl_dateHistory[#Headers], 0)), "-")</f>
        <v>x</v>
      </c>
      <c r="J384" s="58" t="str">
        <f>IFERROR(INDEX(tbl_dateHistory[], MATCH(tbl_dailyDashboard[[#This Row],[runDate]:[runDate]], tbl_dateHistory[[runDate]:[runDate]], 0), MATCH(tbl_dailyDashboard[[#Headers],[percentSystemErrors]], tbl_dateHistory[#Headers], 0)), "-")</f>
        <v>x</v>
      </c>
      <c r="K384" s="69"/>
    </row>
    <row r="385" spans="2:11" x14ac:dyDescent="0.3">
      <c r="B385" s="63"/>
      <c r="C385" s="55" t="str">
        <f>IFERROR((INDEX(tbl_dateHistory[], tbl_dailyDashboard[[#This Row],[rowLookup]], 1)), "-")</f>
        <v>x</v>
      </c>
      <c r="D385" s="56" t="str">
        <f>IFERROR(INDEX(tbl_dateHistory[], MATCH(tbl_dailyDashboard[[#This Row],[runDate]:[runDate]], tbl_dateHistory[[runDate]:[runDate]], 0), MATCH(tbl_dailyDashboard[[#Headers],[avgBotRunTime]], tbl_dateHistory[#Headers], 0)), "-")</f>
        <v>x</v>
      </c>
      <c r="E385" s="56" t="str">
        <f>IFERROR(INDEX(tbl_dateHistory[], MATCH(tbl_dailyDashboard[[#This Row],[runDate]:[runDate]], tbl_dateHistory[[runDate]:[runDate]], 0), MATCH(tbl_dailyDashboard[[#Headers],[avgTransactionTime]], tbl_dateHistory[#Headers], 0)), "-")</f>
        <v>x</v>
      </c>
      <c r="F385" s="99" t="str">
        <f>IFERROR(INDEX(tbl_dateHistory[], MATCH(tbl_dailyDashboard[[#This Row],[runDate]:[runDate]], tbl_dateHistory[[runDate]:[runDate]], 0), MATCH(tbl_dailyDashboard[[#Headers],[botRuns]], tbl_dateHistory[#Headers], 0)), "-")</f>
        <v>x</v>
      </c>
      <c r="G385" s="57" t="str">
        <f>IFERROR(INDEX(tbl_dateHistory[], MATCH(tbl_dailyDashboard[[#This Row],[runDate]:[runDate]], tbl_dateHistory[[runDate]:[runDate]], 0), MATCH(tbl_dailyDashboard[[#Headers],[totalTransactions]], tbl_dateHistory[#Headers], 0)), "-")</f>
        <v>x</v>
      </c>
      <c r="H385" s="58" t="str">
        <f>IFERROR(INDEX(tbl_dateHistory[], MATCH(tbl_dailyDashboard[[#This Row],[runDate]:[runDate]], tbl_dateHistory[[runDate]:[runDate]], 0), MATCH(tbl_dailyDashboard[[#Headers],[percentSuccessful]], tbl_dateHistory[#Headers], 0)), "-")</f>
        <v>x</v>
      </c>
      <c r="I385" s="58" t="str">
        <f>IFERROR(INDEX(tbl_dateHistory[], MATCH(tbl_dailyDashboard[[#This Row],[runDate]:[runDate]], tbl_dateHistory[[runDate]:[runDate]], 0), MATCH(tbl_dailyDashboard[[#Headers],[percentBRE]], tbl_dateHistory[#Headers], 0)), "-")</f>
        <v>x</v>
      </c>
      <c r="J385" s="58" t="str">
        <f>IFERROR(INDEX(tbl_dateHistory[], MATCH(tbl_dailyDashboard[[#This Row],[runDate]:[runDate]], tbl_dateHistory[[runDate]:[runDate]], 0), MATCH(tbl_dailyDashboard[[#Headers],[percentSystemErrors]], tbl_dateHistory[#Headers], 0)), "-")</f>
        <v>x</v>
      </c>
      <c r="K385" s="69"/>
    </row>
    <row r="386" spans="2:11" x14ac:dyDescent="0.3">
      <c r="B386" s="63"/>
      <c r="C386" s="55" t="str">
        <f>IFERROR((INDEX(tbl_dateHistory[], tbl_dailyDashboard[[#This Row],[rowLookup]], 1)), "-")</f>
        <v>x</v>
      </c>
      <c r="D386" s="56" t="str">
        <f>IFERROR(INDEX(tbl_dateHistory[], MATCH(tbl_dailyDashboard[[#This Row],[runDate]:[runDate]], tbl_dateHistory[[runDate]:[runDate]], 0), MATCH(tbl_dailyDashboard[[#Headers],[avgBotRunTime]], tbl_dateHistory[#Headers], 0)), "-")</f>
        <v>x</v>
      </c>
      <c r="E386" s="56" t="str">
        <f>IFERROR(INDEX(tbl_dateHistory[], MATCH(tbl_dailyDashboard[[#This Row],[runDate]:[runDate]], tbl_dateHistory[[runDate]:[runDate]], 0), MATCH(tbl_dailyDashboard[[#Headers],[avgTransactionTime]], tbl_dateHistory[#Headers], 0)), "-")</f>
        <v>x</v>
      </c>
      <c r="F386" s="99" t="str">
        <f>IFERROR(INDEX(tbl_dateHistory[], MATCH(tbl_dailyDashboard[[#This Row],[runDate]:[runDate]], tbl_dateHistory[[runDate]:[runDate]], 0), MATCH(tbl_dailyDashboard[[#Headers],[botRuns]], tbl_dateHistory[#Headers], 0)), "-")</f>
        <v>x</v>
      </c>
      <c r="G386" s="57" t="str">
        <f>IFERROR(INDEX(tbl_dateHistory[], MATCH(tbl_dailyDashboard[[#This Row],[runDate]:[runDate]], tbl_dateHistory[[runDate]:[runDate]], 0), MATCH(tbl_dailyDashboard[[#Headers],[totalTransactions]], tbl_dateHistory[#Headers], 0)), "-")</f>
        <v>x</v>
      </c>
      <c r="H386" s="58" t="str">
        <f>IFERROR(INDEX(tbl_dateHistory[], MATCH(tbl_dailyDashboard[[#This Row],[runDate]:[runDate]], tbl_dateHistory[[runDate]:[runDate]], 0), MATCH(tbl_dailyDashboard[[#Headers],[percentSuccessful]], tbl_dateHistory[#Headers], 0)), "-")</f>
        <v>x</v>
      </c>
      <c r="I386" s="58" t="str">
        <f>IFERROR(INDEX(tbl_dateHistory[], MATCH(tbl_dailyDashboard[[#This Row],[runDate]:[runDate]], tbl_dateHistory[[runDate]:[runDate]], 0), MATCH(tbl_dailyDashboard[[#Headers],[percentBRE]], tbl_dateHistory[#Headers], 0)), "-")</f>
        <v>x</v>
      </c>
      <c r="J386" s="58" t="str">
        <f>IFERROR(INDEX(tbl_dateHistory[], MATCH(tbl_dailyDashboard[[#This Row],[runDate]:[runDate]], tbl_dateHistory[[runDate]:[runDate]], 0), MATCH(tbl_dailyDashboard[[#Headers],[percentSystemErrors]], tbl_dateHistory[#Headers], 0)), "-")</f>
        <v>x</v>
      </c>
      <c r="K386" s="69"/>
    </row>
    <row r="387" spans="2:11" x14ac:dyDescent="0.3">
      <c r="B387" s="63"/>
      <c r="C387" s="55" t="str">
        <f>IFERROR((INDEX(tbl_dateHistory[], tbl_dailyDashboard[[#This Row],[rowLookup]], 1)), "-")</f>
        <v>x</v>
      </c>
      <c r="D387" s="56" t="str">
        <f>IFERROR(INDEX(tbl_dateHistory[], MATCH(tbl_dailyDashboard[[#This Row],[runDate]:[runDate]], tbl_dateHistory[[runDate]:[runDate]], 0), MATCH(tbl_dailyDashboard[[#Headers],[avgBotRunTime]], tbl_dateHistory[#Headers], 0)), "-")</f>
        <v>x</v>
      </c>
      <c r="E387" s="56" t="str">
        <f>IFERROR(INDEX(tbl_dateHistory[], MATCH(tbl_dailyDashboard[[#This Row],[runDate]:[runDate]], tbl_dateHistory[[runDate]:[runDate]], 0), MATCH(tbl_dailyDashboard[[#Headers],[avgTransactionTime]], tbl_dateHistory[#Headers], 0)), "-")</f>
        <v>x</v>
      </c>
      <c r="F387" s="99" t="str">
        <f>IFERROR(INDEX(tbl_dateHistory[], MATCH(tbl_dailyDashboard[[#This Row],[runDate]:[runDate]], tbl_dateHistory[[runDate]:[runDate]], 0), MATCH(tbl_dailyDashboard[[#Headers],[botRuns]], tbl_dateHistory[#Headers], 0)), "-")</f>
        <v>x</v>
      </c>
      <c r="G387" s="57" t="str">
        <f>IFERROR(INDEX(tbl_dateHistory[], MATCH(tbl_dailyDashboard[[#This Row],[runDate]:[runDate]], tbl_dateHistory[[runDate]:[runDate]], 0), MATCH(tbl_dailyDashboard[[#Headers],[totalTransactions]], tbl_dateHistory[#Headers], 0)), "-")</f>
        <v>x</v>
      </c>
      <c r="H387" s="58" t="str">
        <f>IFERROR(INDEX(tbl_dateHistory[], MATCH(tbl_dailyDashboard[[#This Row],[runDate]:[runDate]], tbl_dateHistory[[runDate]:[runDate]], 0), MATCH(tbl_dailyDashboard[[#Headers],[percentSuccessful]], tbl_dateHistory[#Headers], 0)), "-")</f>
        <v>x</v>
      </c>
      <c r="I387" s="58" t="str">
        <f>IFERROR(INDEX(tbl_dateHistory[], MATCH(tbl_dailyDashboard[[#This Row],[runDate]:[runDate]], tbl_dateHistory[[runDate]:[runDate]], 0), MATCH(tbl_dailyDashboard[[#Headers],[percentBRE]], tbl_dateHistory[#Headers], 0)), "-")</f>
        <v>x</v>
      </c>
      <c r="J387" s="58" t="str">
        <f>IFERROR(INDEX(tbl_dateHistory[], MATCH(tbl_dailyDashboard[[#This Row],[runDate]:[runDate]], tbl_dateHistory[[runDate]:[runDate]], 0), MATCH(tbl_dailyDashboard[[#Headers],[percentSystemErrors]], tbl_dateHistory[#Headers], 0)), "-")</f>
        <v>x</v>
      </c>
      <c r="K387" s="69"/>
    </row>
    <row r="388" spans="2:11" x14ac:dyDescent="0.3">
      <c r="B388" s="63"/>
      <c r="C388" s="55" t="str">
        <f>IFERROR((INDEX(tbl_dateHistory[], tbl_dailyDashboard[[#This Row],[rowLookup]], 1)), "-")</f>
        <v>x</v>
      </c>
      <c r="D388" s="56" t="str">
        <f>IFERROR(INDEX(tbl_dateHistory[], MATCH(tbl_dailyDashboard[[#This Row],[runDate]:[runDate]], tbl_dateHistory[[runDate]:[runDate]], 0), MATCH(tbl_dailyDashboard[[#Headers],[avgBotRunTime]], tbl_dateHistory[#Headers], 0)), "-")</f>
        <v>x</v>
      </c>
      <c r="E388" s="56" t="str">
        <f>IFERROR(INDEX(tbl_dateHistory[], MATCH(tbl_dailyDashboard[[#This Row],[runDate]:[runDate]], tbl_dateHistory[[runDate]:[runDate]], 0), MATCH(tbl_dailyDashboard[[#Headers],[avgTransactionTime]], tbl_dateHistory[#Headers], 0)), "-")</f>
        <v>x</v>
      </c>
      <c r="F388" s="99" t="str">
        <f>IFERROR(INDEX(tbl_dateHistory[], MATCH(tbl_dailyDashboard[[#This Row],[runDate]:[runDate]], tbl_dateHistory[[runDate]:[runDate]], 0), MATCH(tbl_dailyDashboard[[#Headers],[botRuns]], tbl_dateHistory[#Headers], 0)), "-")</f>
        <v>x</v>
      </c>
      <c r="G388" s="57" t="str">
        <f>IFERROR(INDEX(tbl_dateHistory[], MATCH(tbl_dailyDashboard[[#This Row],[runDate]:[runDate]], tbl_dateHistory[[runDate]:[runDate]], 0), MATCH(tbl_dailyDashboard[[#Headers],[totalTransactions]], tbl_dateHistory[#Headers], 0)), "-")</f>
        <v>x</v>
      </c>
      <c r="H388" s="58" t="str">
        <f>IFERROR(INDEX(tbl_dateHistory[], MATCH(tbl_dailyDashboard[[#This Row],[runDate]:[runDate]], tbl_dateHistory[[runDate]:[runDate]], 0), MATCH(tbl_dailyDashboard[[#Headers],[percentSuccessful]], tbl_dateHistory[#Headers], 0)), "-")</f>
        <v>x</v>
      </c>
      <c r="I388" s="58" t="str">
        <f>IFERROR(INDEX(tbl_dateHistory[], MATCH(tbl_dailyDashboard[[#This Row],[runDate]:[runDate]], tbl_dateHistory[[runDate]:[runDate]], 0), MATCH(tbl_dailyDashboard[[#Headers],[percentBRE]], tbl_dateHistory[#Headers], 0)), "-")</f>
        <v>x</v>
      </c>
      <c r="J388" s="58" t="str">
        <f>IFERROR(INDEX(tbl_dateHistory[], MATCH(tbl_dailyDashboard[[#This Row],[runDate]:[runDate]], tbl_dateHistory[[runDate]:[runDate]], 0), MATCH(tbl_dailyDashboard[[#Headers],[percentSystemErrors]], tbl_dateHistory[#Headers], 0)), "-")</f>
        <v>x</v>
      </c>
      <c r="K388" s="69"/>
    </row>
    <row r="389" spans="2:11" x14ac:dyDescent="0.3">
      <c r="B389" s="63"/>
      <c r="C389" s="55" t="str">
        <f>IFERROR((INDEX(tbl_dateHistory[], tbl_dailyDashboard[[#This Row],[rowLookup]], 1)), "-")</f>
        <v>x</v>
      </c>
      <c r="D389" s="56" t="str">
        <f>IFERROR(INDEX(tbl_dateHistory[], MATCH(tbl_dailyDashboard[[#This Row],[runDate]:[runDate]], tbl_dateHistory[[runDate]:[runDate]], 0), MATCH(tbl_dailyDashboard[[#Headers],[avgBotRunTime]], tbl_dateHistory[#Headers], 0)), "-")</f>
        <v>x</v>
      </c>
      <c r="E389" s="56" t="str">
        <f>IFERROR(INDEX(tbl_dateHistory[], MATCH(tbl_dailyDashboard[[#This Row],[runDate]:[runDate]], tbl_dateHistory[[runDate]:[runDate]], 0), MATCH(tbl_dailyDashboard[[#Headers],[avgTransactionTime]], tbl_dateHistory[#Headers], 0)), "-")</f>
        <v>x</v>
      </c>
      <c r="F389" s="99" t="str">
        <f>IFERROR(INDEX(tbl_dateHistory[], MATCH(tbl_dailyDashboard[[#This Row],[runDate]:[runDate]], tbl_dateHistory[[runDate]:[runDate]], 0), MATCH(tbl_dailyDashboard[[#Headers],[botRuns]], tbl_dateHistory[#Headers], 0)), "-")</f>
        <v>x</v>
      </c>
      <c r="G389" s="57" t="str">
        <f>IFERROR(INDEX(tbl_dateHistory[], MATCH(tbl_dailyDashboard[[#This Row],[runDate]:[runDate]], tbl_dateHistory[[runDate]:[runDate]], 0), MATCH(tbl_dailyDashboard[[#Headers],[totalTransactions]], tbl_dateHistory[#Headers], 0)), "-")</f>
        <v>x</v>
      </c>
      <c r="H389" s="58" t="str">
        <f>IFERROR(INDEX(tbl_dateHistory[], MATCH(tbl_dailyDashboard[[#This Row],[runDate]:[runDate]], tbl_dateHistory[[runDate]:[runDate]], 0), MATCH(tbl_dailyDashboard[[#Headers],[percentSuccessful]], tbl_dateHistory[#Headers], 0)), "-")</f>
        <v>x</v>
      </c>
      <c r="I389" s="58" t="str">
        <f>IFERROR(INDEX(tbl_dateHistory[], MATCH(tbl_dailyDashboard[[#This Row],[runDate]:[runDate]], tbl_dateHistory[[runDate]:[runDate]], 0), MATCH(tbl_dailyDashboard[[#Headers],[percentBRE]], tbl_dateHistory[#Headers], 0)), "-")</f>
        <v>x</v>
      </c>
      <c r="J389" s="58" t="str">
        <f>IFERROR(INDEX(tbl_dateHistory[], MATCH(tbl_dailyDashboard[[#This Row],[runDate]:[runDate]], tbl_dateHistory[[runDate]:[runDate]], 0), MATCH(tbl_dailyDashboard[[#Headers],[percentSystemErrors]], tbl_dateHistory[#Headers], 0)), "-")</f>
        <v>x</v>
      </c>
      <c r="K389" s="69"/>
    </row>
    <row r="390" spans="2:11" x14ac:dyDescent="0.3">
      <c r="B390" s="63"/>
      <c r="C390" s="55" t="str">
        <f>IFERROR((INDEX(tbl_dateHistory[], tbl_dailyDashboard[[#This Row],[rowLookup]], 1)), "-")</f>
        <v>x</v>
      </c>
      <c r="D390" s="56" t="str">
        <f>IFERROR(INDEX(tbl_dateHistory[], MATCH(tbl_dailyDashboard[[#This Row],[runDate]:[runDate]], tbl_dateHistory[[runDate]:[runDate]], 0), MATCH(tbl_dailyDashboard[[#Headers],[avgBotRunTime]], tbl_dateHistory[#Headers], 0)), "-")</f>
        <v>x</v>
      </c>
      <c r="E390" s="56" t="str">
        <f>IFERROR(INDEX(tbl_dateHistory[], MATCH(tbl_dailyDashboard[[#This Row],[runDate]:[runDate]], tbl_dateHistory[[runDate]:[runDate]], 0), MATCH(tbl_dailyDashboard[[#Headers],[avgTransactionTime]], tbl_dateHistory[#Headers], 0)), "-")</f>
        <v>x</v>
      </c>
      <c r="F390" s="99" t="str">
        <f>IFERROR(INDEX(tbl_dateHistory[], MATCH(tbl_dailyDashboard[[#This Row],[runDate]:[runDate]], tbl_dateHistory[[runDate]:[runDate]], 0), MATCH(tbl_dailyDashboard[[#Headers],[botRuns]], tbl_dateHistory[#Headers], 0)), "-")</f>
        <v>x</v>
      </c>
      <c r="G390" s="57" t="str">
        <f>IFERROR(INDEX(tbl_dateHistory[], MATCH(tbl_dailyDashboard[[#This Row],[runDate]:[runDate]], tbl_dateHistory[[runDate]:[runDate]], 0), MATCH(tbl_dailyDashboard[[#Headers],[totalTransactions]], tbl_dateHistory[#Headers], 0)), "-")</f>
        <v>x</v>
      </c>
      <c r="H390" s="58" t="str">
        <f>IFERROR(INDEX(tbl_dateHistory[], MATCH(tbl_dailyDashboard[[#This Row],[runDate]:[runDate]], tbl_dateHistory[[runDate]:[runDate]], 0), MATCH(tbl_dailyDashboard[[#Headers],[percentSuccessful]], tbl_dateHistory[#Headers], 0)), "-")</f>
        <v>x</v>
      </c>
      <c r="I390" s="58" t="str">
        <f>IFERROR(INDEX(tbl_dateHistory[], MATCH(tbl_dailyDashboard[[#This Row],[runDate]:[runDate]], tbl_dateHistory[[runDate]:[runDate]], 0), MATCH(tbl_dailyDashboard[[#Headers],[percentBRE]], tbl_dateHistory[#Headers], 0)), "-")</f>
        <v>x</v>
      </c>
      <c r="J390" s="58" t="str">
        <f>IFERROR(INDEX(tbl_dateHistory[], MATCH(tbl_dailyDashboard[[#This Row],[runDate]:[runDate]], tbl_dateHistory[[runDate]:[runDate]], 0), MATCH(tbl_dailyDashboard[[#Headers],[percentSystemErrors]], tbl_dateHistory[#Headers], 0)), "-")</f>
        <v>x</v>
      </c>
      <c r="K390" s="69"/>
    </row>
    <row r="391" spans="2:11" x14ac:dyDescent="0.3">
      <c r="B391" s="63"/>
      <c r="C391" s="55" t="str">
        <f>IFERROR((INDEX(tbl_dateHistory[], tbl_dailyDashboard[[#This Row],[rowLookup]], 1)), "-")</f>
        <v>x</v>
      </c>
      <c r="D391" s="56" t="str">
        <f>IFERROR(INDEX(tbl_dateHistory[], MATCH(tbl_dailyDashboard[[#This Row],[runDate]:[runDate]], tbl_dateHistory[[runDate]:[runDate]], 0), MATCH(tbl_dailyDashboard[[#Headers],[avgBotRunTime]], tbl_dateHistory[#Headers], 0)), "-")</f>
        <v>x</v>
      </c>
      <c r="E391" s="56" t="str">
        <f>IFERROR(INDEX(tbl_dateHistory[], MATCH(tbl_dailyDashboard[[#This Row],[runDate]:[runDate]], tbl_dateHistory[[runDate]:[runDate]], 0), MATCH(tbl_dailyDashboard[[#Headers],[avgTransactionTime]], tbl_dateHistory[#Headers], 0)), "-")</f>
        <v>x</v>
      </c>
      <c r="F391" s="99" t="str">
        <f>IFERROR(INDEX(tbl_dateHistory[], MATCH(tbl_dailyDashboard[[#This Row],[runDate]:[runDate]], tbl_dateHistory[[runDate]:[runDate]], 0), MATCH(tbl_dailyDashboard[[#Headers],[botRuns]], tbl_dateHistory[#Headers], 0)), "-")</f>
        <v>x</v>
      </c>
      <c r="G391" s="57" t="str">
        <f>IFERROR(INDEX(tbl_dateHistory[], MATCH(tbl_dailyDashboard[[#This Row],[runDate]:[runDate]], tbl_dateHistory[[runDate]:[runDate]], 0), MATCH(tbl_dailyDashboard[[#Headers],[totalTransactions]], tbl_dateHistory[#Headers], 0)), "-")</f>
        <v>x</v>
      </c>
      <c r="H391" s="58" t="str">
        <f>IFERROR(INDEX(tbl_dateHistory[], MATCH(tbl_dailyDashboard[[#This Row],[runDate]:[runDate]], tbl_dateHistory[[runDate]:[runDate]], 0), MATCH(tbl_dailyDashboard[[#Headers],[percentSuccessful]], tbl_dateHistory[#Headers], 0)), "-")</f>
        <v>x</v>
      </c>
      <c r="I391" s="58" t="str">
        <f>IFERROR(INDEX(tbl_dateHistory[], MATCH(tbl_dailyDashboard[[#This Row],[runDate]:[runDate]], tbl_dateHistory[[runDate]:[runDate]], 0), MATCH(tbl_dailyDashboard[[#Headers],[percentBRE]], tbl_dateHistory[#Headers], 0)), "-")</f>
        <v>x</v>
      </c>
      <c r="J391" s="58" t="str">
        <f>IFERROR(INDEX(tbl_dateHistory[], MATCH(tbl_dailyDashboard[[#This Row],[runDate]:[runDate]], tbl_dateHistory[[runDate]:[runDate]], 0), MATCH(tbl_dailyDashboard[[#Headers],[percentSystemErrors]], tbl_dateHistory[#Headers], 0)), "-")</f>
        <v>x</v>
      </c>
      <c r="K391" s="69"/>
    </row>
    <row r="392" spans="2:11" x14ac:dyDescent="0.3">
      <c r="B392" s="63"/>
      <c r="C392" s="55" t="str">
        <f>IFERROR((INDEX(tbl_dateHistory[], tbl_dailyDashboard[[#This Row],[rowLookup]], 1)), "-")</f>
        <v>x</v>
      </c>
      <c r="D392" s="56" t="str">
        <f>IFERROR(INDEX(tbl_dateHistory[], MATCH(tbl_dailyDashboard[[#This Row],[runDate]:[runDate]], tbl_dateHistory[[runDate]:[runDate]], 0), MATCH(tbl_dailyDashboard[[#Headers],[avgBotRunTime]], tbl_dateHistory[#Headers], 0)), "-")</f>
        <v>x</v>
      </c>
      <c r="E392" s="56" t="str">
        <f>IFERROR(INDEX(tbl_dateHistory[], MATCH(tbl_dailyDashboard[[#This Row],[runDate]:[runDate]], tbl_dateHistory[[runDate]:[runDate]], 0), MATCH(tbl_dailyDashboard[[#Headers],[avgTransactionTime]], tbl_dateHistory[#Headers], 0)), "-")</f>
        <v>x</v>
      </c>
      <c r="F392" s="99" t="str">
        <f>IFERROR(INDEX(tbl_dateHistory[], MATCH(tbl_dailyDashboard[[#This Row],[runDate]:[runDate]], tbl_dateHistory[[runDate]:[runDate]], 0), MATCH(tbl_dailyDashboard[[#Headers],[botRuns]], tbl_dateHistory[#Headers], 0)), "-")</f>
        <v>x</v>
      </c>
      <c r="G392" s="57" t="str">
        <f>IFERROR(INDEX(tbl_dateHistory[], MATCH(tbl_dailyDashboard[[#This Row],[runDate]:[runDate]], tbl_dateHistory[[runDate]:[runDate]], 0), MATCH(tbl_dailyDashboard[[#Headers],[totalTransactions]], tbl_dateHistory[#Headers], 0)), "-")</f>
        <v>x</v>
      </c>
      <c r="H392" s="58" t="str">
        <f>IFERROR(INDEX(tbl_dateHistory[], MATCH(tbl_dailyDashboard[[#This Row],[runDate]:[runDate]], tbl_dateHistory[[runDate]:[runDate]], 0), MATCH(tbl_dailyDashboard[[#Headers],[percentSuccessful]], tbl_dateHistory[#Headers], 0)), "-")</f>
        <v>x</v>
      </c>
      <c r="I392" s="58" t="str">
        <f>IFERROR(INDEX(tbl_dateHistory[], MATCH(tbl_dailyDashboard[[#This Row],[runDate]:[runDate]], tbl_dateHistory[[runDate]:[runDate]], 0), MATCH(tbl_dailyDashboard[[#Headers],[percentBRE]], tbl_dateHistory[#Headers], 0)), "-")</f>
        <v>x</v>
      </c>
      <c r="J392" s="58" t="str">
        <f>IFERROR(INDEX(tbl_dateHistory[], MATCH(tbl_dailyDashboard[[#This Row],[runDate]:[runDate]], tbl_dateHistory[[runDate]:[runDate]], 0), MATCH(tbl_dailyDashboard[[#Headers],[percentSystemErrors]], tbl_dateHistory[#Headers], 0)), "-")</f>
        <v>x</v>
      </c>
      <c r="K392" s="69"/>
    </row>
    <row r="393" spans="2:11" x14ac:dyDescent="0.3">
      <c r="B393" s="63"/>
      <c r="C393" s="55" t="str">
        <f>IFERROR((INDEX(tbl_dateHistory[], tbl_dailyDashboard[[#This Row],[rowLookup]], 1)), "-")</f>
        <v>x</v>
      </c>
      <c r="D393" s="56" t="str">
        <f>IFERROR(INDEX(tbl_dateHistory[], MATCH(tbl_dailyDashboard[[#This Row],[runDate]:[runDate]], tbl_dateHistory[[runDate]:[runDate]], 0), MATCH(tbl_dailyDashboard[[#Headers],[avgBotRunTime]], tbl_dateHistory[#Headers], 0)), "-")</f>
        <v>x</v>
      </c>
      <c r="E393" s="56" t="str">
        <f>IFERROR(INDEX(tbl_dateHistory[], MATCH(tbl_dailyDashboard[[#This Row],[runDate]:[runDate]], tbl_dateHistory[[runDate]:[runDate]], 0), MATCH(tbl_dailyDashboard[[#Headers],[avgTransactionTime]], tbl_dateHistory[#Headers], 0)), "-")</f>
        <v>x</v>
      </c>
      <c r="F393" s="99" t="str">
        <f>IFERROR(INDEX(tbl_dateHistory[], MATCH(tbl_dailyDashboard[[#This Row],[runDate]:[runDate]], tbl_dateHistory[[runDate]:[runDate]], 0), MATCH(tbl_dailyDashboard[[#Headers],[botRuns]], tbl_dateHistory[#Headers], 0)), "-")</f>
        <v>x</v>
      </c>
      <c r="G393" s="57" t="str">
        <f>IFERROR(INDEX(tbl_dateHistory[], MATCH(tbl_dailyDashboard[[#This Row],[runDate]:[runDate]], tbl_dateHistory[[runDate]:[runDate]], 0), MATCH(tbl_dailyDashboard[[#Headers],[totalTransactions]], tbl_dateHistory[#Headers], 0)), "-")</f>
        <v>x</v>
      </c>
      <c r="H393" s="58" t="str">
        <f>IFERROR(INDEX(tbl_dateHistory[], MATCH(tbl_dailyDashboard[[#This Row],[runDate]:[runDate]], tbl_dateHistory[[runDate]:[runDate]], 0), MATCH(tbl_dailyDashboard[[#Headers],[percentSuccessful]], tbl_dateHistory[#Headers], 0)), "-")</f>
        <v>x</v>
      </c>
      <c r="I393" s="58" t="str">
        <f>IFERROR(INDEX(tbl_dateHistory[], MATCH(tbl_dailyDashboard[[#This Row],[runDate]:[runDate]], tbl_dateHistory[[runDate]:[runDate]], 0), MATCH(tbl_dailyDashboard[[#Headers],[percentBRE]], tbl_dateHistory[#Headers], 0)), "-")</f>
        <v>x</v>
      </c>
      <c r="J393" s="58" t="str">
        <f>IFERROR(INDEX(tbl_dateHistory[], MATCH(tbl_dailyDashboard[[#This Row],[runDate]:[runDate]], tbl_dateHistory[[runDate]:[runDate]], 0), MATCH(tbl_dailyDashboard[[#Headers],[percentSystemErrors]], tbl_dateHistory[#Headers], 0)), "-")</f>
        <v>x</v>
      </c>
      <c r="K393" s="69"/>
    </row>
    <row r="394" spans="2:11" x14ac:dyDescent="0.3">
      <c r="B394" s="63"/>
      <c r="C394" s="55" t="str">
        <f>IFERROR((INDEX(tbl_dateHistory[], tbl_dailyDashboard[[#This Row],[rowLookup]], 1)), "-")</f>
        <v>x</v>
      </c>
      <c r="D394" s="56" t="str">
        <f>IFERROR(INDEX(tbl_dateHistory[], MATCH(tbl_dailyDashboard[[#This Row],[runDate]:[runDate]], tbl_dateHistory[[runDate]:[runDate]], 0), MATCH(tbl_dailyDashboard[[#Headers],[avgBotRunTime]], tbl_dateHistory[#Headers], 0)), "-")</f>
        <v>x</v>
      </c>
      <c r="E394" s="56" t="str">
        <f>IFERROR(INDEX(tbl_dateHistory[], MATCH(tbl_dailyDashboard[[#This Row],[runDate]:[runDate]], tbl_dateHistory[[runDate]:[runDate]], 0), MATCH(tbl_dailyDashboard[[#Headers],[avgTransactionTime]], tbl_dateHistory[#Headers], 0)), "-")</f>
        <v>x</v>
      </c>
      <c r="F394" s="99" t="str">
        <f>IFERROR(INDEX(tbl_dateHistory[], MATCH(tbl_dailyDashboard[[#This Row],[runDate]:[runDate]], tbl_dateHistory[[runDate]:[runDate]], 0), MATCH(tbl_dailyDashboard[[#Headers],[botRuns]], tbl_dateHistory[#Headers], 0)), "-")</f>
        <v>x</v>
      </c>
      <c r="G394" s="57" t="str">
        <f>IFERROR(INDEX(tbl_dateHistory[], MATCH(tbl_dailyDashboard[[#This Row],[runDate]:[runDate]], tbl_dateHistory[[runDate]:[runDate]], 0), MATCH(tbl_dailyDashboard[[#Headers],[totalTransactions]], tbl_dateHistory[#Headers], 0)), "-")</f>
        <v>x</v>
      </c>
      <c r="H394" s="58" t="str">
        <f>IFERROR(INDEX(tbl_dateHistory[], MATCH(tbl_dailyDashboard[[#This Row],[runDate]:[runDate]], tbl_dateHistory[[runDate]:[runDate]], 0), MATCH(tbl_dailyDashboard[[#Headers],[percentSuccessful]], tbl_dateHistory[#Headers], 0)), "-")</f>
        <v>x</v>
      </c>
      <c r="I394" s="58" t="str">
        <f>IFERROR(INDEX(tbl_dateHistory[], MATCH(tbl_dailyDashboard[[#This Row],[runDate]:[runDate]], tbl_dateHistory[[runDate]:[runDate]], 0), MATCH(tbl_dailyDashboard[[#Headers],[percentBRE]], tbl_dateHistory[#Headers], 0)), "-")</f>
        <v>x</v>
      </c>
      <c r="J394" s="58" t="str">
        <f>IFERROR(INDEX(tbl_dateHistory[], MATCH(tbl_dailyDashboard[[#This Row],[runDate]:[runDate]], tbl_dateHistory[[runDate]:[runDate]], 0), MATCH(tbl_dailyDashboard[[#Headers],[percentSystemErrors]], tbl_dateHistory[#Headers], 0)), "-")</f>
        <v>x</v>
      </c>
      <c r="K394" s="69"/>
    </row>
    <row r="395" spans="2:11" x14ac:dyDescent="0.3">
      <c r="B395" s="63"/>
      <c r="C395" s="55" t="str">
        <f>IFERROR((INDEX(tbl_dateHistory[], tbl_dailyDashboard[[#This Row],[rowLookup]], 1)), "-")</f>
        <v>x</v>
      </c>
      <c r="D395" s="56" t="str">
        <f>IFERROR(INDEX(tbl_dateHistory[], MATCH(tbl_dailyDashboard[[#This Row],[runDate]:[runDate]], tbl_dateHistory[[runDate]:[runDate]], 0), MATCH(tbl_dailyDashboard[[#Headers],[avgBotRunTime]], tbl_dateHistory[#Headers], 0)), "-")</f>
        <v>x</v>
      </c>
      <c r="E395" s="56" t="str">
        <f>IFERROR(INDEX(tbl_dateHistory[], MATCH(tbl_dailyDashboard[[#This Row],[runDate]:[runDate]], tbl_dateHistory[[runDate]:[runDate]], 0), MATCH(tbl_dailyDashboard[[#Headers],[avgTransactionTime]], tbl_dateHistory[#Headers], 0)), "-")</f>
        <v>x</v>
      </c>
      <c r="F395" s="99" t="str">
        <f>IFERROR(INDEX(tbl_dateHistory[], MATCH(tbl_dailyDashboard[[#This Row],[runDate]:[runDate]], tbl_dateHistory[[runDate]:[runDate]], 0), MATCH(tbl_dailyDashboard[[#Headers],[botRuns]], tbl_dateHistory[#Headers], 0)), "-")</f>
        <v>x</v>
      </c>
      <c r="G395" s="57" t="str">
        <f>IFERROR(INDEX(tbl_dateHistory[], MATCH(tbl_dailyDashboard[[#This Row],[runDate]:[runDate]], tbl_dateHistory[[runDate]:[runDate]], 0), MATCH(tbl_dailyDashboard[[#Headers],[totalTransactions]], tbl_dateHistory[#Headers], 0)), "-")</f>
        <v>x</v>
      </c>
      <c r="H395" s="58" t="str">
        <f>IFERROR(INDEX(tbl_dateHistory[], MATCH(tbl_dailyDashboard[[#This Row],[runDate]:[runDate]], tbl_dateHistory[[runDate]:[runDate]], 0), MATCH(tbl_dailyDashboard[[#Headers],[percentSuccessful]], tbl_dateHistory[#Headers], 0)), "-")</f>
        <v>x</v>
      </c>
      <c r="I395" s="58" t="str">
        <f>IFERROR(INDEX(tbl_dateHistory[], MATCH(tbl_dailyDashboard[[#This Row],[runDate]:[runDate]], tbl_dateHistory[[runDate]:[runDate]], 0), MATCH(tbl_dailyDashboard[[#Headers],[percentBRE]], tbl_dateHistory[#Headers], 0)), "-")</f>
        <v>x</v>
      </c>
      <c r="J395" s="58" t="str">
        <f>IFERROR(INDEX(tbl_dateHistory[], MATCH(tbl_dailyDashboard[[#This Row],[runDate]:[runDate]], tbl_dateHistory[[runDate]:[runDate]], 0), MATCH(tbl_dailyDashboard[[#Headers],[percentSystemErrors]], tbl_dateHistory[#Headers], 0)), "-")</f>
        <v>x</v>
      </c>
      <c r="K395" s="69"/>
    </row>
    <row r="396" spans="2:11" x14ac:dyDescent="0.3">
      <c r="B396" s="63"/>
      <c r="C396" s="55" t="str">
        <f>IFERROR((INDEX(tbl_dateHistory[], tbl_dailyDashboard[[#This Row],[rowLookup]], 1)), "-")</f>
        <v>x</v>
      </c>
      <c r="D396" s="56" t="str">
        <f>IFERROR(INDEX(tbl_dateHistory[], MATCH(tbl_dailyDashboard[[#This Row],[runDate]:[runDate]], tbl_dateHistory[[runDate]:[runDate]], 0), MATCH(tbl_dailyDashboard[[#Headers],[avgBotRunTime]], tbl_dateHistory[#Headers], 0)), "-")</f>
        <v>x</v>
      </c>
      <c r="E396" s="56" t="str">
        <f>IFERROR(INDEX(tbl_dateHistory[], MATCH(tbl_dailyDashboard[[#This Row],[runDate]:[runDate]], tbl_dateHistory[[runDate]:[runDate]], 0), MATCH(tbl_dailyDashboard[[#Headers],[avgTransactionTime]], tbl_dateHistory[#Headers], 0)), "-")</f>
        <v>x</v>
      </c>
      <c r="F396" s="99" t="str">
        <f>IFERROR(INDEX(tbl_dateHistory[], MATCH(tbl_dailyDashboard[[#This Row],[runDate]:[runDate]], tbl_dateHistory[[runDate]:[runDate]], 0), MATCH(tbl_dailyDashboard[[#Headers],[botRuns]], tbl_dateHistory[#Headers], 0)), "-")</f>
        <v>x</v>
      </c>
      <c r="G396" s="57" t="str">
        <f>IFERROR(INDEX(tbl_dateHistory[], MATCH(tbl_dailyDashboard[[#This Row],[runDate]:[runDate]], tbl_dateHistory[[runDate]:[runDate]], 0), MATCH(tbl_dailyDashboard[[#Headers],[totalTransactions]], tbl_dateHistory[#Headers], 0)), "-")</f>
        <v>x</v>
      </c>
      <c r="H396" s="58" t="str">
        <f>IFERROR(INDEX(tbl_dateHistory[], MATCH(tbl_dailyDashboard[[#This Row],[runDate]:[runDate]], tbl_dateHistory[[runDate]:[runDate]], 0), MATCH(tbl_dailyDashboard[[#Headers],[percentSuccessful]], tbl_dateHistory[#Headers], 0)), "-")</f>
        <v>x</v>
      </c>
      <c r="I396" s="58" t="str">
        <f>IFERROR(INDEX(tbl_dateHistory[], MATCH(tbl_dailyDashboard[[#This Row],[runDate]:[runDate]], tbl_dateHistory[[runDate]:[runDate]], 0), MATCH(tbl_dailyDashboard[[#Headers],[percentBRE]], tbl_dateHistory[#Headers], 0)), "-")</f>
        <v>x</v>
      </c>
      <c r="J396" s="58" t="str">
        <f>IFERROR(INDEX(tbl_dateHistory[], MATCH(tbl_dailyDashboard[[#This Row],[runDate]:[runDate]], tbl_dateHistory[[runDate]:[runDate]], 0), MATCH(tbl_dailyDashboard[[#Headers],[percentSystemErrors]], tbl_dateHistory[#Headers], 0)), "-")</f>
        <v>x</v>
      </c>
      <c r="K396" s="69"/>
    </row>
    <row r="397" spans="2:11" x14ac:dyDescent="0.3">
      <c r="B397" s="63"/>
      <c r="C397" s="55" t="str">
        <f>IFERROR((INDEX(tbl_dateHistory[], tbl_dailyDashboard[[#This Row],[rowLookup]], 1)), "-")</f>
        <v>x</v>
      </c>
      <c r="D397" s="56" t="str">
        <f>IFERROR(INDEX(tbl_dateHistory[], MATCH(tbl_dailyDashboard[[#This Row],[runDate]:[runDate]], tbl_dateHistory[[runDate]:[runDate]], 0), MATCH(tbl_dailyDashboard[[#Headers],[avgBotRunTime]], tbl_dateHistory[#Headers], 0)), "-")</f>
        <v>x</v>
      </c>
      <c r="E397" s="56" t="str">
        <f>IFERROR(INDEX(tbl_dateHistory[], MATCH(tbl_dailyDashboard[[#This Row],[runDate]:[runDate]], tbl_dateHistory[[runDate]:[runDate]], 0), MATCH(tbl_dailyDashboard[[#Headers],[avgTransactionTime]], tbl_dateHistory[#Headers], 0)), "-")</f>
        <v>x</v>
      </c>
      <c r="F397" s="99" t="str">
        <f>IFERROR(INDEX(tbl_dateHistory[], MATCH(tbl_dailyDashboard[[#This Row],[runDate]:[runDate]], tbl_dateHistory[[runDate]:[runDate]], 0), MATCH(tbl_dailyDashboard[[#Headers],[botRuns]], tbl_dateHistory[#Headers], 0)), "-")</f>
        <v>x</v>
      </c>
      <c r="G397" s="57" t="str">
        <f>IFERROR(INDEX(tbl_dateHistory[], MATCH(tbl_dailyDashboard[[#This Row],[runDate]:[runDate]], tbl_dateHistory[[runDate]:[runDate]], 0), MATCH(tbl_dailyDashboard[[#Headers],[totalTransactions]], tbl_dateHistory[#Headers], 0)), "-")</f>
        <v>x</v>
      </c>
      <c r="H397" s="58" t="str">
        <f>IFERROR(INDEX(tbl_dateHistory[], MATCH(tbl_dailyDashboard[[#This Row],[runDate]:[runDate]], tbl_dateHistory[[runDate]:[runDate]], 0), MATCH(tbl_dailyDashboard[[#Headers],[percentSuccessful]], tbl_dateHistory[#Headers], 0)), "-")</f>
        <v>x</v>
      </c>
      <c r="I397" s="58" t="str">
        <f>IFERROR(INDEX(tbl_dateHistory[], MATCH(tbl_dailyDashboard[[#This Row],[runDate]:[runDate]], tbl_dateHistory[[runDate]:[runDate]], 0), MATCH(tbl_dailyDashboard[[#Headers],[percentBRE]], tbl_dateHistory[#Headers], 0)), "-")</f>
        <v>x</v>
      </c>
      <c r="J397" s="58" t="str">
        <f>IFERROR(INDEX(tbl_dateHistory[], MATCH(tbl_dailyDashboard[[#This Row],[runDate]:[runDate]], tbl_dateHistory[[runDate]:[runDate]], 0), MATCH(tbl_dailyDashboard[[#Headers],[percentSystemErrors]], tbl_dateHistory[#Headers], 0)), "-")</f>
        <v>x</v>
      </c>
      <c r="K397" s="69"/>
    </row>
    <row r="398" spans="2:11" x14ac:dyDescent="0.3">
      <c r="B398" s="63"/>
      <c r="C398" s="55" t="str">
        <f>IFERROR((INDEX(tbl_dateHistory[], tbl_dailyDashboard[[#This Row],[rowLookup]], 1)), "-")</f>
        <v>x</v>
      </c>
      <c r="D398" s="56" t="str">
        <f>IFERROR(INDEX(tbl_dateHistory[], MATCH(tbl_dailyDashboard[[#This Row],[runDate]:[runDate]], tbl_dateHistory[[runDate]:[runDate]], 0), MATCH(tbl_dailyDashboard[[#Headers],[avgBotRunTime]], tbl_dateHistory[#Headers], 0)), "-")</f>
        <v>x</v>
      </c>
      <c r="E398" s="56" t="str">
        <f>IFERROR(INDEX(tbl_dateHistory[], MATCH(tbl_dailyDashboard[[#This Row],[runDate]:[runDate]], tbl_dateHistory[[runDate]:[runDate]], 0), MATCH(tbl_dailyDashboard[[#Headers],[avgTransactionTime]], tbl_dateHistory[#Headers], 0)), "-")</f>
        <v>x</v>
      </c>
      <c r="F398" s="99" t="str">
        <f>IFERROR(INDEX(tbl_dateHistory[], MATCH(tbl_dailyDashboard[[#This Row],[runDate]:[runDate]], tbl_dateHistory[[runDate]:[runDate]], 0), MATCH(tbl_dailyDashboard[[#Headers],[botRuns]], tbl_dateHistory[#Headers], 0)), "-")</f>
        <v>x</v>
      </c>
      <c r="G398" s="57" t="str">
        <f>IFERROR(INDEX(tbl_dateHistory[], MATCH(tbl_dailyDashboard[[#This Row],[runDate]:[runDate]], tbl_dateHistory[[runDate]:[runDate]], 0), MATCH(tbl_dailyDashboard[[#Headers],[totalTransactions]], tbl_dateHistory[#Headers], 0)), "-")</f>
        <v>x</v>
      </c>
      <c r="H398" s="58" t="str">
        <f>IFERROR(INDEX(tbl_dateHistory[], MATCH(tbl_dailyDashboard[[#This Row],[runDate]:[runDate]], tbl_dateHistory[[runDate]:[runDate]], 0), MATCH(tbl_dailyDashboard[[#Headers],[percentSuccessful]], tbl_dateHistory[#Headers], 0)), "-")</f>
        <v>x</v>
      </c>
      <c r="I398" s="58" t="str">
        <f>IFERROR(INDEX(tbl_dateHistory[], MATCH(tbl_dailyDashboard[[#This Row],[runDate]:[runDate]], tbl_dateHistory[[runDate]:[runDate]], 0), MATCH(tbl_dailyDashboard[[#Headers],[percentBRE]], tbl_dateHistory[#Headers], 0)), "-")</f>
        <v>x</v>
      </c>
      <c r="J398" s="58" t="str">
        <f>IFERROR(INDEX(tbl_dateHistory[], MATCH(tbl_dailyDashboard[[#This Row],[runDate]:[runDate]], tbl_dateHistory[[runDate]:[runDate]], 0), MATCH(tbl_dailyDashboard[[#Headers],[percentSystemErrors]], tbl_dateHistory[#Headers], 0)), "-")</f>
        <v>x</v>
      </c>
      <c r="K398" s="69"/>
    </row>
    <row r="399" spans="2:11" x14ac:dyDescent="0.3">
      <c r="B399" s="63"/>
      <c r="C399" s="55" t="str">
        <f>IFERROR((INDEX(tbl_dateHistory[], tbl_dailyDashboard[[#This Row],[rowLookup]], 1)), "-")</f>
        <v>x</v>
      </c>
      <c r="D399" s="56" t="str">
        <f>IFERROR(INDEX(tbl_dateHistory[], MATCH(tbl_dailyDashboard[[#This Row],[runDate]:[runDate]], tbl_dateHistory[[runDate]:[runDate]], 0), MATCH(tbl_dailyDashboard[[#Headers],[avgBotRunTime]], tbl_dateHistory[#Headers], 0)), "-")</f>
        <v>x</v>
      </c>
      <c r="E399" s="56" t="str">
        <f>IFERROR(INDEX(tbl_dateHistory[], MATCH(tbl_dailyDashboard[[#This Row],[runDate]:[runDate]], tbl_dateHistory[[runDate]:[runDate]], 0), MATCH(tbl_dailyDashboard[[#Headers],[avgTransactionTime]], tbl_dateHistory[#Headers], 0)), "-")</f>
        <v>x</v>
      </c>
      <c r="F399" s="99" t="str">
        <f>IFERROR(INDEX(tbl_dateHistory[], MATCH(tbl_dailyDashboard[[#This Row],[runDate]:[runDate]], tbl_dateHistory[[runDate]:[runDate]], 0), MATCH(tbl_dailyDashboard[[#Headers],[botRuns]], tbl_dateHistory[#Headers], 0)), "-")</f>
        <v>x</v>
      </c>
      <c r="G399" s="57" t="str">
        <f>IFERROR(INDEX(tbl_dateHistory[], MATCH(tbl_dailyDashboard[[#This Row],[runDate]:[runDate]], tbl_dateHistory[[runDate]:[runDate]], 0), MATCH(tbl_dailyDashboard[[#Headers],[totalTransactions]], tbl_dateHistory[#Headers], 0)), "-")</f>
        <v>x</v>
      </c>
      <c r="H399" s="58" t="str">
        <f>IFERROR(INDEX(tbl_dateHistory[], MATCH(tbl_dailyDashboard[[#This Row],[runDate]:[runDate]], tbl_dateHistory[[runDate]:[runDate]], 0), MATCH(tbl_dailyDashboard[[#Headers],[percentSuccessful]], tbl_dateHistory[#Headers], 0)), "-")</f>
        <v>x</v>
      </c>
      <c r="I399" s="58" t="str">
        <f>IFERROR(INDEX(tbl_dateHistory[], MATCH(tbl_dailyDashboard[[#This Row],[runDate]:[runDate]], tbl_dateHistory[[runDate]:[runDate]], 0), MATCH(tbl_dailyDashboard[[#Headers],[percentBRE]], tbl_dateHistory[#Headers], 0)), "-")</f>
        <v>x</v>
      </c>
      <c r="J399" s="58" t="str">
        <f>IFERROR(INDEX(tbl_dateHistory[], MATCH(tbl_dailyDashboard[[#This Row],[runDate]:[runDate]], tbl_dateHistory[[runDate]:[runDate]], 0), MATCH(tbl_dailyDashboard[[#Headers],[percentSystemErrors]], tbl_dateHistory[#Headers], 0)), "-")</f>
        <v>x</v>
      </c>
      <c r="K399" s="69"/>
    </row>
    <row r="400" spans="2:11" x14ac:dyDescent="0.3">
      <c r="B400" s="63"/>
      <c r="C400" s="55" t="str">
        <f>IFERROR((INDEX(tbl_dateHistory[], tbl_dailyDashboard[[#This Row],[rowLookup]], 1)), "-")</f>
        <v>x</v>
      </c>
      <c r="D400" s="56" t="str">
        <f>IFERROR(INDEX(tbl_dateHistory[], MATCH(tbl_dailyDashboard[[#This Row],[runDate]:[runDate]], tbl_dateHistory[[runDate]:[runDate]], 0), MATCH(tbl_dailyDashboard[[#Headers],[avgBotRunTime]], tbl_dateHistory[#Headers], 0)), "-")</f>
        <v>x</v>
      </c>
      <c r="E400" s="56" t="str">
        <f>IFERROR(INDEX(tbl_dateHistory[], MATCH(tbl_dailyDashboard[[#This Row],[runDate]:[runDate]], tbl_dateHistory[[runDate]:[runDate]], 0), MATCH(tbl_dailyDashboard[[#Headers],[avgTransactionTime]], tbl_dateHistory[#Headers], 0)), "-")</f>
        <v>x</v>
      </c>
      <c r="F400" s="99" t="str">
        <f>IFERROR(INDEX(tbl_dateHistory[], MATCH(tbl_dailyDashboard[[#This Row],[runDate]:[runDate]], tbl_dateHistory[[runDate]:[runDate]], 0), MATCH(tbl_dailyDashboard[[#Headers],[botRuns]], tbl_dateHistory[#Headers], 0)), "-")</f>
        <v>x</v>
      </c>
      <c r="G400" s="57" t="str">
        <f>IFERROR(INDEX(tbl_dateHistory[], MATCH(tbl_dailyDashboard[[#This Row],[runDate]:[runDate]], tbl_dateHistory[[runDate]:[runDate]], 0), MATCH(tbl_dailyDashboard[[#Headers],[totalTransactions]], tbl_dateHistory[#Headers], 0)), "-")</f>
        <v>x</v>
      </c>
      <c r="H400" s="58" t="str">
        <f>IFERROR(INDEX(tbl_dateHistory[], MATCH(tbl_dailyDashboard[[#This Row],[runDate]:[runDate]], tbl_dateHistory[[runDate]:[runDate]], 0), MATCH(tbl_dailyDashboard[[#Headers],[percentSuccessful]], tbl_dateHistory[#Headers], 0)), "-")</f>
        <v>x</v>
      </c>
      <c r="I400" s="58" t="str">
        <f>IFERROR(INDEX(tbl_dateHistory[], MATCH(tbl_dailyDashboard[[#This Row],[runDate]:[runDate]], tbl_dateHistory[[runDate]:[runDate]], 0), MATCH(tbl_dailyDashboard[[#Headers],[percentBRE]], tbl_dateHistory[#Headers], 0)), "-")</f>
        <v>x</v>
      </c>
      <c r="J400" s="58" t="str">
        <f>IFERROR(INDEX(tbl_dateHistory[], MATCH(tbl_dailyDashboard[[#This Row],[runDate]:[runDate]], tbl_dateHistory[[runDate]:[runDate]], 0), MATCH(tbl_dailyDashboard[[#Headers],[percentSystemErrors]], tbl_dateHistory[#Headers], 0)), "-")</f>
        <v>x</v>
      </c>
      <c r="K400" s="69"/>
    </row>
    <row r="401" spans="2:11" x14ac:dyDescent="0.3">
      <c r="B401" s="63"/>
      <c r="C401" s="55" t="str">
        <f>IFERROR((INDEX(tbl_dateHistory[], tbl_dailyDashboard[[#This Row],[rowLookup]], 1)), "-")</f>
        <v>x</v>
      </c>
      <c r="D401" s="56" t="str">
        <f>IFERROR(INDEX(tbl_dateHistory[], MATCH(tbl_dailyDashboard[[#This Row],[runDate]:[runDate]], tbl_dateHistory[[runDate]:[runDate]], 0), MATCH(tbl_dailyDashboard[[#Headers],[avgBotRunTime]], tbl_dateHistory[#Headers], 0)), "-")</f>
        <v>x</v>
      </c>
      <c r="E401" s="56" t="str">
        <f>IFERROR(INDEX(tbl_dateHistory[], MATCH(tbl_dailyDashboard[[#This Row],[runDate]:[runDate]], tbl_dateHistory[[runDate]:[runDate]], 0), MATCH(tbl_dailyDashboard[[#Headers],[avgTransactionTime]], tbl_dateHistory[#Headers], 0)), "-")</f>
        <v>x</v>
      </c>
      <c r="F401" s="99" t="str">
        <f>IFERROR(INDEX(tbl_dateHistory[], MATCH(tbl_dailyDashboard[[#This Row],[runDate]:[runDate]], tbl_dateHistory[[runDate]:[runDate]], 0), MATCH(tbl_dailyDashboard[[#Headers],[botRuns]], tbl_dateHistory[#Headers], 0)), "-")</f>
        <v>x</v>
      </c>
      <c r="G401" s="57" t="str">
        <f>IFERROR(INDEX(tbl_dateHistory[], MATCH(tbl_dailyDashboard[[#This Row],[runDate]:[runDate]], tbl_dateHistory[[runDate]:[runDate]], 0), MATCH(tbl_dailyDashboard[[#Headers],[totalTransactions]], tbl_dateHistory[#Headers], 0)), "-")</f>
        <v>x</v>
      </c>
      <c r="H401" s="58" t="str">
        <f>IFERROR(INDEX(tbl_dateHistory[], MATCH(tbl_dailyDashboard[[#This Row],[runDate]:[runDate]], tbl_dateHistory[[runDate]:[runDate]], 0), MATCH(tbl_dailyDashboard[[#Headers],[percentSuccessful]], tbl_dateHistory[#Headers], 0)), "-")</f>
        <v>x</v>
      </c>
      <c r="I401" s="58" t="str">
        <f>IFERROR(INDEX(tbl_dateHistory[], MATCH(tbl_dailyDashboard[[#This Row],[runDate]:[runDate]], tbl_dateHistory[[runDate]:[runDate]], 0), MATCH(tbl_dailyDashboard[[#Headers],[percentBRE]], tbl_dateHistory[#Headers], 0)), "-")</f>
        <v>x</v>
      </c>
      <c r="J401" s="58" t="str">
        <f>IFERROR(INDEX(tbl_dateHistory[], MATCH(tbl_dailyDashboard[[#This Row],[runDate]:[runDate]], tbl_dateHistory[[runDate]:[runDate]], 0), MATCH(tbl_dailyDashboard[[#Headers],[percentSystemErrors]], tbl_dateHistory[#Headers], 0)), "-")</f>
        <v>x</v>
      </c>
      <c r="K401" s="69"/>
    </row>
    <row r="402" spans="2:11" x14ac:dyDescent="0.3">
      <c r="B402" s="63"/>
      <c r="C402" s="55" t="str">
        <f>IFERROR((INDEX(tbl_dateHistory[], tbl_dailyDashboard[[#This Row],[rowLookup]], 1)), "-")</f>
        <v>x</v>
      </c>
      <c r="D402" s="56" t="str">
        <f>IFERROR(INDEX(tbl_dateHistory[], MATCH(tbl_dailyDashboard[[#This Row],[runDate]:[runDate]], tbl_dateHistory[[runDate]:[runDate]], 0), MATCH(tbl_dailyDashboard[[#Headers],[avgBotRunTime]], tbl_dateHistory[#Headers], 0)), "-")</f>
        <v>x</v>
      </c>
      <c r="E402" s="56" t="str">
        <f>IFERROR(INDEX(tbl_dateHistory[], MATCH(tbl_dailyDashboard[[#This Row],[runDate]:[runDate]], tbl_dateHistory[[runDate]:[runDate]], 0), MATCH(tbl_dailyDashboard[[#Headers],[avgTransactionTime]], tbl_dateHistory[#Headers], 0)), "-")</f>
        <v>x</v>
      </c>
      <c r="F402" s="99" t="str">
        <f>IFERROR(INDEX(tbl_dateHistory[], MATCH(tbl_dailyDashboard[[#This Row],[runDate]:[runDate]], tbl_dateHistory[[runDate]:[runDate]], 0), MATCH(tbl_dailyDashboard[[#Headers],[botRuns]], tbl_dateHistory[#Headers], 0)), "-")</f>
        <v>x</v>
      </c>
      <c r="G402" s="57" t="str">
        <f>IFERROR(INDEX(tbl_dateHistory[], MATCH(tbl_dailyDashboard[[#This Row],[runDate]:[runDate]], tbl_dateHistory[[runDate]:[runDate]], 0), MATCH(tbl_dailyDashboard[[#Headers],[totalTransactions]], tbl_dateHistory[#Headers], 0)), "-")</f>
        <v>x</v>
      </c>
      <c r="H402" s="58" t="str">
        <f>IFERROR(INDEX(tbl_dateHistory[], MATCH(tbl_dailyDashboard[[#This Row],[runDate]:[runDate]], tbl_dateHistory[[runDate]:[runDate]], 0), MATCH(tbl_dailyDashboard[[#Headers],[percentSuccessful]], tbl_dateHistory[#Headers], 0)), "-")</f>
        <v>x</v>
      </c>
      <c r="I402" s="58" t="str">
        <f>IFERROR(INDEX(tbl_dateHistory[], MATCH(tbl_dailyDashboard[[#This Row],[runDate]:[runDate]], tbl_dateHistory[[runDate]:[runDate]], 0), MATCH(tbl_dailyDashboard[[#Headers],[percentBRE]], tbl_dateHistory[#Headers], 0)), "-")</f>
        <v>x</v>
      </c>
      <c r="J402" s="58" t="str">
        <f>IFERROR(INDEX(tbl_dateHistory[], MATCH(tbl_dailyDashboard[[#This Row],[runDate]:[runDate]], tbl_dateHistory[[runDate]:[runDate]], 0), MATCH(tbl_dailyDashboard[[#Headers],[percentSystemErrors]], tbl_dateHistory[#Headers], 0)), "-")</f>
        <v>x</v>
      </c>
      <c r="K402" s="69"/>
    </row>
    <row r="403" spans="2:11" x14ac:dyDescent="0.3">
      <c r="B403" s="63"/>
      <c r="C403" s="55" t="str">
        <f>IFERROR((INDEX(tbl_dateHistory[], tbl_dailyDashboard[[#This Row],[rowLookup]], 1)), "-")</f>
        <v>x</v>
      </c>
      <c r="D403" s="56" t="str">
        <f>IFERROR(INDEX(tbl_dateHistory[], MATCH(tbl_dailyDashboard[[#This Row],[runDate]:[runDate]], tbl_dateHistory[[runDate]:[runDate]], 0), MATCH(tbl_dailyDashboard[[#Headers],[avgBotRunTime]], tbl_dateHistory[#Headers], 0)), "-")</f>
        <v>x</v>
      </c>
      <c r="E403" s="56" t="str">
        <f>IFERROR(INDEX(tbl_dateHistory[], MATCH(tbl_dailyDashboard[[#This Row],[runDate]:[runDate]], tbl_dateHistory[[runDate]:[runDate]], 0), MATCH(tbl_dailyDashboard[[#Headers],[avgTransactionTime]], tbl_dateHistory[#Headers], 0)), "-")</f>
        <v>x</v>
      </c>
      <c r="F403" s="99" t="str">
        <f>IFERROR(INDEX(tbl_dateHistory[], MATCH(tbl_dailyDashboard[[#This Row],[runDate]:[runDate]], tbl_dateHistory[[runDate]:[runDate]], 0), MATCH(tbl_dailyDashboard[[#Headers],[botRuns]], tbl_dateHistory[#Headers], 0)), "-")</f>
        <v>x</v>
      </c>
      <c r="G403" s="57" t="str">
        <f>IFERROR(INDEX(tbl_dateHistory[], MATCH(tbl_dailyDashboard[[#This Row],[runDate]:[runDate]], tbl_dateHistory[[runDate]:[runDate]], 0), MATCH(tbl_dailyDashboard[[#Headers],[totalTransactions]], tbl_dateHistory[#Headers], 0)), "-")</f>
        <v>x</v>
      </c>
      <c r="H403" s="58" t="str">
        <f>IFERROR(INDEX(tbl_dateHistory[], MATCH(tbl_dailyDashboard[[#This Row],[runDate]:[runDate]], tbl_dateHistory[[runDate]:[runDate]], 0), MATCH(tbl_dailyDashboard[[#Headers],[percentSuccessful]], tbl_dateHistory[#Headers], 0)), "-")</f>
        <v>x</v>
      </c>
      <c r="I403" s="58" t="str">
        <f>IFERROR(INDEX(tbl_dateHistory[], MATCH(tbl_dailyDashboard[[#This Row],[runDate]:[runDate]], tbl_dateHistory[[runDate]:[runDate]], 0), MATCH(tbl_dailyDashboard[[#Headers],[percentBRE]], tbl_dateHistory[#Headers], 0)), "-")</f>
        <v>x</v>
      </c>
      <c r="J403" s="58" t="str">
        <f>IFERROR(INDEX(tbl_dateHistory[], MATCH(tbl_dailyDashboard[[#This Row],[runDate]:[runDate]], tbl_dateHistory[[runDate]:[runDate]], 0), MATCH(tbl_dailyDashboard[[#Headers],[percentSystemErrors]], tbl_dateHistory[#Headers], 0)), "-")</f>
        <v>x</v>
      </c>
      <c r="K403" s="69"/>
    </row>
    <row r="404" spans="2:11" x14ac:dyDescent="0.3">
      <c r="B404" s="63"/>
      <c r="C404" s="55" t="str">
        <f>IFERROR((INDEX(tbl_dateHistory[], tbl_dailyDashboard[[#This Row],[rowLookup]], 1)), "-")</f>
        <v>x</v>
      </c>
      <c r="D404" s="56" t="str">
        <f>IFERROR(INDEX(tbl_dateHistory[], MATCH(tbl_dailyDashboard[[#This Row],[runDate]:[runDate]], tbl_dateHistory[[runDate]:[runDate]], 0), MATCH(tbl_dailyDashboard[[#Headers],[avgBotRunTime]], tbl_dateHistory[#Headers], 0)), "-")</f>
        <v>x</v>
      </c>
      <c r="E404" s="56" t="str">
        <f>IFERROR(INDEX(tbl_dateHistory[], MATCH(tbl_dailyDashboard[[#This Row],[runDate]:[runDate]], tbl_dateHistory[[runDate]:[runDate]], 0), MATCH(tbl_dailyDashboard[[#Headers],[avgTransactionTime]], tbl_dateHistory[#Headers], 0)), "-")</f>
        <v>x</v>
      </c>
      <c r="F404" s="99" t="str">
        <f>IFERROR(INDEX(tbl_dateHistory[], MATCH(tbl_dailyDashboard[[#This Row],[runDate]:[runDate]], tbl_dateHistory[[runDate]:[runDate]], 0), MATCH(tbl_dailyDashboard[[#Headers],[botRuns]], tbl_dateHistory[#Headers], 0)), "-")</f>
        <v>x</v>
      </c>
      <c r="G404" s="57" t="str">
        <f>IFERROR(INDEX(tbl_dateHistory[], MATCH(tbl_dailyDashboard[[#This Row],[runDate]:[runDate]], tbl_dateHistory[[runDate]:[runDate]], 0), MATCH(tbl_dailyDashboard[[#Headers],[totalTransactions]], tbl_dateHistory[#Headers], 0)), "-")</f>
        <v>x</v>
      </c>
      <c r="H404" s="58" t="str">
        <f>IFERROR(INDEX(tbl_dateHistory[], MATCH(tbl_dailyDashboard[[#This Row],[runDate]:[runDate]], tbl_dateHistory[[runDate]:[runDate]], 0), MATCH(tbl_dailyDashboard[[#Headers],[percentSuccessful]], tbl_dateHistory[#Headers], 0)), "-")</f>
        <v>x</v>
      </c>
      <c r="I404" s="58" t="str">
        <f>IFERROR(INDEX(tbl_dateHistory[], MATCH(tbl_dailyDashboard[[#This Row],[runDate]:[runDate]], tbl_dateHistory[[runDate]:[runDate]], 0), MATCH(tbl_dailyDashboard[[#Headers],[percentBRE]], tbl_dateHistory[#Headers], 0)), "-")</f>
        <v>x</v>
      </c>
      <c r="J404" s="58" t="str">
        <f>IFERROR(INDEX(tbl_dateHistory[], MATCH(tbl_dailyDashboard[[#This Row],[runDate]:[runDate]], tbl_dateHistory[[runDate]:[runDate]], 0), MATCH(tbl_dailyDashboard[[#Headers],[percentSystemErrors]], tbl_dateHistory[#Headers], 0)), "-")</f>
        <v>x</v>
      </c>
      <c r="K404" s="69"/>
    </row>
    <row r="405" spans="2:11" x14ac:dyDescent="0.3">
      <c r="B405" s="63"/>
      <c r="C405" s="55" t="str">
        <f>IFERROR((INDEX(tbl_dateHistory[], tbl_dailyDashboard[[#This Row],[rowLookup]], 1)), "-")</f>
        <v>x</v>
      </c>
      <c r="D405" s="56" t="str">
        <f>IFERROR(INDEX(tbl_dateHistory[], MATCH(tbl_dailyDashboard[[#This Row],[runDate]:[runDate]], tbl_dateHistory[[runDate]:[runDate]], 0), MATCH(tbl_dailyDashboard[[#Headers],[avgBotRunTime]], tbl_dateHistory[#Headers], 0)), "-")</f>
        <v>x</v>
      </c>
      <c r="E405" s="56" t="str">
        <f>IFERROR(INDEX(tbl_dateHistory[], MATCH(tbl_dailyDashboard[[#This Row],[runDate]:[runDate]], tbl_dateHistory[[runDate]:[runDate]], 0), MATCH(tbl_dailyDashboard[[#Headers],[avgTransactionTime]], tbl_dateHistory[#Headers], 0)), "-")</f>
        <v>x</v>
      </c>
      <c r="F405" s="99" t="str">
        <f>IFERROR(INDEX(tbl_dateHistory[], MATCH(tbl_dailyDashboard[[#This Row],[runDate]:[runDate]], tbl_dateHistory[[runDate]:[runDate]], 0), MATCH(tbl_dailyDashboard[[#Headers],[botRuns]], tbl_dateHistory[#Headers], 0)), "-")</f>
        <v>x</v>
      </c>
      <c r="G405" s="57" t="str">
        <f>IFERROR(INDEX(tbl_dateHistory[], MATCH(tbl_dailyDashboard[[#This Row],[runDate]:[runDate]], tbl_dateHistory[[runDate]:[runDate]], 0), MATCH(tbl_dailyDashboard[[#Headers],[totalTransactions]], tbl_dateHistory[#Headers], 0)), "-")</f>
        <v>x</v>
      </c>
      <c r="H405" s="58" t="str">
        <f>IFERROR(INDEX(tbl_dateHistory[], MATCH(tbl_dailyDashboard[[#This Row],[runDate]:[runDate]], tbl_dateHistory[[runDate]:[runDate]], 0), MATCH(tbl_dailyDashboard[[#Headers],[percentSuccessful]], tbl_dateHistory[#Headers], 0)), "-")</f>
        <v>x</v>
      </c>
      <c r="I405" s="58" t="str">
        <f>IFERROR(INDEX(tbl_dateHistory[], MATCH(tbl_dailyDashboard[[#This Row],[runDate]:[runDate]], tbl_dateHistory[[runDate]:[runDate]], 0), MATCH(tbl_dailyDashboard[[#Headers],[percentBRE]], tbl_dateHistory[#Headers], 0)), "-")</f>
        <v>x</v>
      </c>
      <c r="J405" s="58" t="str">
        <f>IFERROR(INDEX(tbl_dateHistory[], MATCH(tbl_dailyDashboard[[#This Row],[runDate]:[runDate]], tbl_dateHistory[[runDate]:[runDate]], 0), MATCH(tbl_dailyDashboard[[#Headers],[percentSystemErrors]], tbl_dateHistory[#Headers], 0)), "-")</f>
        <v>x</v>
      </c>
      <c r="K405" s="69"/>
    </row>
    <row r="406" spans="2:11" x14ac:dyDescent="0.3">
      <c r="B406" s="63"/>
      <c r="C406" s="55" t="str">
        <f>IFERROR((INDEX(tbl_dateHistory[], tbl_dailyDashboard[[#This Row],[rowLookup]], 1)), "-")</f>
        <v>x</v>
      </c>
      <c r="D406" s="56" t="str">
        <f>IFERROR(INDEX(tbl_dateHistory[], MATCH(tbl_dailyDashboard[[#This Row],[runDate]:[runDate]], tbl_dateHistory[[runDate]:[runDate]], 0), MATCH(tbl_dailyDashboard[[#Headers],[avgBotRunTime]], tbl_dateHistory[#Headers], 0)), "-")</f>
        <v>x</v>
      </c>
      <c r="E406" s="56" t="str">
        <f>IFERROR(INDEX(tbl_dateHistory[], MATCH(tbl_dailyDashboard[[#This Row],[runDate]:[runDate]], tbl_dateHistory[[runDate]:[runDate]], 0), MATCH(tbl_dailyDashboard[[#Headers],[avgTransactionTime]], tbl_dateHistory[#Headers], 0)), "-")</f>
        <v>x</v>
      </c>
      <c r="F406" s="99" t="str">
        <f>IFERROR(INDEX(tbl_dateHistory[], MATCH(tbl_dailyDashboard[[#This Row],[runDate]:[runDate]], tbl_dateHistory[[runDate]:[runDate]], 0), MATCH(tbl_dailyDashboard[[#Headers],[botRuns]], tbl_dateHistory[#Headers], 0)), "-")</f>
        <v>x</v>
      </c>
      <c r="G406" s="57" t="str">
        <f>IFERROR(INDEX(tbl_dateHistory[], MATCH(tbl_dailyDashboard[[#This Row],[runDate]:[runDate]], tbl_dateHistory[[runDate]:[runDate]], 0), MATCH(tbl_dailyDashboard[[#Headers],[totalTransactions]], tbl_dateHistory[#Headers], 0)), "-")</f>
        <v>x</v>
      </c>
      <c r="H406" s="58" t="str">
        <f>IFERROR(INDEX(tbl_dateHistory[], MATCH(tbl_dailyDashboard[[#This Row],[runDate]:[runDate]], tbl_dateHistory[[runDate]:[runDate]], 0), MATCH(tbl_dailyDashboard[[#Headers],[percentSuccessful]], tbl_dateHistory[#Headers], 0)), "-")</f>
        <v>x</v>
      </c>
      <c r="I406" s="58" t="str">
        <f>IFERROR(INDEX(tbl_dateHistory[], MATCH(tbl_dailyDashboard[[#This Row],[runDate]:[runDate]], tbl_dateHistory[[runDate]:[runDate]], 0), MATCH(tbl_dailyDashboard[[#Headers],[percentBRE]], tbl_dateHistory[#Headers], 0)), "-")</f>
        <v>x</v>
      </c>
      <c r="J406" s="58" t="str">
        <f>IFERROR(INDEX(tbl_dateHistory[], MATCH(tbl_dailyDashboard[[#This Row],[runDate]:[runDate]], tbl_dateHistory[[runDate]:[runDate]], 0), MATCH(tbl_dailyDashboard[[#Headers],[percentSystemErrors]], tbl_dateHistory[#Headers], 0)), "-")</f>
        <v>x</v>
      </c>
      <c r="K406" s="69"/>
    </row>
    <row r="407" spans="2:11" x14ac:dyDescent="0.3">
      <c r="B407" s="63"/>
      <c r="C407" s="55" t="str">
        <f>IFERROR((INDEX(tbl_dateHistory[], tbl_dailyDashboard[[#This Row],[rowLookup]], 1)), "-")</f>
        <v>x</v>
      </c>
      <c r="D407" s="56" t="str">
        <f>IFERROR(INDEX(tbl_dateHistory[], MATCH(tbl_dailyDashboard[[#This Row],[runDate]:[runDate]], tbl_dateHistory[[runDate]:[runDate]], 0), MATCH(tbl_dailyDashboard[[#Headers],[avgBotRunTime]], tbl_dateHistory[#Headers], 0)), "-")</f>
        <v>x</v>
      </c>
      <c r="E407" s="56" t="str">
        <f>IFERROR(INDEX(tbl_dateHistory[], MATCH(tbl_dailyDashboard[[#This Row],[runDate]:[runDate]], tbl_dateHistory[[runDate]:[runDate]], 0), MATCH(tbl_dailyDashboard[[#Headers],[avgTransactionTime]], tbl_dateHistory[#Headers], 0)), "-")</f>
        <v>x</v>
      </c>
      <c r="F407" s="99" t="str">
        <f>IFERROR(INDEX(tbl_dateHistory[], MATCH(tbl_dailyDashboard[[#This Row],[runDate]:[runDate]], tbl_dateHistory[[runDate]:[runDate]], 0), MATCH(tbl_dailyDashboard[[#Headers],[botRuns]], tbl_dateHistory[#Headers], 0)), "-")</f>
        <v>x</v>
      </c>
      <c r="G407" s="57" t="str">
        <f>IFERROR(INDEX(tbl_dateHistory[], MATCH(tbl_dailyDashboard[[#This Row],[runDate]:[runDate]], tbl_dateHistory[[runDate]:[runDate]], 0), MATCH(tbl_dailyDashboard[[#Headers],[totalTransactions]], tbl_dateHistory[#Headers], 0)), "-")</f>
        <v>x</v>
      </c>
      <c r="H407" s="58" t="str">
        <f>IFERROR(INDEX(tbl_dateHistory[], MATCH(tbl_dailyDashboard[[#This Row],[runDate]:[runDate]], tbl_dateHistory[[runDate]:[runDate]], 0), MATCH(tbl_dailyDashboard[[#Headers],[percentSuccessful]], tbl_dateHistory[#Headers], 0)), "-")</f>
        <v>x</v>
      </c>
      <c r="I407" s="58" t="str">
        <f>IFERROR(INDEX(tbl_dateHistory[], MATCH(tbl_dailyDashboard[[#This Row],[runDate]:[runDate]], tbl_dateHistory[[runDate]:[runDate]], 0), MATCH(tbl_dailyDashboard[[#Headers],[percentBRE]], tbl_dateHistory[#Headers], 0)), "-")</f>
        <v>x</v>
      </c>
      <c r="J407" s="58" t="str">
        <f>IFERROR(INDEX(tbl_dateHistory[], MATCH(tbl_dailyDashboard[[#This Row],[runDate]:[runDate]], tbl_dateHistory[[runDate]:[runDate]], 0), MATCH(tbl_dailyDashboard[[#Headers],[percentSystemErrors]], tbl_dateHistory[#Headers], 0)), "-")</f>
        <v>x</v>
      </c>
      <c r="K407" s="69"/>
    </row>
    <row r="408" spans="2:11" x14ac:dyDescent="0.3">
      <c r="B408" s="63"/>
      <c r="C408" s="55" t="str">
        <f>IFERROR((INDEX(tbl_dateHistory[], tbl_dailyDashboard[[#This Row],[rowLookup]], 1)), "-")</f>
        <v>x</v>
      </c>
      <c r="D408" s="56" t="str">
        <f>IFERROR(INDEX(tbl_dateHistory[], MATCH(tbl_dailyDashboard[[#This Row],[runDate]:[runDate]], tbl_dateHistory[[runDate]:[runDate]], 0), MATCH(tbl_dailyDashboard[[#Headers],[avgBotRunTime]], tbl_dateHistory[#Headers], 0)), "-")</f>
        <v>x</v>
      </c>
      <c r="E408" s="56" t="str">
        <f>IFERROR(INDEX(tbl_dateHistory[], MATCH(tbl_dailyDashboard[[#This Row],[runDate]:[runDate]], tbl_dateHistory[[runDate]:[runDate]], 0), MATCH(tbl_dailyDashboard[[#Headers],[avgTransactionTime]], tbl_dateHistory[#Headers], 0)), "-")</f>
        <v>x</v>
      </c>
      <c r="F408" s="99" t="str">
        <f>IFERROR(INDEX(tbl_dateHistory[], MATCH(tbl_dailyDashboard[[#This Row],[runDate]:[runDate]], tbl_dateHistory[[runDate]:[runDate]], 0), MATCH(tbl_dailyDashboard[[#Headers],[botRuns]], tbl_dateHistory[#Headers], 0)), "-")</f>
        <v>x</v>
      </c>
      <c r="G408" s="57" t="str">
        <f>IFERROR(INDEX(tbl_dateHistory[], MATCH(tbl_dailyDashboard[[#This Row],[runDate]:[runDate]], tbl_dateHistory[[runDate]:[runDate]], 0), MATCH(tbl_dailyDashboard[[#Headers],[totalTransactions]], tbl_dateHistory[#Headers], 0)), "-")</f>
        <v>x</v>
      </c>
      <c r="H408" s="58" t="str">
        <f>IFERROR(INDEX(tbl_dateHistory[], MATCH(tbl_dailyDashboard[[#This Row],[runDate]:[runDate]], tbl_dateHistory[[runDate]:[runDate]], 0), MATCH(tbl_dailyDashboard[[#Headers],[percentSuccessful]], tbl_dateHistory[#Headers], 0)), "-")</f>
        <v>x</v>
      </c>
      <c r="I408" s="58" t="str">
        <f>IFERROR(INDEX(tbl_dateHistory[], MATCH(tbl_dailyDashboard[[#This Row],[runDate]:[runDate]], tbl_dateHistory[[runDate]:[runDate]], 0), MATCH(tbl_dailyDashboard[[#Headers],[percentBRE]], tbl_dateHistory[#Headers], 0)), "-")</f>
        <v>x</v>
      </c>
      <c r="J408" s="58" t="str">
        <f>IFERROR(INDEX(tbl_dateHistory[], MATCH(tbl_dailyDashboard[[#This Row],[runDate]:[runDate]], tbl_dateHistory[[runDate]:[runDate]], 0), MATCH(tbl_dailyDashboard[[#Headers],[percentSystemErrors]], tbl_dateHistory[#Headers], 0)), "-")</f>
        <v>x</v>
      </c>
      <c r="K408" s="69"/>
    </row>
    <row r="409" spans="2:11" x14ac:dyDescent="0.3">
      <c r="B409" s="63"/>
      <c r="C409" s="55" t="str">
        <f>IFERROR((INDEX(tbl_dateHistory[], tbl_dailyDashboard[[#This Row],[rowLookup]], 1)), "-")</f>
        <v>x</v>
      </c>
      <c r="D409" s="56" t="str">
        <f>IFERROR(INDEX(tbl_dateHistory[], MATCH(tbl_dailyDashboard[[#This Row],[runDate]:[runDate]], tbl_dateHistory[[runDate]:[runDate]], 0), MATCH(tbl_dailyDashboard[[#Headers],[avgBotRunTime]], tbl_dateHistory[#Headers], 0)), "-")</f>
        <v>x</v>
      </c>
      <c r="E409" s="56" t="str">
        <f>IFERROR(INDEX(tbl_dateHistory[], MATCH(tbl_dailyDashboard[[#This Row],[runDate]:[runDate]], tbl_dateHistory[[runDate]:[runDate]], 0), MATCH(tbl_dailyDashboard[[#Headers],[avgTransactionTime]], tbl_dateHistory[#Headers], 0)), "-")</f>
        <v>x</v>
      </c>
      <c r="F409" s="99" t="str">
        <f>IFERROR(INDEX(tbl_dateHistory[], MATCH(tbl_dailyDashboard[[#This Row],[runDate]:[runDate]], tbl_dateHistory[[runDate]:[runDate]], 0), MATCH(tbl_dailyDashboard[[#Headers],[botRuns]], tbl_dateHistory[#Headers], 0)), "-")</f>
        <v>x</v>
      </c>
      <c r="G409" s="57" t="str">
        <f>IFERROR(INDEX(tbl_dateHistory[], MATCH(tbl_dailyDashboard[[#This Row],[runDate]:[runDate]], tbl_dateHistory[[runDate]:[runDate]], 0), MATCH(tbl_dailyDashboard[[#Headers],[totalTransactions]], tbl_dateHistory[#Headers], 0)), "-")</f>
        <v>x</v>
      </c>
      <c r="H409" s="58" t="str">
        <f>IFERROR(INDEX(tbl_dateHistory[], MATCH(tbl_dailyDashboard[[#This Row],[runDate]:[runDate]], tbl_dateHistory[[runDate]:[runDate]], 0), MATCH(tbl_dailyDashboard[[#Headers],[percentSuccessful]], tbl_dateHistory[#Headers], 0)), "-")</f>
        <v>x</v>
      </c>
      <c r="I409" s="58" t="str">
        <f>IFERROR(INDEX(tbl_dateHistory[], MATCH(tbl_dailyDashboard[[#This Row],[runDate]:[runDate]], tbl_dateHistory[[runDate]:[runDate]], 0), MATCH(tbl_dailyDashboard[[#Headers],[percentBRE]], tbl_dateHistory[#Headers], 0)), "-")</f>
        <v>x</v>
      </c>
      <c r="J409" s="58" t="str">
        <f>IFERROR(INDEX(tbl_dateHistory[], MATCH(tbl_dailyDashboard[[#This Row],[runDate]:[runDate]], tbl_dateHistory[[runDate]:[runDate]], 0), MATCH(tbl_dailyDashboard[[#Headers],[percentSystemErrors]], tbl_dateHistory[#Headers], 0)), "-")</f>
        <v>x</v>
      </c>
      <c r="K409" s="69"/>
    </row>
    <row r="410" spans="2:11" x14ac:dyDescent="0.3">
      <c r="B410" s="63"/>
      <c r="C410" s="55" t="str">
        <f>IFERROR((INDEX(tbl_dateHistory[], tbl_dailyDashboard[[#This Row],[rowLookup]], 1)), "-")</f>
        <v>x</v>
      </c>
      <c r="D410" s="56" t="str">
        <f>IFERROR(INDEX(tbl_dateHistory[], MATCH(tbl_dailyDashboard[[#This Row],[runDate]:[runDate]], tbl_dateHistory[[runDate]:[runDate]], 0), MATCH(tbl_dailyDashboard[[#Headers],[avgBotRunTime]], tbl_dateHistory[#Headers], 0)), "-")</f>
        <v>x</v>
      </c>
      <c r="E410" s="56" t="str">
        <f>IFERROR(INDEX(tbl_dateHistory[], MATCH(tbl_dailyDashboard[[#This Row],[runDate]:[runDate]], tbl_dateHistory[[runDate]:[runDate]], 0), MATCH(tbl_dailyDashboard[[#Headers],[avgTransactionTime]], tbl_dateHistory[#Headers], 0)), "-")</f>
        <v>x</v>
      </c>
      <c r="F410" s="99" t="str">
        <f>IFERROR(INDEX(tbl_dateHistory[], MATCH(tbl_dailyDashboard[[#This Row],[runDate]:[runDate]], tbl_dateHistory[[runDate]:[runDate]], 0), MATCH(tbl_dailyDashboard[[#Headers],[botRuns]], tbl_dateHistory[#Headers], 0)), "-")</f>
        <v>x</v>
      </c>
      <c r="G410" s="57" t="str">
        <f>IFERROR(INDEX(tbl_dateHistory[], MATCH(tbl_dailyDashboard[[#This Row],[runDate]:[runDate]], tbl_dateHistory[[runDate]:[runDate]], 0), MATCH(tbl_dailyDashboard[[#Headers],[totalTransactions]], tbl_dateHistory[#Headers], 0)), "-")</f>
        <v>x</v>
      </c>
      <c r="H410" s="58" t="str">
        <f>IFERROR(INDEX(tbl_dateHistory[], MATCH(tbl_dailyDashboard[[#This Row],[runDate]:[runDate]], tbl_dateHistory[[runDate]:[runDate]], 0), MATCH(tbl_dailyDashboard[[#Headers],[percentSuccessful]], tbl_dateHistory[#Headers], 0)), "-")</f>
        <v>x</v>
      </c>
      <c r="I410" s="58" t="str">
        <f>IFERROR(INDEX(tbl_dateHistory[], MATCH(tbl_dailyDashboard[[#This Row],[runDate]:[runDate]], tbl_dateHistory[[runDate]:[runDate]], 0), MATCH(tbl_dailyDashboard[[#Headers],[percentBRE]], tbl_dateHistory[#Headers], 0)), "-")</f>
        <v>x</v>
      </c>
      <c r="J410" s="58" t="str">
        <f>IFERROR(INDEX(tbl_dateHistory[], MATCH(tbl_dailyDashboard[[#This Row],[runDate]:[runDate]], tbl_dateHistory[[runDate]:[runDate]], 0), MATCH(tbl_dailyDashboard[[#Headers],[percentSystemErrors]], tbl_dateHistory[#Headers], 0)), "-")</f>
        <v>x</v>
      </c>
      <c r="K410" s="69"/>
    </row>
    <row r="411" spans="2:11" x14ac:dyDescent="0.3">
      <c r="B411" s="63"/>
      <c r="C411" s="55" t="str">
        <f>IFERROR((INDEX(tbl_dateHistory[], tbl_dailyDashboard[[#This Row],[rowLookup]], 1)), "-")</f>
        <v>x</v>
      </c>
      <c r="D411" s="56" t="str">
        <f>IFERROR(INDEX(tbl_dateHistory[], MATCH(tbl_dailyDashboard[[#This Row],[runDate]:[runDate]], tbl_dateHistory[[runDate]:[runDate]], 0), MATCH(tbl_dailyDashboard[[#Headers],[avgBotRunTime]], tbl_dateHistory[#Headers], 0)), "-")</f>
        <v>x</v>
      </c>
      <c r="E411" s="56" t="str">
        <f>IFERROR(INDEX(tbl_dateHistory[], MATCH(tbl_dailyDashboard[[#This Row],[runDate]:[runDate]], tbl_dateHistory[[runDate]:[runDate]], 0), MATCH(tbl_dailyDashboard[[#Headers],[avgTransactionTime]], tbl_dateHistory[#Headers], 0)), "-")</f>
        <v>x</v>
      </c>
      <c r="F411" s="99" t="str">
        <f>IFERROR(INDEX(tbl_dateHistory[], MATCH(tbl_dailyDashboard[[#This Row],[runDate]:[runDate]], tbl_dateHistory[[runDate]:[runDate]], 0), MATCH(tbl_dailyDashboard[[#Headers],[botRuns]], tbl_dateHistory[#Headers], 0)), "-")</f>
        <v>x</v>
      </c>
      <c r="G411" s="57" t="str">
        <f>IFERROR(INDEX(tbl_dateHistory[], MATCH(tbl_dailyDashboard[[#This Row],[runDate]:[runDate]], tbl_dateHistory[[runDate]:[runDate]], 0), MATCH(tbl_dailyDashboard[[#Headers],[totalTransactions]], tbl_dateHistory[#Headers], 0)), "-")</f>
        <v>x</v>
      </c>
      <c r="H411" s="58" t="str">
        <f>IFERROR(INDEX(tbl_dateHistory[], MATCH(tbl_dailyDashboard[[#This Row],[runDate]:[runDate]], tbl_dateHistory[[runDate]:[runDate]], 0), MATCH(tbl_dailyDashboard[[#Headers],[percentSuccessful]], tbl_dateHistory[#Headers], 0)), "-")</f>
        <v>x</v>
      </c>
      <c r="I411" s="58" t="str">
        <f>IFERROR(INDEX(tbl_dateHistory[], MATCH(tbl_dailyDashboard[[#This Row],[runDate]:[runDate]], tbl_dateHistory[[runDate]:[runDate]], 0), MATCH(tbl_dailyDashboard[[#Headers],[percentBRE]], tbl_dateHistory[#Headers], 0)), "-")</f>
        <v>x</v>
      </c>
      <c r="J411" s="58" t="str">
        <f>IFERROR(INDEX(tbl_dateHistory[], MATCH(tbl_dailyDashboard[[#This Row],[runDate]:[runDate]], tbl_dateHistory[[runDate]:[runDate]], 0), MATCH(tbl_dailyDashboard[[#Headers],[percentSystemErrors]], tbl_dateHistory[#Headers], 0)), "-")</f>
        <v>x</v>
      </c>
      <c r="K411" s="69"/>
    </row>
    <row r="412" spans="2:11" x14ac:dyDescent="0.3">
      <c r="B412" s="63"/>
      <c r="C412" s="55" t="str">
        <f>IFERROR((INDEX(tbl_dateHistory[], tbl_dailyDashboard[[#This Row],[rowLookup]], 1)), "-")</f>
        <v>x</v>
      </c>
      <c r="D412" s="56" t="str">
        <f>IFERROR(INDEX(tbl_dateHistory[], MATCH(tbl_dailyDashboard[[#This Row],[runDate]:[runDate]], tbl_dateHistory[[runDate]:[runDate]], 0), MATCH(tbl_dailyDashboard[[#Headers],[avgBotRunTime]], tbl_dateHistory[#Headers], 0)), "-")</f>
        <v>x</v>
      </c>
      <c r="E412" s="56" t="str">
        <f>IFERROR(INDEX(tbl_dateHistory[], MATCH(tbl_dailyDashboard[[#This Row],[runDate]:[runDate]], tbl_dateHistory[[runDate]:[runDate]], 0), MATCH(tbl_dailyDashboard[[#Headers],[avgTransactionTime]], tbl_dateHistory[#Headers], 0)), "-")</f>
        <v>x</v>
      </c>
      <c r="F412" s="99" t="str">
        <f>IFERROR(INDEX(tbl_dateHistory[], MATCH(tbl_dailyDashboard[[#This Row],[runDate]:[runDate]], tbl_dateHistory[[runDate]:[runDate]], 0), MATCH(tbl_dailyDashboard[[#Headers],[botRuns]], tbl_dateHistory[#Headers], 0)), "-")</f>
        <v>x</v>
      </c>
      <c r="G412" s="57" t="str">
        <f>IFERROR(INDEX(tbl_dateHistory[], MATCH(tbl_dailyDashboard[[#This Row],[runDate]:[runDate]], tbl_dateHistory[[runDate]:[runDate]], 0), MATCH(tbl_dailyDashboard[[#Headers],[totalTransactions]], tbl_dateHistory[#Headers], 0)), "-")</f>
        <v>x</v>
      </c>
      <c r="H412" s="58" t="str">
        <f>IFERROR(INDEX(tbl_dateHistory[], MATCH(tbl_dailyDashboard[[#This Row],[runDate]:[runDate]], tbl_dateHistory[[runDate]:[runDate]], 0), MATCH(tbl_dailyDashboard[[#Headers],[percentSuccessful]], tbl_dateHistory[#Headers], 0)), "-")</f>
        <v>x</v>
      </c>
      <c r="I412" s="58" t="str">
        <f>IFERROR(INDEX(tbl_dateHistory[], MATCH(tbl_dailyDashboard[[#This Row],[runDate]:[runDate]], tbl_dateHistory[[runDate]:[runDate]], 0), MATCH(tbl_dailyDashboard[[#Headers],[percentBRE]], tbl_dateHistory[#Headers], 0)), "-")</f>
        <v>x</v>
      </c>
      <c r="J412" s="58" t="str">
        <f>IFERROR(INDEX(tbl_dateHistory[], MATCH(tbl_dailyDashboard[[#This Row],[runDate]:[runDate]], tbl_dateHistory[[runDate]:[runDate]], 0), MATCH(tbl_dailyDashboard[[#Headers],[percentSystemErrors]], tbl_dateHistory[#Headers], 0)), "-")</f>
        <v>x</v>
      </c>
      <c r="K412" s="69"/>
    </row>
    <row r="413" spans="2:11" x14ac:dyDescent="0.3">
      <c r="B413" s="63"/>
      <c r="C413" s="55" t="str">
        <f>IFERROR((INDEX(tbl_dateHistory[], tbl_dailyDashboard[[#This Row],[rowLookup]], 1)), "-")</f>
        <v>x</v>
      </c>
      <c r="D413" s="56" t="str">
        <f>IFERROR(INDEX(tbl_dateHistory[], MATCH(tbl_dailyDashboard[[#This Row],[runDate]:[runDate]], tbl_dateHistory[[runDate]:[runDate]], 0), MATCH(tbl_dailyDashboard[[#Headers],[avgBotRunTime]], tbl_dateHistory[#Headers], 0)), "-")</f>
        <v>x</v>
      </c>
      <c r="E413" s="56" t="str">
        <f>IFERROR(INDEX(tbl_dateHistory[], MATCH(tbl_dailyDashboard[[#This Row],[runDate]:[runDate]], tbl_dateHistory[[runDate]:[runDate]], 0), MATCH(tbl_dailyDashboard[[#Headers],[avgTransactionTime]], tbl_dateHistory[#Headers], 0)), "-")</f>
        <v>x</v>
      </c>
      <c r="F413" s="99" t="str">
        <f>IFERROR(INDEX(tbl_dateHistory[], MATCH(tbl_dailyDashboard[[#This Row],[runDate]:[runDate]], tbl_dateHistory[[runDate]:[runDate]], 0), MATCH(tbl_dailyDashboard[[#Headers],[botRuns]], tbl_dateHistory[#Headers], 0)), "-")</f>
        <v>x</v>
      </c>
      <c r="G413" s="57" t="str">
        <f>IFERROR(INDEX(tbl_dateHistory[], MATCH(tbl_dailyDashboard[[#This Row],[runDate]:[runDate]], tbl_dateHistory[[runDate]:[runDate]], 0), MATCH(tbl_dailyDashboard[[#Headers],[totalTransactions]], tbl_dateHistory[#Headers], 0)), "-")</f>
        <v>x</v>
      </c>
      <c r="H413" s="58" t="str">
        <f>IFERROR(INDEX(tbl_dateHistory[], MATCH(tbl_dailyDashboard[[#This Row],[runDate]:[runDate]], tbl_dateHistory[[runDate]:[runDate]], 0), MATCH(tbl_dailyDashboard[[#Headers],[percentSuccessful]], tbl_dateHistory[#Headers], 0)), "-")</f>
        <v>x</v>
      </c>
      <c r="I413" s="58" t="str">
        <f>IFERROR(INDEX(tbl_dateHistory[], MATCH(tbl_dailyDashboard[[#This Row],[runDate]:[runDate]], tbl_dateHistory[[runDate]:[runDate]], 0), MATCH(tbl_dailyDashboard[[#Headers],[percentBRE]], tbl_dateHistory[#Headers], 0)), "-")</f>
        <v>x</v>
      </c>
      <c r="J413" s="58" t="str">
        <f>IFERROR(INDEX(tbl_dateHistory[], MATCH(tbl_dailyDashboard[[#This Row],[runDate]:[runDate]], tbl_dateHistory[[runDate]:[runDate]], 0), MATCH(tbl_dailyDashboard[[#Headers],[percentSystemErrors]], tbl_dateHistory[#Headers], 0)), "-")</f>
        <v>x</v>
      </c>
      <c r="K413" s="69"/>
    </row>
    <row r="414" spans="2:11" x14ac:dyDescent="0.3">
      <c r="B414" s="63"/>
      <c r="C414" s="55" t="str">
        <f>IFERROR((INDEX(tbl_dateHistory[], tbl_dailyDashboard[[#This Row],[rowLookup]], 1)), "-")</f>
        <v>x</v>
      </c>
      <c r="D414" s="56" t="str">
        <f>IFERROR(INDEX(tbl_dateHistory[], MATCH(tbl_dailyDashboard[[#This Row],[runDate]:[runDate]], tbl_dateHistory[[runDate]:[runDate]], 0), MATCH(tbl_dailyDashboard[[#Headers],[avgBotRunTime]], tbl_dateHistory[#Headers], 0)), "-")</f>
        <v>x</v>
      </c>
      <c r="E414" s="56" t="str">
        <f>IFERROR(INDEX(tbl_dateHistory[], MATCH(tbl_dailyDashboard[[#This Row],[runDate]:[runDate]], tbl_dateHistory[[runDate]:[runDate]], 0), MATCH(tbl_dailyDashboard[[#Headers],[avgTransactionTime]], tbl_dateHistory[#Headers], 0)), "-")</f>
        <v>x</v>
      </c>
      <c r="F414" s="99" t="str">
        <f>IFERROR(INDEX(tbl_dateHistory[], MATCH(tbl_dailyDashboard[[#This Row],[runDate]:[runDate]], tbl_dateHistory[[runDate]:[runDate]], 0), MATCH(tbl_dailyDashboard[[#Headers],[botRuns]], tbl_dateHistory[#Headers], 0)), "-")</f>
        <v>x</v>
      </c>
      <c r="G414" s="57" t="str">
        <f>IFERROR(INDEX(tbl_dateHistory[], MATCH(tbl_dailyDashboard[[#This Row],[runDate]:[runDate]], tbl_dateHistory[[runDate]:[runDate]], 0), MATCH(tbl_dailyDashboard[[#Headers],[totalTransactions]], tbl_dateHistory[#Headers], 0)), "-")</f>
        <v>x</v>
      </c>
      <c r="H414" s="58" t="str">
        <f>IFERROR(INDEX(tbl_dateHistory[], MATCH(tbl_dailyDashboard[[#This Row],[runDate]:[runDate]], tbl_dateHistory[[runDate]:[runDate]], 0), MATCH(tbl_dailyDashboard[[#Headers],[percentSuccessful]], tbl_dateHistory[#Headers], 0)), "-")</f>
        <v>x</v>
      </c>
      <c r="I414" s="58" t="str">
        <f>IFERROR(INDEX(tbl_dateHistory[], MATCH(tbl_dailyDashboard[[#This Row],[runDate]:[runDate]], tbl_dateHistory[[runDate]:[runDate]], 0), MATCH(tbl_dailyDashboard[[#Headers],[percentBRE]], tbl_dateHistory[#Headers], 0)), "-")</f>
        <v>x</v>
      </c>
      <c r="J414" s="58" t="str">
        <f>IFERROR(INDEX(tbl_dateHistory[], MATCH(tbl_dailyDashboard[[#This Row],[runDate]:[runDate]], tbl_dateHistory[[runDate]:[runDate]], 0), MATCH(tbl_dailyDashboard[[#Headers],[percentSystemErrors]], tbl_dateHistory[#Headers], 0)), "-")</f>
        <v>x</v>
      </c>
      <c r="K414" s="69"/>
    </row>
    <row r="415" spans="2:11" x14ac:dyDescent="0.3">
      <c r="B415" s="63"/>
      <c r="C415" s="55" t="str">
        <f>IFERROR((INDEX(tbl_dateHistory[], tbl_dailyDashboard[[#This Row],[rowLookup]], 1)), "-")</f>
        <v>x</v>
      </c>
      <c r="D415" s="56" t="str">
        <f>IFERROR(INDEX(tbl_dateHistory[], MATCH(tbl_dailyDashboard[[#This Row],[runDate]:[runDate]], tbl_dateHistory[[runDate]:[runDate]], 0), MATCH(tbl_dailyDashboard[[#Headers],[avgBotRunTime]], tbl_dateHistory[#Headers], 0)), "-")</f>
        <v>x</v>
      </c>
      <c r="E415" s="56" t="str">
        <f>IFERROR(INDEX(tbl_dateHistory[], MATCH(tbl_dailyDashboard[[#This Row],[runDate]:[runDate]], tbl_dateHistory[[runDate]:[runDate]], 0), MATCH(tbl_dailyDashboard[[#Headers],[avgTransactionTime]], tbl_dateHistory[#Headers], 0)), "-")</f>
        <v>x</v>
      </c>
      <c r="F415" s="99" t="str">
        <f>IFERROR(INDEX(tbl_dateHistory[], MATCH(tbl_dailyDashboard[[#This Row],[runDate]:[runDate]], tbl_dateHistory[[runDate]:[runDate]], 0), MATCH(tbl_dailyDashboard[[#Headers],[botRuns]], tbl_dateHistory[#Headers], 0)), "-")</f>
        <v>x</v>
      </c>
      <c r="G415" s="57" t="str">
        <f>IFERROR(INDEX(tbl_dateHistory[], MATCH(tbl_dailyDashboard[[#This Row],[runDate]:[runDate]], tbl_dateHistory[[runDate]:[runDate]], 0), MATCH(tbl_dailyDashboard[[#Headers],[totalTransactions]], tbl_dateHistory[#Headers], 0)), "-")</f>
        <v>x</v>
      </c>
      <c r="H415" s="58" t="str">
        <f>IFERROR(INDEX(tbl_dateHistory[], MATCH(tbl_dailyDashboard[[#This Row],[runDate]:[runDate]], tbl_dateHistory[[runDate]:[runDate]], 0), MATCH(tbl_dailyDashboard[[#Headers],[percentSuccessful]], tbl_dateHistory[#Headers], 0)), "-")</f>
        <v>x</v>
      </c>
      <c r="I415" s="58" t="str">
        <f>IFERROR(INDEX(tbl_dateHistory[], MATCH(tbl_dailyDashboard[[#This Row],[runDate]:[runDate]], tbl_dateHistory[[runDate]:[runDate]], 0), MATCH(tbl_dailyDashboard[[#Headers],[percentBRE]], tbl_dateHistory[#Headers], 0)), "-")</f>
        <v>x</v>
      </c>
      <c r="J415" s="58" t="str">
        <f>IFERROR(INDEX(tbl_dateHistory[], MATCH(tbl_dailyDashboard[[#This Row],[runDate]:[runDate]], tbl_dateHistory[[runDate]:[runDate]], 0), MATCH(tbl_dailyDashboard[[#Headers],[percentSystemErrors]], tbl_dateHistory[#Headers], 0)), "-")</f>
        <v>x</v>
      </c>
      <c r="K415" s="69"/>
    </row>
    <row r="416" spans="2:11" x14ac:dyDescent="0.3">
      <c r="B416" s="63"/>
      <c r="C416" s="55" t="str">
        <f>IFERROR((INDEX(tbl_dateHistory[], tbl_dailyDashboard[[#This Row],[rowLookup]], 1)), "-")</f>
        <v>x</v>
      </c>
      <c r="D416" s="56" t="str">
        <f>IFERROR(INDEX(tbl_dateHistory[], MATCH(tbl_dailyDashboard[[#This Row],[runDate]:[runDate]], tbl_dateHistory[[runDate]:[runDate]], 0), MATCH(tbl_dailyDashboard[[#Headers],[avgBotRunTime]], tbl_dateHistory[#Headers], 0)), "-")</f>
        <v>x</v>
      </c>
      <c r="E416" s="56" t="str">
        <f>IFERROR(INDEX(tbl_dateHistory[], MATCH(tbl_dailyDashboard[[#This Row],[runDate]:[runDate]], tbl_dateHistory[[runDate]:[runDate]], 0), MATCH(tbl_dailyDashboard[[#Headers],[avgTransactionTime]], tbl_dateHistory[#Headers], 0)), "-")</f>
        <v>x</v>
      </c>
      <c r="F416" s="99" t="str">
        <f>IFERROR(INDEX(tbl_dateHistory[], MATCH(tbl_dailyDashboard[[#This Row],[runDate]:[runDate]], tbl_dateHistory[[runDate]:[runDate]], 0), MATCH(tbl_dailyDashboard[[#Headers],[botRuns]], tbl_dateHistory[#Headers], 0)), "-")</f>
        <v>x</v>
      </c>
      <c r="G416" s="57" t="str">
        <f>IFERROR(INDEX(tbl_dateHistory[], MATCH(tbl_dailyDashboard[[#This Row],[runDate]:[runDate]], tbl_dateHistory[[runDate]:[runDate]], 0), MATCH(tbl_dailyDashboard[[#Headers],[totalTransactions]], tbl_dateHistory[#Headers], 0)), "-")</f>
        <v>x</v>
      </c>
      <c r="H416" s="58" t="str">
        <f>IFERROR(INDEX(tbl_dateHistory[], MATCH(tbl_dailyDashboard[[#This Row],[runDate]:[runDate]], tbl_dateHistory[[runDate]:[runDate]], 0), MATCH(tbl_dailyDashboard[[#Headers],[percentSuccessful]], tbl_dateHistory[#Headers], 0)), "-")</f>
        <v>x</v>
      </c>
      <c r="I416" s="58" t="str">
        <f>IFERROR(INDEX(tbl_dateHistory[], MATCH(tbl_dailyDashboard[[#This Row],[runDate]:[runDate]], tbl_dateHistory[[runDate]:[runDate]], 0), MATCH(tbl_dailyDashboard[[#Headers],[percentBRE]], tbl_dateHistory[#Headers], 0)), "-")</f>
        <v>x</v>
      </c>
      <c r="J416" s="58" t="str">
        <f>IFERROR(INDEX(tbl_dateHistory[], MATCH(tbl_dailyDashboard[[#This Row],[runDate]:[runDate]], tbl_dateHistory[[runDate]:[runDate]], 0), MATCH(tbl_dailyDashboard[[#Headers],[percentSystemErrors]], tbl_dateHistory[#Headers], 0)), "-")</f>
        <v>x</v>
      </c>
      <c r="K416" s="69"/>
    </row>
    <row r="417" spans="2:11" x14ac:dyDescent="0.3">
      <c r="B417" s="63"/>
      <c r="C417" s="55" t="str">
        <f>IFERROR((INDEX(tbl_dateHistory[], tbl_dailyDashboard[[#This Row],[rowLookup]], 1)), "-")</f>
        <v>x</v>
      </c>
      <c r="D417" s="56" t="str">
        <f>IFERROR(INDEX(tbl_dateHistory[], MATCH(tbl_dailyDashboard[[#This Row],[runDate]:[runDate]], tbl_dateHistory[[runDate]:[runDate]], 0), MATCH(tbl_dailyDashboard[[#Headers],[avgBotRunTime]], tbl_dateHistory[#Headers], 0)), "-")</f>
        <v>x</v>
      </c>
      <c r="E417" s="56" t="str">
        <f>IFERROR(INDEX(tbl_dateHistory[], MATCH(tbl_dailyDashboard[[#This Row],[runDate]:[runDate]], tbl_dateHistory[[runDate]:[runDate]], 0), MATCH(tbl_dailyDashboard[[#Headers],[avgTransactionTime]], tbl_dateHistory[#Headers], 0)), "-")</f>
        <v>x</v>
      </c>
      <c r="F417" s="99" t="str">
        <f>IFERROR(INDEX(tbl_dateHistory[], MATCH(tbl_dailyDashboard[[#This Row],[runDate]:[runDate]], tbl_dateHistory[[runDate]:[runDate]], 0), MATCH(tbl_dailyDashboard[[#Headers],[botRuns]], tbl_dateHistory[#Headers], 0)), "-")</f>
        <v>x</v>
      </c>
      <c r="G417" s="57" t="str">
        <f>IFERROR(INDEX(tbl_dateHistory[], MATCH(tbl_dailyDashboard[[#This Row],[runDate]:[runDate]], tbl_dateHistory[[runDate]:[runDate]], 0), MATCH(tbl_dailyDashboard[[#Headers],[totalTransactions]], tbl_dateHistory[#Headers], 0)), "-")</f>
        <v>x</v>
      </c>
      <c r="H417" s="58" t="str">
        <f>IFERROR(INDEX(tbl_dateHistory[], MATCH(tbl_dailyDashboard[[#This Row],[runDate]:[runDate]], tbl_dateHistory[[runDate]:[runDate]], 0), MATCH(tbl_dailyDashboard[[#Headers],[percentSuccessful]], tbl_dateHistory[#Headers], 0)), "-")</f>
        <v>x</v>
      </c>
      <c r="I417" s="58" t="str">
        <f>IFERROR(INDEX(tbl_dateHistory[], MATCH(tbl_dailyDashboard[[#This Row],[runDate]:[runDate]], tbl_dateHistory[[runDate]:[runDate]], 0), MATCH(tbl_dailyDashboard[[#Headers],[percentBRE]], tbl_dateHistory[#Headers], 0)), "-")</f>
        <v>x</v>
      </c>
      <c r="J417" s="58" t="str">
        <f>IFERROR(INDEX(tbl_dateHistory[], MATCH(tbl_dailyDashboard[[#This Row],[runDate]:[runDate]], tbl_dateHistory[[runDate]:[runDate]], 0), MATCH(tbl_dailyDashboard[[#Headers],[percentSystemErrors]], tbl_dateHistory[#Headers], 0)), "-")</f>
        <v>x</v>
      </c>
      <c r="K417" s="69"/>
    </row>
    <row r="418" spans="2:11" x14ac:dyDescent="0.3">
      <c r="B418" s="63"/>
      <c r="C418" s="55" t="str">
        <f>IFERROR((INDEX(tbl_dateHistory[], tbl_dailyDashboard[[#This Row],[rowLookup]], 1)), "-")</f>
        <v>x</v>
      </c>
      <c r="D418" s="56" t="str">
        <f>IFERROR(INDEX(tbl_dateHistory[], MATCH(tbl_dailyDashboard[[#This Row],[runDate]:[runDate]], tbl_dateHistory[[runDate]:[runDate]], 0), MATCH(tbl_dailyDashboard[[#Headers],[avgBotRunTime]], tbl_dateHistory[#Headers], 0)), "-")</f>
        <v>x</v>
      </c>
      <c r="E418" s="56" t="str">
        <f>IFERROR(INDEX(tbl_dateHistory[], MATCH(tbl_dailyDashboard[[#This Row],[runDate]:[runDate]], tbl_dateHistory[[runDate]:[runDate]], 0), MATCH(tbl_dailyDashboard[[#Headers],[avgTransactionTime]], tbl_dateHistory[#Headers], 0)), "-")</f>
        <v>x</v>
      </c>
      <c r="F418" s="99" t="str">
        <f>IFERROR(INDEX(tbl_dateHistory[], MATCH(tbl_dailyDashboard[[#This Row],[runDate]:[runDate]], tbl_dateHistory[[runDate]:[runDate]], 0), MATCH(tbl_dailyDashboard[[#Headers],[botRuns]], tbl_dateHistory[#Headers], 0)), "-")</f>
        <v>x</v>
      </c>
      <c r="G418" s="57" t="str">
        <f>IFERROR(INDEX(tbl_dateHistory[], MATCH(tbl_dailyDashboard[[#This Row],[runDate]:[runDate]], tbl_dateHistory[[runDate]:[runDate]], 0), MATCH(tbl_dailyDashboard[[#Headers],[totalTransactions]], tbl_dateHistory[#Headers], 0)), "-")</f>
        <v>x</v>
      </c>
      <c r="H418" s="58" t="str">
        <f>IFERROR(INDEX(tbl_dateHistory[], MATCH(tbl_dailyDashboard[[#This Row],[runDate]:[runDate]], tbl_dateHistory[[runDate]:[runDate]], 0), MATCH(tbl_dailyDashboard[[#Headers],[percentSuccessful]], tbl_dateHistory[#Headers], 0)), "-")</f>
        <v>x</v>
      </c>
      <c r="I418" s="58" t="str">
        <f>IFERROR(INDEX(tbl_dateHistory[], MATCH(tbl_dailyDashboard[[#This Row],[runDate]:[runDate]], tbl_dateHistory[[runDate]:[runDate]], 0), MATCH(tbl_dailyDashboard[[#Headers],[percentBRE]], tbl_dateHistory[#Headers], 0)), "-")</f>
        <v>x</v>
      </c>
      <c r="J418" s="58" t="str">
        <f>IFERROR(INDEX(tbl_dateHistory[], MATCH(tbl_dailyDashboard[[#This Row],[runDate]:[runDate]], tbl_dateHistory[[runDate]:[runDate]], 0), MATCH(tbl_dailyDashboard[[#Headers],[percentSystemErrors]], tbl_dateHistory[#Headers], 0)), "-")</f>
        <v>x</v>
      </c>
      <c r="K418" s="69"/>
    </row>
    <row r="419" spans="2:11" x14ac:dyDescent="0.3">
      <c r="B419" s="63"/>
      <c r="C419" s="55" t="str">
        <f>IFERROR((INDEX(tbl_dateHistory[], tbl_dailyDashboard[[#This Row],[rowLookup]], 1)), "-")</f>
        <v>x</v>
      </c>
      <c r="D419" s="56" t="str">
        <f>IFERROR(INDEX(tbl_dateHistory[], MATCH(tbl_dailyDashboard[[#This Row],[runDate]:[runDate]], tbl_dateHistory[[runDate]:[runDate]], 0), MATCH(tbl_dailyDashboard[[#Headers],[avgBotRunTime]], tbl_dateHistory[#Headers], 0)), "-")</f>
        <v>x</v>
      </c>
      <c r="E419" s="56" t="str">
        <f>IFERROR(INDEX(tbl_dateHistory[], MATCH(tbl_dailyDashboard[[#This Row],[runDate]:[runDate]], tbl_dateHistory[[runDate]:[runDate]], 0), MATCH(tbl_dailyDashboard[[#Headers],[avgTransactionTime]], tbl_dateHistory[#Headers], 0)), "-")</f>
        <v>x</v>
      </c>
      <c r="F419" s="99" t="str">
        <f>IFERROR(INDEX(tbl_dateHistory[], MATCH(tbl_dailyDashboard[[#This Row],[runDate]:[runDate]], tbl_dateHistory[[runDate]:[runDate]], 0), MATCH(tbl_dailyDashboard[[#Headers],[botRuns]], tbl_dateHistory[#Headers], 0)), "-")</f>
        <v>x</v>
      </c>
      <c r="G419" s="57" t="str">
        <f>IFERROR(INDEX(tbl_dateHistory[], MATCH(tbl_dailyDashboard[[#This Row],[runDate]:[runDate]], tbl_dateHistory[[runDate]:[runDate]], 0), MATCH(tbl_dailyDashboard[[#Headers],[totalTransactions]], tbl_dateHistory[#Headers], 0)), "-")</f>
        <v>x</v>
      </c>
      <c r="H419" s="58" t="str">
        <f>IFERROR(INDEX(tbl_dateHistory[], MATCH(tbl_dailyDashboard[[#This Row],[runDate]:[runDate]], tbl_dateHistory[[runDate]:[runDate]], 0), MATCH(tbl_dailyDashboard[[#Headers],[percentSuccessful]], tbl_dateHistory[#Headers], 0)), "-")</f>
        <v>x</v>
      </c>
      <c r="I419" s="58" t="str">
        <f>IFERROR(INDEX(tbl_dateHistory[], MATCH(tbl_dailyDashboard[[#This Row],[runDate]:[runDate]], tbl_dateHistory[[runDate]:[runDate]], 0), MATCH(tbl_dailyDashboard[[#Headers],[percentBRE]], tbl_dateHistory[#Headers], 0)), "-")</f>
        <v>x</v>
      </c>
      <c r="J419" s="58" t="str">
        <f>IFERROR(INDEX(tbl_dateHistory[], MATCH(tbl_dailyDashboard[[#This Row],[runDate]:[runDate]], tbl_dateHistory[[runDate]:[runDate]], 0), MATCH(tbl_dailyDashboard[[#Headers],[percentSystemErrors]], tbl_dateHistory[#Headers], 0)), "-")</f>
        <v>x</v>
      </c>
      <c r="K419" s="69"/>
    </row>
    <row r="420" spans="2:11" x14ac:dyDescent="0.3">
      <c r="B420" s="63"/>
      <c r="C420" s="55" t="str">
        <f>IFERROR((INDEX(tbl_dateHistory[], tbl_dailyDashboard[[#This Row],[rowLookup]], 1)), "-")</f>
        <v>x</v>
      </c>
      <c r="D420" s="56" t="str">
        <f>IFERROR(INDEX(tbl_dateHistory[], MATCH(tbl_dailyDashboard[[#This Row],[runDate]:[runDate]], tbl_dateHistory[[runDate]:[runDate]], 0), MATCH(tbl_dailyDashboard[[#Headers],[avgBotRunTime]], tbl_dateHistory[#Headers], 0)), "-")</f>
        <v>x</v>
      </c>
      <c r="E420" s="56" t="str">
        <f>IFERROR(INDEX(tbl_dateHistory[], MATCH(tbl_dailyDashboard[[#This Row],[runDate]:[runDate]], tbl_dateHistory[[runDate]:[runDate]], 0), MATCH(tbl_dailyDashboard[[#Headers],[avgTransactionTime]], tbl_dateHistory[#Headers], 0)), "-")</f>
        <v>x</v>
      </c>
      <c r="F420" s="99" t="str">
        <f>IFERROR(INDEX(tbl_dateHistory[], MATCH(tbl_dailyDashboard[[#This Row],[runDate]:[runDate]], tbl_dateHistory[[runDate]:[runDate]], 0), MATCH(tbl_dailyDashboard[[#Headers],[botRuns]], tbl_dateHistory[#Headers], 0)), "-")</f>
        <v>x</v>
      </c>
      <c r="G420" s="57" t="str">
        <f>IFERROR(INDEX(tbl_dateHistory[], MATCH(tbl_dailyDashboard[[#This Row],[runDate]:[runDate]], tbl_dateHistory[[runDate]:[runDate]], 0), MATCH(tbl_dailyDashboard[[#Headers],[totalTransactions]], tbl_dateHistory[#Headers], 0)), "-")</f>
        <v>x</v>
      </c>
      <c r="H420" s="58" t="str">
        <f>IFERROR(INDEX(tbl_dateHistory[], MATCH(tbl_dailyDashboard[[#This Row],[runDate]:[runDate]], tbl_dateHistory[[runDate]:[runDate]], 0), MATCH(tbl_dailyDashboard[[#Headers],[percentSuccessful]], tbl_dateHistory[#Headers], 0)), "-")</f>
        <v>x</v>
      </c>
      <c r="I420" s="58" t="str">
        <f>IFERROR(INDEX(tbl_dateHistory[], MATCH(tbl_dailyDashboard[[#This Row],[runDate]:[runDate]], tbl_dateHistory[[runDate]:[runDate]], 0), MATCH(tbl_dailyDashboard[[#Headers],[percentBRE]], tbl_dateHistory[#Headers], 0)), "-")</f>
        <v>x</v>
      </c>
      <c r="J420" s="58" t="str">
        <f>IFERROR(INDEX(tbl_dateHistory[], MATCH(tbl_dailyDashboard[[#This Row],[runDate]:[runDate]], tbl_dateHistory[[runDate]:[runDate]], 0), MATCH(tbl_dailyDashboard[[#Headers],[percentSystemErrors]], tbl_dateHistory[#Headers], 0)), "-")</f>
        <v>x</v>
      </c>
      <c r="K420" s="69"/>
    </row>
    <row r="421" spans="2:11" x14ac:dyDescent="0.3">
      <c r="B421" s="63"/>
      <c r="C421" s="55" t="str">
        <f>IFERROR((INDEX(tbl_dateHistory[], tbl_dailyDashboard[[#This Row],[rowLookup]], 1)), "-")</f>
        <v>x</v>
      </c>
      <c r="D421" s="56" t="str">
        <f>IFERROR(INDEX(tbl_dateHistory[], MATCH(tbl_dailyDashboard[[#This Row],[runDate]:[runDate]], tbl_dateHistory[[runDate]:[runDate]], 0), MATCH(tbl_dailyDashboard[[#Headers],[avgBotRunTime]], tbl_dateHistory[#Headers], 0)), "-")</f>
        <v>x</v>
      </c>
      <c r="E421" s="56" t="str">
        <f>IFERROR(INDEX(tbl_dateHistory[], MATCH(tbl_dailyDashboard[[#This Row],[runDate]:[runDate]], tbl_dateHistory[[runDate]:[runDate]], 0), MATCH(tbl_dailyDashboard[[#Headers],[avgTransactionTime]], tbl_dateHistory[#Headers], 0)), "-")</f>
        <v>x</v>
      </c>
      <c r="F421" s="99" t="str">
        <f>IFERROR(INDEX(tbl_dateHistory[], MATCH(tbl_dailyDashboard[[#This Row],[runDate]:[runDate]], tbl_dateHistory[[runDate]:[runDate]], 0), MATCH(tbl_dailyDashboard[[#Headers],[botRuns]], tbl_dateHistory[#Headers], 0)), "-")</f>
        <v>x</v>
      </c>
      <c r="G421" s="57" t="str">
        <f>IFERROR(INDEX(tbl_dateHistory[], MATCH(tbl_dailyDashboard[[#This Row],[runDate]:[runDate]], tbl_dateHistory[[runDate]:[runDate]], 0), MATCH(tbl_dailyDashboard[[#Headers],[totalTransactions]], tbl_dateHistory[#Headers], 0)), "-")</f>
        <v>x</v>
      </c>
      <c r="H421" s="58" t="str">
        <f>IFERROR(INDEX(tbl_dateHistory[], MATCH(tbl_dailyDashboard[[#This Row],[runDate]:[runDate]], tbl_dateHistory[[runDate]:[runDate]], 0), MATCH(tbl_dailyDashboard[[#Headers],[percentSuccessful]], tbl_dateHistory[#Headers], 0)), "-")</f>
        <v>x</v>
      </c>
      <c r="I421" s="58" t="str">
        <f>IFERROR(INDEX(tbl_dateHistory[], MATCH(tbl_dailyDashboard[[#This Row],[runDate]:[runDate]], tbl_dateHistory[[runDate]:[runDate]], 0), MATCH(tbl_dailyDashboard[[#Headers],[percentBRE]], tbl_dateHistory[#Headers], 0)), "-")</f>
        <v>x</v>
      </c>
      <c r="J421" s="58" t="str">
        <f>IFERROR(INDEX(tbl_dateHistory[], MATCH(tbl_dailyDashboard[[#This Row],[runDate]:[runDate]], tbl_dateHistory[[runDate]:[runDate]], 0), MATCH(tbl_dailyDashboard[[#Headers],[percentSystemErrors]], tbl_dateHistory[#Headers], 0)), "-")</f>
        <v>x</v>
      </c>
      <c r="K421" s="69"/>
    </row>
    <row r="422" spans="2:11" x14ac:dyDescent="0.3">
      <c r="B422" s="63"/>
      <c r="C422" s="55" t="str">
        <f>IFERROR((INDEX(tbl_dateHistory[], tbl_dailyDashboard[[#This Row],[rowLookup]], 1)), "-")</f>
        <v>x</v>
      </c>
      <c r="D422" s="56" t="str">
        <f>IFERROR(INDEX(tbl_dateHistory[], MATCH(tbl_dailyDashboard[[#This Row],[runDate]:[runDate]], tbl_dateHistory[[runDate]:[runDate]], 0), MATCH(tbl_dailyDashboard[[#Headers],[avgBotRunTime]], tbl_dateHistory[#Headers], 0)), "-")</f>
        <v>x</v>
      </c>
      <c r="E422" s="56" t="str">
        <f>IFERROR(INDEX(tbl_dateHistory[], MATCH(tbl_dailyDashboard[[#This Row],[runDate]:[runDate]], tbl_dateHistory[[runDate]:[runDate]], 0), MATCH(tbl_dailyDashboard[[#Headers],[avgTransactionTime]], tbl_dateHistory[#Headers], 0)), "-")</f>
        <v>x</v>
      </c>
      <c r="F422" s="99" t="str">
        <f>IFERROR(INDEX(tbl_dateHistory[], MATCH(tbl_dailyDashboard[[#This Row],[runDate]:[runDate]], tbl_dateHistory[[runDate]:[runDate]], 0), MATCH(tbl_dailyDashboard[[#Headers],[botRuns]], tbl_dateHistory[#Headers], 0)), "-")</f>
        <v>x</v>
      </c>
      <c r="G422" s="57" t="str">
        <f>IFERROR(INDEX(tbl_dateHistory[], MATCH(tbl_dailyDashboard[[#This Row],[runDate]:[runDate]], tbl_dateHistory[[runDate]:[runDate]], 0), MATCH(tbl_dailyDashboard[[#Headers],[totalTransactions]], tbl_dateHistory[#Headers], 0)), "-")</f>
        <v>x</v>
      </c>
      <c r="H422" s="58" t="str">
        <f>IFERROR(INDEX(tbl_dateHistory[], MATCH(tbl_dailyDashboard[[#This Row],[runDate]:[runDate]], tbl_dateHistory[[runDate]:[runDate]], 0), MATCH(tbl_dailyDashboard[[#Headers],[percentSuccessful]], tbl_dateHistory[#Headers], 0)), "-")</f>
        <v>x</v>
      </c>
      <c r="I422" s="58" t="str">
        <f>IFERROR(INDEX(tbl_dateHistory[], MATCH(tbl_dailyDashboard[[#This Row],[runDate]:[runDate]], tbl_dateHistory[[runDate]:[runDate]], 0), MATCH(tbl_dailyDashboard[[#Headers],[percentBRE]], tbl_dateHistory[#Headers], 0)), "-")</f>
        <v>x</v>
      </c>
      <c r="J422" s="58" t="str">
        <f>IFERROR(INDEX(tbl_dateHistory[], MATCH(tbl_dailyDashboard[[#This Row],[runDate]:[runDate]], tbl_dateHistory[[runDate]:[runDate]], 0), MATCH(tbl_dailyDashboard[[#Headers],[percentSystemErrors]], tbl_dateHistory[#Headers], 0)), "-")</f>
        <v>x</v>
      </c>
      <c r="K422" s="69"/>
    </row>
    <row r="423" spans="2:11" x14ac:dyDescent="0.3">
      <c r="B423" s="63"/>
      <c r="C423" s="55" t="str">
        <f>IFERROR((INDEX(tbl_dateHistory[], tbl_dailyDashboard[[#This Row],[rowLookup]], 1)), "-")</f>
        <v>x</v>
      </c>
      <c r="D423" s="56" t="str">
        <f>IFERROR(INDEX(tbl_dateHistory[], MATCH(tbl_dailyDashboard[[#This Row],[runDate]:[runDate]], tbl_dateHistory[[runDate]:[runDate]], 0), MATCH(tbl_dailyDashboard[[#Headers],[avgBotRunTime]], tbl_dateHistory[#Headers], 0)), "-")</f>
        <v>x</v>
      </c>
      <c r="E423" s="56" t="str">
        <f>IFERROR(INDEX(tbl_dateHistory[], MATCH(tbl_dailyDashboard[[#This Row],[runDate]:[runDate]], tbl_dateHistory[[runDate]:[runDate]], 0), MATCH(tbl_dailyDashboard[[#Headers],[avgTransactionTime]], tbl_dateHistory[#Headers], 0)), "-")</f>
        <v>x</v>
      </c>
      <c r="F423" s="99" t="str">
        <f>IFERROR(INDEX(tbl_dateHistory[], MATCH(tbl_dailyDashboard[[#This Row],[runDate]:[runDate]], tbl_dateHistory[[runDate]:[runDate]], 0), MATCH(tbl_dailyDashboard[[#Headers],[botRuns]], tbl_dateHistory[#Headers], 0)), "-")</f>
        <v>x</v>
      </c>
      <c r="G423" s="57" t="str">
        <f>IFERROR(INDEX(tbl_dateHistory[], MATCH(tbl_dailyDashboard[[#This Row],[runDate]:[runDate]], tbl_dateHistory[[runDate]:[runDate]], 0), MATCH(tbl_dailyDashboard[[#Headers],[totalTransactions]], tbl_dateHistory[#Headers], 0)), "-")</f>
        <v>x</v>
      </c>
      <c r="H423" s="58" t="str">
        <f>IFERROR(INDEX(tbl_dateHistory[], MATCH(tbl_dailyDashboard[[#This Row],[runDate]:[runDate]], tbl_dateHistory[[runDate]:[runDate]], 0), MATCH(tbl_dailyDashboard[[#Headers],[percentSuccessful]], tbl_dateHistory[#Headers], 0)), "-")</f>
        <v>x</v>
      </c>
      <c r="I423" s="58" t="str">
        <f>IFERROR(INDEX(tbl_dateHistory[], MATCH(tbl_dailyDashboard[[#This Row],[runDate]:[runDate]], tbl_dateHistory[[runDate]:[runDate]], 0), MATCH(tbl_dailyDashboard[[#Headers],[percentBRE]], tbl_dateHistory[#Headers], 0)), "-")</f>
        <v>x</v>
      </c>
      <c r="J423" s="58" t="str">
        <f>IFERROR(INDEX(tbl_dateHistory[], MATCH(tbl_dailyDashboard[[#This Row],[runDate]:[runDate]], tbl_dateHistory[[runDate]:[runDate]], 0), MATCH(tbl_dailyDashboard[[#Headers],[percentSystemErrors]], tbl_dateHistory[#Headers], 0)), "-")</f>
        <v>x</v>
      </c>
      <c r="K423" s="69"/>
    </row>
    <row r="424" spans="2:11" x14ac:dyDescent="0.3">
      <c r="B424" s="63"/>
      <c r="C424" s="55" t="str">
        <f>IFERROR((INDEX(tbl_dateHistory[], tbl_dailyDashboard[[#This Row],[rowLookup]], 1)), "-")</f>
        <v>x</v>
      </c>
      <c r="D424" s="56" t="str">
        <f>IFERROR(INDEX(tbl_dateHistory[], MATCH(tbl_dailyDashboard[[#This Row],[runDate]:[runDate]], tbl_dateHistory[[runDate]:[runDate]], 0), MATCH(tbl_dailyDashboard[[#Headers],[avgBotRunTime]], tbl_dateHistory[#Headers], 0)), "-")</f>
        <v>x</v>
      </c>
      <c r="E424" s="56" t="str">
        <f>IFERROR(INDEX(tbl_dateHistory[], MATCH(tbl_dailyDashboard[[#This Row],[runDate]:[runDate]], tbl_dateHistory[[runDate]:[runDate]], 0), MATCH(tbl_dailyDashboard[[#Headers],[avgTransactionTime]], tbl_dateHistory[#Headers], 0)), "-")</f>
        <v>x</v>
      </c>
      <c r="F424" s="99" t="str">
        <f>IFERROR(INDEX(tbl_dateHistory[], MATCH(tbl_dailyDashboard[[#This Row],[runDate]:[runDate]], tbl_dateHistory[[runDate]:[runDate]], 0), MATCH(tbl_dailyDashboard[[#Headers],[botRuns]], tbl_dateHistory[#Headers], 0)), "-")</f>
        <v>x</v>
      </c>
      <c r="G424" s="57" t="str">
        <f>IFERROR(INDEX(tbl_dateHistory[], MATCH(tbl_dailyDashboard[[#This Row],[runDate]:[runDate]], tbl_dateHistory[[runDate]:[runDate]], 0), MATCH(tbl_dailyDashboard[[#Headers],[totalTransactions]], tbl_dateHistory[#Headers], 0)), "-")</f>
        <v>x</v>
      </c>
      <c r="H424" s="58" t="str">
        <f>IFERROR(INDEX(tbl_dateHistory[], MATCH(tbl_dailyDashboard[[#This Row],[runDate]:[runDate]], tbl_dateHistory[[runDate]:[runDate]], 0), MATCH(tbl_dailyDashboard[[#Headers],[percentSuccessful]], tbl_dateHistory[#Headers], 0)), "-")</f>
        <v>x</v>
      </c>
      <c r="I424" s="58" t="str">
        <f>IFERROR(INDEX(tbl_dateHistory[], MATCH(tbl_dailyDashboard[[#This Row],[runDate]:[runDate]], tbl_dateHistory[[runDate]:[runDate]], 0), MATCH(tbl_dailyDashboard[[#Headers],[percentBRE]], tbl_dateHistory[#Headers], 0)), "-")</f>
        <v>x</v>
      </c>
      <c r="J424" s="58" t="str">
        <f>IFERROR(INDEX(tbl_dateHistory[], MATCH(tbl_dailyDashboard[[#This Row],[runDate]:[runDate]], tbl_dateHistory[[runDate]:[runDate]], 0), MATCH(tbl_dailyDashboard[[#Headers],[percentSystemErrors]], tbl_dateHistory[#Headers], 0)), "-")</f>
        <v>x</v>
      </c>
      <c r="K424" s="69"/>
    </row>
    <row r="425" spans="2:11" x14ac:dyDescent="0.3">
      <c r="B425" s="63"/>
      <c r="C425" s="55" t="str">
        <f>IFERROR((INDEX(tbl_dateHistory[], tbl_dailyDashboard[[#This Row],[rowLookup]], 1)), "-")</f>
        <v>x</v>
      </c>
      <c r="D425" s="56" t="str">
        <f>IFERROR(INDEX(tbl_dateHistory[], MATCH(tbl_dailyDashboard[[#This Row],[runDate]:[runDate]], tbl_dateHistory[[runDate]:[runDate]], 0), MATCH(tbl_dailyDashboard[[#Headers],[avgBotRunTime]], tbl_dateHistory[#Headers], 0)), "-")</f>
        <v>x</v>
      </c>
      <c r="E425" s="56" t="str">
        <f>IFERROR(INDEX(tbl_dateHistory[], MATCH(tbl_dailyDashboard[[#This Row],[runDate]:[runDate]], tbl_dateHistory[[runDate]:[runDate]], 0), MATCH(tbl_dailyDashboard[[#Headers],[avgTransactionTime]], tbl_dateHistory[#Headers], 0)), "-")</f>
        <v>x</v>
      </c>
      <c r="F425" s="99" t="str">
        <f>IFERROR(INDEX(tbl_dateHistory[], MATCH(tbl_dailyDashboard[[#This Row],[runDate]:[runDate]], tbl_dateHistory[[runDate]:[runDate]], 0), MATCH(tbl_dailyDashboard[[#Headers],[botRuns]], tbl_dateHistory[#Headers], 0)), "-")</f>
        <v>x</v>
      </c>
      <c r="G425" s="57" t="str">
        <f>IFERROR(INDEX(tbl_dateHistory[], MATCH(tbl_dailyDashboard[[#This Row],[runDate]:[runDate]], tbl_dateHistory[[runDate]:[runDate]], 0), MATCH(tbl_dailyDashboard[[#Headers],[totalTransactions]], tbl_dateHistory[#Headers], 0)), "-")</f>
        <v>x</v>
      </c>
      <c r="H425" s="58" t="str">
        <f>IFERROR(INDEX(tbl_dateHistory[], MATCH(tbl_dailyDashboard[[#This Row],[runDate]:[runDate]], tbl_dateHistory[[runDate]:[runDate]], 0), MATCH(tbl_dailyDashboard[[#Headers],[percentSuccessful]], tbl_dateHistory[#Headers], 0)), "-")</f>
        <v>x</v>
      </c>
      <c r="I425" s="58" t="str">
        <f>IFERROR(INDEX(tbl_dateHistory[], MATCH(tbl_dailyDashboard[[#This Row],[runDate]:[runDate]], tbl_dateHistory[[runDate]:[runDate]], 0), MATCH(tbl_dailyDashboard[[#Headers],[percentBRE]], tbl_dateHistory[#Headers], 0)), "-")</f>
        <v>x</v>
      </c>
      <c r="J425" s="58" t="str">
        <f>IFERROR(INDEX(tbl_dateHistory[], MATCH(tbl_dailyDashboard[[#This Row],[runDate]:[runDate]], tbl_dateHistory[[runDate]:[runDate]], 0), MATCH(tbl_dailyDashboard[[#Headers],[percentSystemErrors]], tbl_dateHistory[#Headers], 0)), "-")</f>
        <v>x</v>
      </c>
      <c r="K425" s="69"/>
    </row>
    <row r="426" spans="2:11" x14ac:dyDescent="0.3">
      <c r="B426" s="63"/>
      <c r="C426" s="55" t="str">
        <f>IFERROR((INDEX(tbl_dateHistory[], tbl_dailyDashboard[[#This Row],[rowLookup]], 1)), "-")</f>
        <v>x</v>
      </c>
      <c r="D426" s="56" t="str">
        <f>IFERROR(INDEX(tbl_dateHistory[], MATCH(tbl_dailyDashboard[[#This Row],[runDate]:[runDate]], tbl_dateHistory[[runDate]:[runDate]], 0), MATCH(tbl_dailyDashboard[[#Headers],[avgBotRunTime]], tbl_dateHistory[#Headers], 0)), "-")</f>
        <v>x</v>
      </c>
      <c r="E426" s="56" t="str">
        <f>IFERROR(INDEX(tbl_dateHistory[], MATCH(tbl_dailyDashboard[[#This Row],[runDate]:[runDate]], tbl_dateHistory[[runDate]:[runDate]], 0), MATCH(tbl_dailyDashboard[[#Headers],[avgTransactionTime]], tbl_dateHistory[#Headers], 0)), "-")</f>
        <v>x</v>
      </c>
      <c r="F426" s="99" t="str">
        <f>IFERROR(INDEX(tbl_dateHistory[], MATCH(tbl_dailyDashboard[[#This Row],[runDate]:[runDate]], tbl_dateHistory[[runDate]:[runDate]], 0), MATCH(tbl_dailyDashboard[[#Headers],[botRuns]], tbl_dateHistory[#Headers], 0)), "-")</f>
        <v>x</v>
      </c>
      <c r="G426" s="57" t="str">
        <f>IFERROR(INDEX(tbl_dateHistory[], MATCH(tbl_dailyDashboard[[#This Row],[runDate]:[runDate]], tbl_dateHistory[[runDate]:[runDate]], 0), MATCH(tbl_dailyDashboard[[#Headers],[totalTransactions]], tbl_dateHistory[#Headers], 0)), "-")</f>
        <v>x</v>
      </c>
      <c r="H426" s="58" t="str">
        <f>IFERROR(INDEX(tbl_dateHistory[], MATCH(tbl_dailyDashboard[[#This Row],[runDate]:[runDate]], tbl_dateHistory[[runDate]:[runDate]], 0), MATCH(tbl_dailyDashboard[[#Headers],[percentSuccessful]], tbl_dateHistory[#Headers], 0)), "-")</f>
        <v>x</v>
      </c>
      <c r="I426" s="58" t="str">
        <f>IFERROR(INDEX(tbl_dateHistory[], MATCH(tbl_dailyDashboard[[#This Row],[runDate]:[runDate]], tbl_dateHistory[[runDate]:[runDate]], 0), MATCH(tbl_dailyDashboard[[#Headers],[percentBRE]], tbl_dateHistory[#Headers], 0)), "-")</f>
        <v>x</v>
      </c>
      <c r="J426" s="58" t="str">
        <f>IFERROR(INDEX(tbl_dateHistory[], MATCH(tbl_dailyDashboard[[#This Row],[runDate]:[runDate]], tbl_dateHistory[[runDate]:[runDate]], 0), MATCH(tbl_dailyDashboard[[#Headers],[percentSystemErrors]], tbl_dateHistory[#Headers], 0)), "-")</f>
        <v>x</v>
      </c>
      <c r="K426" s="69"/>
    </row>
    <row r="427" spans="2:11" x14ac:dyDescent="0.3">
      <c r="B427" s="63"/>
      <c r="C427" s="55" t="str">
        <f>IFERROR((INDEX(tbl_dateHistory[], tbl_dailyDashboard[[#This Row],[rowLookup]], 1)), "-")</f>
        <v>x</v>
      </c>
      <c r="D427" s="56" t="str">
        <f>IFERROR(INDEX(tbl_dateHistory[], MATCH(tbl_dailyDashboard[[#This Row],[runDate]:[runDate]], tbl_dateHistory[[runDate]:[runDate]], 0), MATCH(tbl_dailyDashboard[[#Headers],[avgBotRunTime]], tbl_dateHistory[#Headers], 0)), "-")</f>
        <v>x</v>
      </c>
      <c r="E427" s="56" t="str">
        <f>IFERROR(INDEX(tbl_dateHistory[], MATCH(tbl_dailyDashboard[[#This Row],[runDate]:[runDate]], tbl_dateHistory[[runDate]:[runDate]], 0), MATCH(tbl_dailyDashboard[[#Headers],[avgTransactionTime]], tbl_dateHistory[#Headers], 0)), "-")</f>
        <v>x</v>
      </c>
      <c r="F427" s="99" t="str">
        <f>IFERROR(INDEX(tbl_dateHistory[], MATCH(tbl_dailyDashboard[[#This Row],[runDate]:[runDate]], tbl_dateHistory[[runDate]:[runDate]], 0), MATCH(tbl_dailyDashboard[[#Headers],[botRuns]], tbl_dateHistory[#Headers], 0)), "-")</f>
        <v>x</v>
      </c>
      <c r="G427" s="57" t="str">
        <f>IFERROR(INDEX(tbl_dateHistory[], MATCH(tbl_dailyDashboard[[#This Row],[runDate]:[runDate]], tbl_dateHistory[[runDate]:[runDate]], 0), MATCH(tbl_dailyDashboard[[#Headers],[totalTransactions]], tbl_dateHistory[#Headers], 0)), "-")</f>
        <v>x</v>
      </c>
      <c r="H427" s="58" t="str">
        <f>IFERROR(INDEX(tbl_dateHistory[], MATCH(tbl_dailyDashboard[[#This Row],[runDate]:[runDate]], tbl_dateHistory[[runDate]:[runDate]], 0), MATCH(tbl_dailyDashboard[[#Headers],[percentSuccessful]], tbl_dateHistory[#Headers], 0)), "-")</f>
        <v>x</v>
      </c>
      <c r="I427" s="58" t="str">
        <f>IFERROR(INDEX(tbl_dateHistory[], MATCH(tbl_dailyDashboard[[#This Row],[runDate]:[runDate]], tbl_dateHistory[[runDate]:[runDate]], 0), MATCH(tbl_dailyDashboard[[#Headers],[percentBRE]], tbl_dateHistory[#Headers], 0)), "-")</f>
        <v>x</v>
      </c>
      <c r="J427" s="58" t="str">
        <f>IFERROR(INDEX(tbl_dateHistory[], MATCH(tbl_dailyDashboard[[#This Row],[runDate]:[runDate]], tbl_dateHistory[[runDate]:[runDate]], 0), MATCH(tbl_dailyDashboard[[#Headers],[percentSystemErrors]], tbl_dateHistory[#Headers], 0)), "-")</f>
        <v>x</v>
      </c>
      <c r="K427" s="69"/>
    </row>
    <row r="428" spans="2:11" x14ac:dyDescent="0.3">
      <c r="B428" s="63"/>
      <c r="C428" s="55" t="str">
        <f>IFERROR((INDEX(tbl_dateHistory[], tbl_dailyDashboard[[#This Row],[rowLookup]], 1)), "-")</f>
        <v>x</v>
      </c>
      <c r="D428" s="56" t="str">
        <f>IFERROR(INDEX(tbl_dateHistory[], MATCH(tbl_dailyDashboard[[#This Row],[runDate]:[runDate]], tbl_dateHistory[[runDate]:[runDate]], 0), MATCH(tbl_dailyDashboard[[#Headers],[avgBotRunTime]], tbl_dateHistory[#Headers], 0)), "-")</f>
        <v>x</v>
      </c>
      <c r="E428" s="56" t="str">
        <f>IFERROR(INDEX(tbl_dateHistory[], MATCH(tbl_dailyDashboard[[#This Row],[runDate]:[runDate]], tbl_dateHistory[[runDate]:[runDate]], 0), MATCH(tbl_dailyDashboard[[#Headers],[avgTransactionTime]], tbl_dateHistory[#Headers], 0)), "-")</f>
        <v>x</v>
      </c>
      <c r="F428" s="99" t="str">
        <f>IFERROR(INDEX(tbl_dateHistory[], MATCH(tbl_dailyDashboard[[#This Row],[runDate]:[runDate]], tbl_dateHistory[[runDate]:[runDate]], 0), MATCH(tbl_dailyDashboard[[#Headers],[botRuns]], tbl_dateHistory[#Headers], 0)), "-")</f>
        <v>x</v>
      </c>
      <c r="G428" s="57" t="str">
        <f>IFERROR(INDEX(tbl_dateHistory[], MATCH(tbl_dailyDashboard[[#This Row],[runDate]:[runDate]], tbl_dateHistory[[runDate]:[runDate]], 0), MATCH(tbl_dailyDashboard[[#Headers],[totalTransactions]], tbl_dateHistory[#Headers], 0)), "-")</f>
        <v>x</v>
      </c>
      <c r="H428" s="58" t="str">
        <f>IFERROR(INDEX(tbl_dateHistory[], MATCH(tbl_dailyDashboard[[#This Row],[runDate]:[runDate]], tbl_dateHistory[[runDate]:[runDate]], 0), MATCH(tbl_dailyDashboard[[#Headers],[percentSuccessful]], tbl_dateHistory[#Headers], 0)), "-")</f>
        <v>x</v>
      </c>
      <c r="I428" s="58" t="str">
        <f>IFERROR(INDEX(tbl_dateHistory[], MATCH(tbl_dailyDashboard[[#This Row],[runDate]:[runDate]], tbl_dateHistory[[runDate]:[runDate]], 0), MATCH(tbl_dailyDashboard[[#Headers],[percentBRE]], tbl_dateHistory[#Headers], 0)), "-")</f>
        <v>x</v>
      </c>
      <c r="J428" s="58" t="str">
        <f>IFERROR(INDEX(tbl_dateHistory[], MATCH(tbl_dailyDashboard[[#This Row],[runDate]:[runDate]], tbl_dateHistory[[runDate]:[runDate]], 0), MATCH(tbl_dailyDashboard[[#Headers],[percentSystemErrors]], tbl_dateHistory[#Headers], 0)), "-")</f>
        <v>x</v>
      </c>
      <c r="K428" s="69"/>
    </row>
    <row r="429" spans="2:11" x14ac:dyDescent="0.3">
      <c r="B429" s="63"/>
      <c r="C429" s="55" t="str">
        <f>IFERROR((INDEX(tbl_dateHistory[], tbl_dailyDashboard[[#This Row],[rowLookup]], 1)), "-")</f>
        <v>x</v>
      </c>
      <c r="D429" s="56" t="str">
        <f>IFERROR(INDEX(tbl_dateHistory[], MATCH(tbl_dailyDashboard[[#This Row],[runDate]:[runDate]], tbl_dateHistory[[runDate]:[runDate]], 0), MATCH(tbl_dailyDashboard[[#Headers],[avgBotRunTime]], tbl_dateHistory[#Headers], 0)), "-")</f>
        <v>x</v>
      </c>
      <c r="E429" s="56" t="str">
        <f>IFERROR(INDEX(tbl_dateHistory[], MATCH(tbl_dailyDashboard[[#This Row],[runDate]:[runDate]], tbl_dateHistory[[runDate]:[runDate]], 0), MATCH(tbl_dailyDashboard[[#Headers],[avgTransactionTime]], tbl_dateHistory[#Headers], 0)), "-")</f>
        <v>x</v>
      </c>
      <c r="F429" s="99" t="str">
        <f>IFERROR(INDEX(tbl_dateHistory[], MATCH(tbl_dailyDashboard[[#This Row],[runDate]:[runDate]], tbl_dateHistory[[runDate]:[runDate]], 0), MATCH(tbl_dailyDashboard[[#Headers],[botRuns]], tbl_dateHistory[#Headers], 0)), "-")</f>
        <v>x</v>
      </c>
      <c r="G429" s="57" t="str">
        <f>IFERROR(INDEX(tbl_dateHistory[], MATCH(tbl_dailyDashboard[[#This Row],[runDate]:[runDate]], tbl_dateHistory[[runDate]:[runDate]], 0), MATCH(tbl_dailyDashboard[[#Headers],[totalTransactions]], tbl_dateHistory[#Headers], 0)), "-")</f>
        <v>x</v>
      </c>
      <c r="H429" s="58" t="str">
        <f>IFERROR(INDEX(tbl_dateHistory[], MATCH(tbl_dailyDashboard[[#This Row],[runDate]:[runDate]], tbl_dateHistory[[runDate]:[runDate]], 0), MATCH(tbl_dailyDashboard[[#Headers],[percentSuccessful]], tbl_dateHistory[#Headers], 0)), "-")</f>
        <v>x</v>
      </c>
      <c r="I429" s="58" t="str">
        <f>IFERROR(INDEX(tbl_dateHistory[], MATCH(tbl_dailyDashboard[[#This Row],[runDate]:[runDate]], tbl_dateHistory[[runDate]:[runDate]], 0), MATCH(tbl_dailyDashboard[[#Headers],[percentBRE]], tbl_dateHistory[#Headers], 0)), "-")</f>
        <v>x</v>
      </c>
      <c r="J429" s="58" t="str">
        <f>IFERROR(INDEX(tbl_dateHistory[], MATCH(tbl_dailyDashboard[[#This Row],[runDate]:[runDate]], tbl_dateHistory[[runDate]:[runDate]], 0), MATCH(tbl_dailyDashboard[[#Headers],[percentSystemErrors]], tbl_dateHistory[#Headers], 0)), "-")</f>
        <v>x</v>
      </c>
      <c r="K429" s="69"/>
    </row>
    <row r="430" spans="2:11" x14ac:dyDescent="0.3">
      <c r="B430" s="63"/>
      <c r="C430" s="55" t="str">
        <f>IFERROR((INDEX(tbl_dateHistory[], tbl_dailyDashboard[[#This Row],[rowLookup]], 1)), "-")</f>
        <v>x</v>
      </c>
      <c r="D430" s="56" t="str">
        <f>IFERROR(INDEX(tbl_dateHistory[], MATCH(tbl_dailyDashboard[[#This Row],[runDate]:[runDate]], tbl_dateHistory[[runDate]:[runDate]], 0), MATCH(tbl_dailyDashboard[[#Headers],[avgBotRunTime]], tbl_dateHistory[#Headers], 0)), "-")</f>
        <v>x</v>
      </c>
      <c r="E430" s="56" t="str">
        <f>IFERROR(INDEX(tbl_dateHistory[], MATCH(tbl_dailyDashboard[[#This Row],[runDate]:[runDate]], tbl_dateHistory[[runDate]:[runDate]], 0), MATCH(tbl_dailyDashboard[[#Headers],[avgTransactionTime]], tbl_dateHistory[#Headers], 0)), "-")</f>
        <v>x</v>
      </c>
      <c r="F430" s="99" t="str">
        <f>IFERROR(INDEX(tbl_dateHistory[], MATCH(tbl_dailyDashboard[[#This Row],[runDate]:[runDate]], tbl_dateHistory[[runDate]:[runDate]], 0), MATCH(tbl_dailyDashboard[[#Headers],[botRuns]], tbl_dateHistory[#Headers], 0)), "-")</f>
        <v>x</v>
      </c>
      <c r="G430" s="57" t="str">
        <f>IFERROR(INDEX(tbl_dateHistory[], MATCH(tbl_dailyDashboard[[#This Row],[runDate]:[runDate]], tbl_dateHistory[[runDate]:[runDate]], 0), MATCH(tbl_dailyDashboard[[#Headers],[totalTransactions]], tbl_dateHistory[#Headers], 0)), "-")</f>
        <v>x</v>
      </c>
      <c r="H430" s="58" t="str">
        <f>IFERROR(INDEX(tbl_dateHistory[], MATCH(tbl_dailyDashboard[[#This Row],[runDate]:[runDate]], tbl_dateHistory[[runDate]:[runDate]], 0), MATCH(tbl_dailyDashboard[[#Headers],[percentSuccessful]], tbl_dateHistory[#Headers], 0)), "-")</f>
        <v>x</v>
      </c>
      <c r="I430" s="58" t="str">
        <f>IFERROR(INDEX(tbl_dateHistory[], MATCH(tbl_dailyDashboard[[#This Row],[runDate]:[runDate]], tbl_dateHistory[[runDate]:[runDate]], 0), MATCH(tbl_dailyDashboard[[#Headers],[percentBRE]], tbl_dateHistory[#Headers], 0)), "-")</f>
        <v>x</v>
      </c>
      <c r="J430" s="58" t="str">
        <f>IFERROR(INDEX(tbl_dateHistory[], MATCH(tbl_dailyDashboard[[#This Row],[runDate]:[runDate]], tbl_dateHistory[[runDate]:[runDate]], 0), MATCH(tbl_dailyDashboard[[#Headers],[percentSystemErrors]], tbl_dateHistory[#Headers], 0)), "-")</f>
        <v>x</v>
      </c>
      <c r="K430" s="69"/>
    </row>
    <row r="431" spans="2:11" x14ac:dyDescent="0.3">
      <c r="B431" s="63"/>
      <c r="C431" s="55" t="str">
        <f>IFERROR((INDEX(tbl_dateHistory[], tbl_dailyDashboard[[#This Row],[rowLookup]], 1)), "-")</f>
        <v>x</v>
      </c>
      <c r="D431" s="56" t="str">
        <f>IFERROR(INDEX(tbl_dateHistory[], MATCH(tbl_dailyDashboard[[#This Row],[runDate]:[runDate]], tbl_dateHistory[[runDate]:[runDate]], 0), MATCH(tbl_dailyDashboard[[#Headers],[avgBotRunTime]], tbl_dateHistory[#Headers], 0)), "-")</f>
        <v>x</v>
      </c>
      <c r="E431" s="56" t="str">
        <f>IFERROR(INDEX(tbl_dateHistory[], MATCH(tbl_dailyDashboard[[#This Row],[runDate]:[runDate]], tbl_dateHistory[[runDate]:[runDate]], 0), MATCH(tbl_dailyDashboard[[#Headers],[avgTransactionTime]], tbl_dateHistory[#Headers], 0)), "-")</f>
        <v>x</v>
      </c>
      <c r="F431" s="99" t="str">
        <f>IFERROR(INDEX(tbl_dateHistory[], MATCH(tbl_dailyDashboard[[#This Row],[runDate]:[runDate]], tbl_dateHistory[[runDate]:[runDate]], 0), MATCH(tbl_dailyDashboard[[#Headers],[botRuns]], tbl_dateHistory[#Headers], 0)), "-")</f>
        <v>x</v>
      </c>
      <c r="G431" s="57" t="str">
        <f>IFERROR(INDEX(tbl_dateHistory[], MATCH(tbl_dailyDashboard[[#This Row],[runDate]:[runDate]], tbl_dateHistory[[runDate]:[runDate]], 0), MATCH(tbl_dailyDashboard[[#Headers],[totalTransactions]], tbl_dateHistory[#Headers], 0)), "-")</f>
        <v>x</v>
      </c>
      <c r="H431" s="58" t="str">
        <f>IFERROR(INDEX(tbl_dateHistory[], MATCH(tbl_dailyDashboard[[#This Row],[runDate]:[runDate]], tbl_dateHistory[[runDate]:[runDate]], 0), MATCH(tbl_dailyDashboard[[#Headers],[percentSuccessful]], tbl_dateHistory[#Headers], 0)), "-")</f>
        <v>x</v>
      </c>
      <c r="I431" s="58" t="str">
        <f>IFERROR(INDEX(tbl_dateHistory[], MATCH(tbl_dailyDashboard[[#This Row],[runDate]:[runDate]], tbl_dateHistory[[runDate]:[runDate]], 0), MATCH(tbl_dailyDashboard[[#Headers],[percentBRE]], tbl_dateHistory[#Headers], 0)), "-")</f>
        <v>x</v>
      </c>
      <c r="J431" s="58" t="str">
        <f>IFERROR(INDEX(tbl_dateHistory[], MATCH(tbl_dailyDashboard[[#This Row],[runDate]:[runDate]], tbl_dateHistory[[runDate]:[runDate]], 0), MATCH(tbl_dailyDashboard[[#Headers],[percentSystemErrors]], tbl_dateHistory[#Headers], 0)), "-")</f>
        <v>x</v>
      </c>
      <c r="K431" s="69"/>
    </row>
    <row r="432" spans="2:11" x14ac:dyDescent="0.3">
      <c r="B432" s="63"/>
      <c r="C432" s="55" t="str">
        <f>IFERROR((INDEX(tbl_dateHistory[], tbl_dailyDashboard[[#This Row],[rowLookup]], 1)), "-")</f>
        <v>x</v>
      </c>
      <c r="D432" s="56" t="str">
        <f>IFERROR(INDEX(tbl_dateHistory[], MATCH(tbl_dailyDashboard[[#This Row],[runDate]:[runDate]], tbl_dateHistory[[runDate]:[runDate]], 0), MATCH(tbl_dailyDashboard[[#Headers],[avgBotRunTime]], tbl_dateHistory[#Headers], 0)), "-")</f>
        <v>x</v>
      </c>
      <c r="E432" s="56" t="str">
        <f>IFERROR(INDEX(tbl_dateHistory[], MATCH(tbl_dailyDashboard[[#This Row],[runDate]:[runDate]], tbl_dateHistory[[runDate]:[runDate]], 0), MATCH(tbl_dailyDashboard[[#Headers],[avgTransactionTime]], tbl_dateHistory[#Headers], 0)), "-")</f>
        <v>x</v>
      </c>
      <c r="F432" s="99" t="str">
        <f>IFERROR(INDEX(tbl_dateHistory[], MATCH(tbl_dailyDashboard[[#This Row],[runDate]:[runDate]], tbl_dateHistory[[runDate]:[runDate]], 0), MATCH(tbl_dailyDashboard[[#Headers],[botRuns]], tbl_dateHistory[#Headers], 0)), "-")</f>
        <v>x</v>
      </c>
      <c r="G432" s="57" t="str">
        <f>IFERROR(INDEX(tbl_dateHistory[], MATCH(tbl_dailyDashboard[[#This Row],[runDate]:[runDate]], tbl_dateHistory[[runDate]:[runDate]], 0), MATCH(tbl_dailyDashboard[[#Headers],[totalTransactions]], tbl_dateHistory[#Headers], 0)), "-")</f>
        <v>x</v>
      </c>
      <c r="H432" s="58" t="str">
        <f>IFERROR(INDEX(tbl_dateHistory[], MATCH(tbl_dailyDashboard[[#This Row],[runDate]:[runDate]], tbl_dateHistory[[runDate]:[runDate]], 0), MATCH(tbl_dailyDashboard[[#Headers],[percentSuccessful]], tbl_dateHistory[#Headers], 0)), "-")</f>
        <v>x</v>
      </c>
      <c r="I432" s="58" t="str">
        <f>IFERROR(INDEX(tbl_dateHistory[], MATCH(tbl_dailyDashboard[[#This Row],[runDate]:[runDate]], tbl_dateHistory[[runDate]:[runDate]], 0), MATCH(tbl_dailyDashboard[[#Headers],[percentBRE]], tbl_dateHistory[#Headers], 0)), "-")</f>
        <v>x</v>
      </c>
      <c r="J432" s="58" t="str">
        <f>IFERROR(INDEX(tbl_dateHistory[], MATCH(tbl_dailyDashboard[[#This Row],[runDate]:[runDate]], tbl_dateHistory[[runDate]:[runDate]], 0), MATCH(tbl_dailyDashboard[[#Headers],[percentSystemErrors]], tbl_dateHistory[#Headers], 0)), "-")</f>
        <v>x</v>
      </c>
      <c r="K432" s="69"/>
    </row>
    <row r="433" spans="2:11" x14ac:dyDescent="0.3">
      <c r="B433" s="63"/>
      <c r="C433" s="55" t="str">
        <f>IFERROR((INDEX(tbl_dateHistory[], tbl_dailyDashboard[[#This Row],[rowLookup]], 1)), "-")</f>
        <v>x</v>
      </c>
      <c r="D433" s="56" t="str">
        <f>IFERROR(INDEX(tbl_dateHistory[], MATCH(tbl_dailyDashboard[[#This Row],[runDate]:[runDate]], tbl_dateHistory[[runDate]:[runDate]], 0), MATCH(tbl_dailyDashboard[[#Headers],[avgBotRunTime]], tbl_dateHistory[#Headers], 0)), "-")</f>
        <v>x</v>
      </c>
      <c r="E433" s="56" t="str">
        <f>IFERROR(INDEX(tbl_dateHistory[], MATCH(tbl_dailyDashboard[[#This Row],[runDate]:[runDate]], tbl_dateHistory[[runDate]:[runDate]], 0), MATCH(tbl_dailyDashboard[[#Headers],[avgTransactionTime]], tbl_dateHistory[#Headers], 0)), "-")</f>
        <v>x</v>
      </c>
      <c r="F433" s="99" t="str">
        <f>IFERROR(INDEX(tbl_dateHistory[], MATCH(tbl_dailyDashboard[[#This Row],[runDate]:[runDate]], tbl_dateHistory[[runDate]:[runDate]], 0), MATCH(tbl_dailyDashboard[[#Headers],[botRuns]], tbl_dateHistory[#Headers], 0)), "-")</f>
        <v>x</v>
      </c>
      <c r="G433" s="57" t="str">
        <f>IFERROR(INDEX(tbl_dateHistory[], MATCH(tbl_dailyDashboard[[#This Row],[runDate]:[runDate]], tbl_dateHistory[[runDate]:[runDate]], 0), MATCH(tbl_dailyDashboard[[#Headers],[totalTransactions]], tbl_dateHistory[#Headers], 0)), "-")</f>
        <v>x</v>
      </c>
      <c r="H433" s="58" t="str">
        <f>IFERROR(INDEX(tbl_dateHistory[], MATCH(tbl_dailyDashboard[[#This Row],[runDate]:[runDate]], tbl_dateHistory[[runDate]:[runDate]], 0), MATCH(tbl_dailyDashboard[[#Headers],[percentSuccessful]], tbl_dateHistory[#Headers], 0)), "-")</f>
        <v>x</v>
      </c>
      <c r="I433" s="58" t="str">
        <f>IFERROR(INDEX(tbl_dateHistory[], MATCH(tbl_dailyDashboard[[#This Row],[runDate]:[runDate]], tbl_dateHistory[[runDate]:[runDate]], 0), MATCH(tbl_dailyDashboard[[#Headers],[percentBRE]], tbl_dateHistory[#Headers], 0)), "-")</f>
        <v>x</v>
      </c>
      <c r="J433" s="58" t="str">
        <f>IFERROR(INDEX(tbl_dateHistory[], MATCH(tbl_dailyDashboard[[#This Row],[runDate]:[runDate]], tbl_dateHistory[[runDate]:[runDate]], 0), MATCH(tbl_dailyDashboard[[#Headers],[percentSystemErrors]], tbl_dateHistory[#Headers], 0)), "-")</f>
        <v>x</v>
      </c>
      <c r="K433" s="69"/>
    </row>
    <row r="434" spans="2:11" x14ac:dyDescent="0.3">
      <c r="B434" s="63"/>
      <c r="C434" s="55" t="str">
        <f>IFERROR((INDEX(tbl_dateHistory[], tbl_dailyDashboard[[#This Row],[rowLookup]], 1)), "-")</f>
        <v>x</v>
      </c>
      <c r="D434" s="56" t="str">
        <f>IFERROR(INDEX(tbl_dateHistory[], MATCH(tbl_dailyDashboard[[#This Row],[runDate]:[runDate]], tbl_dateHistory[[runDate]:[runDate]], 0), MATCH(tbl_dailyDashboard[[#Headers],[avgBotRunTime]], tbl_dateHistory[#Headers], 0)), "-")</f>
        <v>x</v>
      </c>
      <c r="E434" s="56" t="str">
        <f>IFERROR(INDEX(tbl_dateHistory[], MATCH(tbl_dailyDashboard[[#This Row],[runDate]:[runDate]], tbl_dateHistory[[runDate]:[runDate]], 0), MATCH(tbl_dailyDashboard[[#Headers],[avgTransactionTime]], tbl_dateHistory[#Headers], 0)), "-")</f>
        <v>x</v>
      </c>
      <c r="F434" s="99" t="str">
        <f>IFERROR(INDEX(tbl_dateHistory[], MATCH(tbl_dailyDashboard[[#This Row],[runDate]:[runDate]], tbl_dateHistory[[runDate]:[runDate]], 0), MATCH(tbl_dailyDashboard[[#Headers],[botRuns]], tbl_dateHistory[#Headers], 0)), "-")</f>
        <v>x</v>
      </c>
      <c r="G434" s="57" t="str">
        <f>IFERROR(INDEX(tbl_dateHistory[], MATCH(tbl_dailyDashboard[[#This Row],[runDate]:[runDate]], tbl_dateHistory[[runDate]:[runDate]], 0), MATCH(tbl_dailyDashboard[[#Headers],[totalTransactions]], tbl_dateHistory[#Headers], 0)), "-")</f>
        <v>x</v>
      </c>
      <c r="H434" s="58" t="str">
        <f>IFERROR(INDEX(tbl_dateHistory[], MATCH(tbl_dailyDashboard[[#This Row],[runDate]:[runDate]], tbl_dateHistory[[runDate]:[runDate]], 0), MATCH(tbl_dailyDashboard[[#Headers],[percentSuccessful]], tbl_dateHistory[#Headers], 0)), "-")</f>
        <v>x</v>
      </c>
      <c r="I434" s="58" t="str">
        <f>IFERROR(INDEX(tbl_dateHistory[], MATCH(tbl_dailyDashboard[[#This Row],[runDate]:[runDate]], tbl_dateHistory[[runDate]:[runDate]], 0), MATCH(tbl_dailyDashboard[[#Headers],[percentBRE]], tbl_dateHistory[#Headers], 0)), "-")</f>
        <v>x</v>
      </c>
      <c r="J434" s="58" t="str">
        <f>IFERROR(INDEX(tbl_dateHistory[], MATCH(tbl_dailyDashboard[[#This Row],[runDate]:[runDate]], tbl_dateHistory[[runDate]:[runDate]], 0), MATCH(tbl_dailyDashboard[[#Headers],[percentSystemErrors]], tbl_dateHistory[#Headers], 0)), "-")</f>
        <v>x</v>
      </c>
      <c r="K434" s="69"/>
    </row>
    <row r="435" spans="2:11" x14ac:dyDescent="0.3">
      <c r="B435" s="63"/>
      <c r="C435" s="55" t="str">
        <f>IFERROR((INDEX(tbl_dateHistory[], tbl_dailyDashboard[[#This Row],[rowLookup]], 1)), "-")</f>
        <v>x</v>
      </c>
      <c r="D435" s="56" t="str">
        <f>IFERROR(INDEX(tbl_dateHistory[], MATCH(tbl_dailyDashboard[[#This Row],[runDate]:[runDate]], tbl_dateHistory[[runDate]:[runDate]], 0), MATCH(tbl_dailyDashboard[[#Headers],[avgBotRunTime]], tbl_dateHistory[#Headers], 0)), "-")</f>
        <v>x</v>
      </c>
      <c r="E435" s="56" t="str">
        <f>IFERROR(INDEX(tbl_dateHistory[], MATCH(tbl_dailyDashboard[[#This Row],[runDate]:[runDate]], tbl_dateHistory[[runDate]:[runDate]], 0), MATCH(tbl_dailyDashboard[[#Headers],[avgTransactionTime]], tbl_dateHistory[#Headers], 0)), "-")</f>
        <v>x</v>
      </c>
      <c r="F435" s="99" t="str">
        <f>IFERROR(INDEX(tbl_dateHistory[], MATCH(tbl_dailyDashboard[[#This Row],[runDate]:[runDate]], tbl_dateHistory[[runDate]:[runDate]], 0), MATCH(tbl_dailyDashboard[[#Headers],[botRuns]], tbl_dateHistory[#Headers], 0)), "-")</f>
        <v>x</v>
      </c>
      <c r="G435" s="57" t="str">
        <f>IFERROR(INDEX(tbl_dateHistory[], MATCH(tbl_dailyDashboard[[#This Row],[runDate]:[runDate]], tbl_dateHistory[[runDate]:[runDate]], 0), MATCH(tbl_dailyDashboard[[#Headers],[totalTransactions]], tbl_dateHistory[#Headers], 0)), "-")</f>
        <v>x</v>
      </c>
      <c r="H435" s="58" t="str">
        <f>IFERROR(INDEX(tbl_dateHistory[], MATCH(tbl_dailyDashboard[[#This Row],[runDate]:[runDate]], tbl_dateHistory[[runDate]:[runDate]], 0), MATCH(tbl_dailyDashboard[[#Headers],[percentSuccessful]], tbl_dateHistory[#Headers], 0)), "-")</f>
        <v>x</v>
      </c>
      <c r="I435" s="58" t="str">
        <f>IFERROR(INDEX(tbl_dateHistory[], MATCH(tbl_dailyDashboard[[#This Row],[runDate]:[runDate]], tbl_dateHistory[[runDate]:[runDate]], 0), MATCH(tbl_dailyDashboard[[#Headers],[percentBRE]], tbl_dateHistory[#Headers], 0)), "-")</f>
        <v>x</v>
      </c>
      <c r="J435" s="58" t="str">
        <f>IFERROR(INDEX(tbl_dateHistory[], MATCH(tbl_dailyDashboard[[#This Row],[runDate]:[runDate]], tbl_dateHistory[[runDate]:[runDate]], 0), MATCH(tbl_dailyDashboard[[#Headers],[percentSystemErrors]], tbl_dateHistory[#Headers], 0)), "-")</f>
        <v>x</v>
      </c>
      <c r="K435" s="69"/>
    </row>
    <row r="436" spans="2:11" x14ac:dyDescent="0.3">
      <c r="B436" s="63"/>
      <c r="C436" s="55" t="str">
        <f>IFERROR((INDEX(tbl_dateHistory[], tbl_dailyDashboard[[#This Row],[rowLookup]], 1)), "-")</f>
        <v>x</v>
      </c>
      <c r="D436" s="56" t="str">
        <f>IFERROR(INDEX(tbl_dateHistory[], MATCH(tbl_dailyDashboard[[#This Row],[runDate]:[runDate]], tbl_dateHistory[[runDate]:[runDate]], 0), MATCH(tbl_dailyDashboard[[#Headers],[avgBotRunTime]], tbl_dateHistory[#Headers], 0)), "-")</f>
        <v>x</v>
      </c>
      <c r="E436" s="56" t="str">
        <f>IFERROR(INDEX(tbl_dateHistory[], MATCH(tbl_dailyDashboard[[#This Row],[runDate]:[runDate]], tbl_dateHistory[[runDate]:[runDate]], 0), MATCH(tbl_dailyDashboard[[#Headers],[avgTransactionTime]], tbl_dateHistory[#Headers], 0)), "-")</f>
        <v>x</v>
      </c>
      <c r="F436" s="99" t="str">
        <f>IFERROR(INDEX(tbl_dateHistory[], MATCH(tbl_dailyDashboard[[#This Row],[runDate]:[runDate]], tbl_dateHistory[[runDate]:[runDate]], 0), MATCH(tbl_dailyDashboard[[#Headers],[botRuns]], tbl_dateHistory[#Headers], 0)), "-")</f>
        <v>x</v>
      </c>
      <c r="G436" s="57" t="str">
        <f>IFERROR(INDEX(tbl_dateHistory[], MATCH(tbl_dailyDashboard[[#This Row],[runDate]:[runDate]], tbl_dateHistory[[runDate]:[runDate]], 0), MATCH(tbl_dailyDashboard[[#Headers],[totalTransactions]], tbl_dateHistory[#Headers], 0)), "-")</f>
        <v>x</v>
      </c>
      <c r="H436" s="58" t="str">
        <f>IFERROR(INDEX(tbl_dateHistory[], MATCH(tbl_dailyDashboard[[#This Row],[runDate]:[runDate]], tbl_dateHistory[[runDate]:[runDate]], 0), MATCH(tbl_dailyDashboard[[#Headers],[percentSuccessful]], tbl_dateHistory[#Headers], 0)), "-")</f>
        <v>x</v>
      </c>
      <c r="I436" s="58" t="str">
        <f>IFERROR(INDEX(tbl_dateHistory[], MATCH(tbl_dailyDashboard[[#This Row],[runDate]:[runDate]], tbl_dateHistory[[runDate]:[runDate]], 0), MATCH(tbl_dailyDashboard[[#Headers],[percentBRE]], tbl_dateHistory[#Headers], 0)), "-")</f>
        <v>x</v>
      </c>
      <c r="J436" s="58" t="str">
        <f>IFERROR(INDEX(tbl_dateHistory[], MATCH(tbl_dailyDashboard[[#This Row],[runDate]:[runDate]], tbl_dateHistory[[runDate]:[runDate]], 0), MATCH(tbl_dailyDashboard[[#Headers],[percentSystemErrors]], tbl_dateHistory[#Headers], 0)), "-")</f>
        <v>x</v>
      </c>
      <c r="K436" s="69"/>
    </row>
    <row r="437" spans="2:11" x14ac:dyDescent="0.3">
      <c r="B437" s="63"/>
      <c r="C437" s="55" t="str">
        <f>IFERROR((INDEX(tbl_dateHistory[], tbl_dailyDashboard[[#This Row],[rowLookup]], 1)), "-")</f>
        <v>x</v>
      </c>
      <c r="D437" s="56" t="str">
        <f>IFERROR(INDEX(tbl_dateHistory[], MATCH(tbl_dailyDashboard[[#This Row],[runDate]:[runDate]], tbl_dateHistory[[runDate]:[runDate]], 0), MATCH(tbl_dailyDashboard[[#Headers],[avgBotRunTime]], tbl_dateHistory[#Headers], 0)), "-")</f>
        <v>x</v>
      </c>
      <c r="E437" s="56" t="str">
        <f>IFERROR(INDEX(tbl_dateHistory[], MATCH(tbl_dailyDashboard[[#This Row],[runDate]:[runDate]], tbl_dateHistory[[runDate]:[runDate]], 0), MATCH(tbl_dailyDashboard[[#Headers],[avgTransactionTime]], tbl_dateHistory[#Headers], 0)), "-")</f>
        <v>x</v>
      </c>
      <c r="F437" s="99" t="str">
        <f>IFERROR(INDEX(tbl_dateHistory[], MATCH(tbl_dailyDashboard[[#This Row],[runDate]:[runDate]], tbl_dateHistory[[runDate]:[runDate]], 0), MATCH(tbl_dailyDashboard[[#Headers],[botRuns]], tbl_dateHistory[#Headers], 0)), "-")</f>
        <v>x</v>
      </c>
      <c r="G437" s="57" t="str">
        <f>IFERROR(INDEX(tbl_dateHistory[], MATCH(tbl_dailyDashboard[[#This Row],[runDate]:[runDate]], tbl_dateHistory[[runDate]:[runDate]], 0), MATCH(tbl_dailyDashboard[[#Headers],[totalTransactions]], tbl_dateHistory[#Headers], 0)), "-")</f>
        <v>x</v>
      </c>
      <c r="H437" s="58" t="str">
        <f>IFERROR(INDEX(tbl_dateHistory[], MATCH(tbl_dailyDashboard[[#This Row],[runDate]:[runDate]], tbl_dateHistory[[runDate]:[runDate]], 0), MATCH(tbl_dailyDashboard[[#Headers],[percentSuccessful]], tbl_dateHistory[#Headers], 0)), "-")</f>
        <v>x</v>
      </c>
      <c r="I437" s="58" t="str">
        <f>IFERROR(INDEX(tbl_dateHistory[], MATCH(tbl_dailyDashboard[[#This Row],[runDate]:[runDate]], tbl_dateHistory[[runDate]:[runDate]], 0), MATCH(tbl_dailyDashboard[[#Headers],[percentBRE]], tbl_dateHistory[#Headers], 0)), "-")</f>
        <v>x</v>
      </c>
      <c r="J437" s="58" t="str">
        <f>IFERROR(INDEX(tbl_dateHistory[], MATCH(tbl_dailyDashboard[[#This Row],[runDate]:[runDate]], tbl_dateHistory[[runDate]:[runDate]], 0), MATCH(tbl_dailyDashboard[[#Headers],[percentSystemErrors]], tbl_dateHistory[#Headers], 0)), "-")</f>
        <v>x</v>
      </c>
      <c r="K437" s="69"/>
    </row>
    <row r="438" spans="2:11" x14ac:dyDescent="0.3">
      <c r="B438" s="63"/>
      <c r="C438" s="55" t="str">
        <f>IFERROR((INDEX(tbl_dateHistory[], tbl_dailyDashboard[[#This Row],[rowLookup]], 1)), "-")</f>
        <v>x</v>
      </c>
      <c r="D438" s="56" t="str">
        <f>IFERROR(INDEX(tbl_dateHistory[], MATCH(tbl_dailyDashboard[[#This Row],[runDate]:[runDate]], tbl_dateHistory[[runDate]:[runDate]], 0), MATCH(tbl_dailyDashboard[[#Headers],[avgBotRunTime]], tbl_dateHistory[#Headers], 0)), "-")</f>
        <v>x</v>
      </c>
      <c r="E438" s="56" t="str">
        <f>IFERROR(INDEX(tbl_dateHistory[], MATCH(tbl_dailyDashboard[[#This Row],[runDate]:[runDate]], tbl_dateHistory[[runDate]:[runDate]], 0), MATCH(tbl_dailyDashboard[[#Headers],[avgTransactionTime]], tbl_dateHistory[#Headers], 0)), "-")</f>
        <v>x</v>
      </c>
      <c r="F438" s="99" t="str">
        <f>IFERROR(INDEX(tbl_dateHistory[], MATCH(tbl_dailyDashboard[[#This Row],[runDate]:[runDate]], tbl_dateHistory[[runDate]:[runDate]], 0), MATCH(tbl_dailyDashboard[[#Headers],[botRuns]], tbl_dateHistory[#Headers], 0)), "-")</f>
        <v>x</v>
      </c>
      <c r="G438" s="57" t="str">
        <f>IFERROR(INDEX(tbl_dateHistory[], MATCH(tbl_dailyDashboard[[#This Row],[runDate]:[runDate]], tbl_dateHistory[[runDate]:[runDate]], 0), MATCH(tbl_dailyDashboard[[#Headers],[totalTransactions]], tbl_dateHistory[#Headers], 0)), "-")</f>
        <v>x</v>
      </c>
      <c r="H438" s="58" t="str">
        <f>IFERROR(INDEX(tbl_dateHistory[], MATCH(tbl_dailyDashboard[[#This Row],[runDate]:[runDate]], tbl_dateHistory[[runDate]:[runDate]], 0), MATCH(tbl_dailyDashboard[[#Headers],[percentSuccessful]], tbl_dateHistory[#Headers], 0)), "-")</f>
        <v>x</v>
      </c>
      <c r="I438" s="58" t="str">
        <f>IFERROR(INDEX(tbl_dateHistory[], MATCH(tbl_dailyDashboard[[#This Row],[runDate]:[runDate]], tbl_dateHistory[[runDate]:[runDate]], 0), MATCH(tbl_dailyDashboard[[#Headers],[percentBRE]], tbl_dateHistory[#Headers], 0)), "-")</f>
        <v>x</v>
      </c>
      <c r="J438" s="58" t="str">
        <f>IFERROR(INDEX(tbl_dateHistory[], MATCH(tbl_dailyDashboard[[#This Row],[runDate]:[runDate]], tbl_dateHistory[[runDate]:[runDate]], 0), MATCH(tbl_dailyDashboard[[#Headers],[percentSystemErrors]], tbl_dateHistory[#Headers], 0)), "-")</f>
        <v>x</v>
      </c>
      <c r="K438" s="69"/>
    </row>
    <row r="439" spans="2:11" x14ac:dyDescent="0.3">
      <c r="B439" s="63"/>
      <c r="C439" s="55" t="str">
        <f>IFERROR((INDEX(tbl_dateHistory[], tbl_dailyDashboard[[#This Row],[rowLookup]], 1)), "-")</f>
        <v>x</v>
      </c>
      <c r="D439" s="56" t="str">
        <f>IFERROR(INDEX(tbl_dateHistory[], MATCH(tbl_dailyDashboard[[#This Row],[runDate]:[runDate]], tbl_dateHistory[[runDate]:[runDate]], 0), MATCH(tbl_dailyDashboard[[#Headers],[avgBotRunTime]], tbl_dateHistory[#Headers], 0)), "-")</f>
        <v>x</v>
      </c>
      <c r="E439" s="56" t="str">
        <f>IFERROR(INDEX(tbl_dateHistory[], MATCH(tbl_dailyDashboard[[#This Row],[runDate]:[runDate]], tbl_dateHistory[[runDate]:[runDate]], 0), MATCH(tbl_dailyDashboard[[#Headers],[avgTransactionTime]], tbl_dateHistory[#Headers], 0)), "-")</f>
        <v>x</v>
      </c>
      <c r="F439" s="99" t="str">
        <f>IFERROR(INDEX(tbl_dateHistory[], MATCH(tbl_dailyDashboard[[#This Row],[runDate]:[runDate]], tbl_dateHistory[[runDate]:[runDate]], 0), MATCH(tbl_dailyDashboard[[#Headers],[botRuns]], tbl_dateHistory[#Headers], 0)), "-")</f>
        <v>x</v>
      </c>
      <c r="G439" s="57" t="str">
        <f>IFERROR(INDEX(tbl_dateHistory[], MATCH(tbl_dailyDashboard[[#This Row],[runDate]:[runDate]], tbl_dateHistory[[runDate]:[runDate]], 0), MATCH(tbl_dailyDashboard[[#Headers],[totalTransactions]], tbl_dateHistory[#Headers], 0)), "-")</f>
        <v>x</v>
      </c>
      <c r="H439" s="58" t="str">
        <f>IFERROR(INDEX(tbl_dateHistory[], MATCH(tbl_dailyDashboard[[#This Row],[runDate]:[runDate]], tbl_dateHistory[[runDate]:[runDate]], 0), MATCH(tbl_dailyDashboard[[#Headers],[percentSuccessful]], tbl_dateHistory[#Headers], 0)), "-")</f>
        <v>x</v>
      </c>
      <c r="I439" s="58" t="str">
        <f>IFERROR(INDEX(tbl_dateHistory[], MATCH(tbl_dailyDashboard[[#This Row],[runDate]:[runDate]], tbl_dateHistory[[runDate]:[runDate]], 0), MATCH(tbl_dailyDashboard[[#Headers],[percentBRE]], tbl_dateHistory[#Headers], 0)), "-")</f>
        <v>x</v>
      </c>
      <c r="J439" s="58" t="str">
        <f>IFERROR(INDEX(tbl_dateHistory[], MATCH(tbl_dailyDashboard[[#This Row],[runDate]:[runDate]], tbl_dateHistory[[runDate]:[runDate]], 0), MATCH(tbl_dailyDashboard[[#Headers],[percentSystemErrors]], tbl_dateHistory[#Headers], 0)), "-")</f>
        <v>x</v>
      </c>
      <c r="K439" s="69"/>
    </row>
    <row r="440" spans="2:11" x14ac:dyDescent="0.3">
      <c r="B440" s="63"/>
      <c r="C440" s="55" t="str">
        <f>IFERROR((INDEX(tbl_dateHistory[], tbl_dailyDashboard[[#This Row],[rowLookup]], 1)), "-")</f>
        <v>x</v>
      </c>
      <c r="D440" s="56" t="str">
        <f>IFERROR(INDEX(tbl_dateHistory[], MATCH(tbl_dailyDashboard[[#This Row],[runDate]:[runDate]], tbl_dateHistory[[runDate]:[runDate]], 0), MATCH(tbl_dailyDashboard[[#Headers],[avgBotRunTime]], tbl_dateHistory[#Headers], 0)), "-")</f>
        <v>x</v>
      </c>
      <c r="E440" s="56" t="str">
        <f>IFERROR(INDEX(tbl_dateHistory[], MATCH(tbl_dailyDashboard[[#This Row],[runDate]:[runDate]], tbl_dateHistory[[runDate]:[runDate]], 0), MATCH(tbl_dailyDashboard[[#Headers],[avgTransactionTime]], tbl_dateHistory[#Headers], 0)), "-")</f>
        <v>x</v>
      </c>
      <c r="F440" s="99" t="str">
        <f>IFERROR(INDEX(tbl_dateHistory[], MATCH(tbl_dailyDashboard[[#This Row],[runDate]:[runDate]], tbl_dateHistory[[runDate]:[runDate]], 0), MATCH(tbl_dailyDashboard[[#Headers],[botRuns]], tbl_dateHistory[#Headers], 0)), "-")</f>
        <v>x</v>
      </c>
      <c r="G440" s="57" t="str">
        <f>IFERROR(INDEX(tbl_dateHistory[], MATCH(tbl_dailyDashboard[[#This Row],[runDate]:[runDate]], tbl_dateHistory[[runDate]:[runDate]], 0), MATCH(tbl_dailyDashboard[[#Headers],[totalTransactions]], tbl_dateHistory[#Headers], 0)), "-")</f>
        <v>x</v>
      </c>
      <c r="H440" s="58" t="str">
        <f>IFERROR(INDEX(tbl_dateHistory[], MATCH(tbl_dailyDashboard[[#This Row],[runDate]:[runDate]], tbl_dateHistory[[runDate]:[runDate]], 0), MATCH(tbl_dailyDashboard[[#Headers],[percentSuccessful]], tbl_dateHistory[#Headers], 0)), "-")</f>
        <v>x</v>
      </c>
      <c r="I440" s="58" t="str">
        <f>IFERROR(INDEX(tbl_dateHistory[], MATCH(tbl_dailyDashboard[[#This Row],[runDate]:[runDate]], tbl_dateHistory[[runDate]:[runDate]], 0), MATCH(tbl_dailyDashboard[[#Headers],[percentBRE]], tbl_dateHistory[#Headers], 0)), "-")</f>
        <v>x</v>
      </c>
      <c r="J440" s="58" t="str">
        <f>IFERROR(INDEX(tbl_dateHistory[], MATCH(tbl_dailyDashboard[[#This Row],[runDate]:[runDate]], tbl_dateHistory[[runDate]:[runDate]], 0), MATCH(tbl_dailyDashboard[[#Headers],[percentSystemErrors]], tbl_dateHistory[#Headers], 0)), "-")</f>
        <v>x</v>
      </c>
      <c r="K440" s="69"/>
    </row>
    <row r="441" spans="2:11" x14ac:dyDescent="0.3">
      <c r="B441" s="63"/>
      <c r="C441" s="55" t="str">
        <f>IFERROR((INDEX(tbl_dateHistory[], tbl_dailyDashboard[[#This Row],[rowLookup]], 1)), "-")</f>
        <v>x</v>
      </c>
      <c r="D441" s="56" t="str">
        <f>IFERROR(INDEX(tbl_dateHistory[], MATCH(tbl_dailyDashboard[[#This Row],[runDate]:[runDate]], tbl_dateHistory[[runDate]:[runDate]], 0), MATCH(tbl_dailyDashboard[[#Headers],[avgBotRunTime]], tbl_dateHistory[#Headers], 0)), "-")</f>
        <v>x</v>
      </c>
      <c r="E441" s="56" t="str">
        <f>IFERROR(INDEX(tbl_dateHistory[], MATCH(tbl_dailyDashboard[[#This Row],[runDate]:[runDate]], tbl_dateHistory[[runDate]:[runDate]], 0), MATCH(tbl_dailyDashboard[[#Headers],[avgTransactionTime]], tbl_dateHistory[#Headers], 0)), "-")</f>
        <v>x</v>
      </c>
      <c r="F441" s="99" t="str">
        <f>IFERROR(INDEX(tbl_dateHistory[], MATCH(tbl_dailyDashboard[[#This Row],[runDate]:[runDate]], tbl_dateHistory[[runDate]:[runDate]], 0), MATCH(tbl_dailyDashboard[[#Headers],[botRuns]], tbl_dateHistory[#Headers], 0)), "-")</f>
        <v>x</v>
      </c>
      <c r="G441" s="57" t="str">
        <f>IFERROR(INDEX(tbl_dateHistory[], MATCH(tbl_dailyDashboard[[#This Row],[runDate]:[runDate]], tbl_dateHistory[[runDate]:[runDate]], 0), MATCH(tbl_dailyDashboard[[#Headers],[totalTransactions]], tbl_dateHistory[#Headers], 0)), "-")</f>
        <v>x</v>
      </c>
      <c r="H441" s="58" t="str">
        <f>IFERROR(INDEX(tbl_dateHistory[], MATCH(tbl_dailyDashboard[[#This Row],[runDate]:[runDate]], tbl_dateHistory[[runDate]:[runDate]], 0), MATCH(tbl_dailyDashboard[[#Headers],[percentSuccessful]], tbl_dateHistory[#Headers], 0)), "-")</f>
        <v>x</v>
      </c>
      <c r="I441" s="58" t="str">
        <f>IFERROR(INDEX(tbl_dateHistory[], MATCH(tbl_dailyDashboard[[#This Row],[runDate]:[runDate]], tbl_dateHistory[[runDate]:[runDate]], 0), MATCH(tbl_dailyDashboard[[#Headers],[percentBRE]], tbl_dateHistory[#Headers], 0)), "-")</f>
        <v>x</v>
      </c>
      <c r="J441" s="58" t="str">
        <f>IFERROR(INDEX(tbl_dateHistory[], MATCH(tbl_dailyDashboard[[#This Row],[runDate]:[runDate]], tbl_dateHistory[[runDate]:[runDate]], 0), MATCH(tbl_dailyDashboard[[#Headers],[percentSystemErrors]], tbl_dateHistory[#Headers], 0)), "-")</f>
        <v>x</v>
      </c>
      <c r="K441" s="69"/>
    </row>
    <row r="442" spans="2:11" x14ac:dyDescent="0.3">
      <c r="B442" s="63"/>
      <c r="C442" s="55" t="str">
        <f>IFERROR((INDEX(tbl_dateHistory[], tbl_dailyDashboard[[#This Row],[rowLookup]], 1)), "-")</f>
        <v>x</v>
      </c>
      <c r="D442" s="56" t="str">
        <f>IFERROR(INDEX(tbl_dateHistory[], MATCH(tbl_dailyDashboard[[#This Row],[runDate]:[runDate]], tbl_dateHistory[[runDate]:[runDate]], 0), MATCH(tbl_dailyDashboard[[#Headers],[avgBotRunTime]], tbl_dateHistory[#Headers], 0)), "-")</f>
        <v>x</v>
      </c>
      <c r="E442" s="56" t="str">
        <f>IFERROR(INDEX(tbl_dateHistory[], MATCH(tbl_dailyDashboard[[#This Row],[runDate]:[runDate]], tbl_dateHistory[[runDate]:[runDate]], 0), MATCH(tbl_dailyDashboard[[#Headers],[avgTransactionTime]], tbl_dateHistory[#Headers], 0)), "-")</f>
        <v>x</v>
      </c>
      <c r="F442" s="99" t="str">
        <f>IFERROR(INDEX(tbl_dateHistory[], MATCH(tbl_dailyDashboard[[#This Row],[runDate]:[runDate]], tbl_dateHistory[[runDate]:[runDate]], 0), MATCH(tbl_dailyDashboard[[#Headers],[botRuns]], tbl_dateHistory[#Headers], 0)), "-")</f>
        <v>x</v>
      </c>
      <c r="G442" s="57" t="str">
        <f>IFERROR(INDEX(tbl_dateHistory[], MATCH(tbl_dailyDashboard[[#This Row],[runDate]:[runDate]], tbl_dateHistory[[runDate]:[runDate]], 0), MATCH(tbl_dailyDashboard[[#Headers],[totalTransactions]], tbl_dateHistory[#Headers], 0)), "-")</f>
        <v>x</v>
      </c>
      <c r="H442" s="58" t="str">
        <f>IFERROR(INDEX(tbl_dateHistory[], MATCH(tbl_dailyDashboard[[#This Row],[runDate]:[runDate]], tbl_dateHistory[[runDate]:[runDate]], 0), MATCH(tbl_dailyDashboard[[#Headers],[percentSuccessful]], tbl_dateHistory[#Headers], 0)), "-")</f>
        <v>x</v>
      </c>
      <c r="I442" s="58" t="str">
        <f>IFERROR(INDEX(tbl_dateHistory[], MATCH(tbl_dailyDashboard[[#This Row],[runDate]:[runDate]], tbl_dateHistory[[runDate]:[runDate]], 0), MATCH(tbl_dailyDashboard[[#Headers],[percentBRE]], tbl_dateHistory[#Headers], 0)), "-")</f>
        <v>x</v>
      </c>
      <c r="J442" s="58" t="str">
        <f>IFERROR(INDEX(tbl_dateHistory[], MATCH(tbl_dailyDashboard[[#This Row],[runDate]:[runDate]], tbl_dateHistory[[runDate]:[runDate]], 0), MATCH(tbl_dailyDashboard[[#Headers],[percentSystemErrors]], tbl_dateHistory[#Headers], 0)), "-")</f>
        <v>x</v>
      </c>
      <c r="K442" s="69"/>
    </row>
    <row r="443" spans="2:11" x14ac:dyDescent="0.3">
      <c r="B443" s="63"/>
      <c r="C443" s="55" t="str">
        <f>IFERROR((INDEX(tbl_dateHistory[], tbl_dailyDashboard[[#This Row],[rowLookup]], 1)), "-")</f>
        <v>x</v>
      </c>
      <c r="D443" s="56" t="str">
        <f>IFERROR(INDEX(tbl_dateHistory[], MATCH(tbl_dailyDashboard[[#This Row],[runDate]:[runDate]], tbl_dateHistory[[runDate]:[runDate]], 0), MATCH(tbl_dailyDashboard[[#Headers],[avgBotRunTime]], tbl_dateHistory[#Headers], 0)), "-")</f>
        <v>x</v>
      </c>
      <c r="E443" s="56" t="str">
        <f>IFERROR(INDEX(tbl_dateHistory[], MATCH(tbl_dailyDashboard[[#This Row],[runDate]:[runDate]], tbl_dateHistory[[runDate]:[runDate]], 0), MATCH(tbl_dailyDashboard[[#Headers],[avgTransactionTime]], tbl_dateHistory[#Headers], 0)), "-")</f>
        <v>x</v>
      </c>
      <c r="F443" s="99" t="str">
        <f>IFERROR(INDEX(tbl_dateHistory[], MATCH(tbl_dailyDashboard[[#This Row],[runDate]:[runDate]], tbl_dateHistory[[runDate]:[runDate]], 0), MATCH(tbl_dailyDashboard[[#Headers],[botRuns]], tbl_dateHistory[#Headers], 0)), "-")</f>
        <v>x</v>
      </c>
      <c r="G443" s="57" t="str">
        <f>IFERROR(INDEX(tbl_dateHistory[], MATCH(tbl_dailyDashboard[[#This Row],[runDate]:[runDate]], tbl_dateHistory[[runDate]:[runDate]], 0), MATCH(tbl_dailyDashboard[[#Headers],[totalTransactions]], tbl_dateHistory[#Headers], 0)), "-")</f>
        <v>x</v>
      </c>
      <c r="H443" s="58" t="str">
        <f>IFERROR(INDEX(tbl_dateHistory[], MATCH(tbl_dailyDashboard[[#This Row],[runDate]:[runDate]], tbl_dateHistory[[runDate]:[runDate]], 0), MATCH(tbl_dailyDashboard[[#Headers],[percentSuccessful]], tbl_dateHistory[#Headers], 0)), "-")</f>
        <v>x</v>
      </c>
      <c r="I443" s="58" t="str">
        <f>IFERROR(INDEX(tbl_dateHistory[], MATCH(tbl_dailyDashboard[[#This Row],[runDate]:[runDate]], tbl_dateHistory[[runDate]:[runDate]], 0), MATCH(tbl_dailyDashboard[[#Headers],[percentBRE]], tbl_dateHistory[#Headers], 0)), "-")</f>
        <v>x</v>
      </c>
      <c r="J443" s="58" t="str">
        <f>IFERROR(INDEX(tbl_dateHistory[], MATCH(tbl_dailyDashboard[[#This Row],[runDate]:[runDate]], tbl_dateHistory[[runDate]:[runDate]], 0), MATCH(tbl_dailyDashboard[[#Headers],[percentSystemErrors]], tbl_dateHistory[#Headers], 0)), "-")</f>
        <v>x</v>
      </c>
      <c r="K443" s="69"/>
    </row>
    <row r="444" spans="2:11" x14ac:dyDescent="0.3">
      <c r="B444" s="63"/>
      <c r="C444" s="55" t="str">
        <f>IFERROR((INDEX(tbl_dateHistory[], tbl_dailyDashboard[[#This Row],[rowLookup]], 1)), "-")</f>
        <v>x</v>
      </c>
      <c r="D444" s="56" t="str">
        <f>IFERROR(INDEX(tbl_dateHistory[], MATCH(tbl_dailyDashboard[[#This Row],[runDate]:[runDate]], tbl_dateHistory[[runDate]:[runDate]], 0), MATCH(tbl_dailyDashboard[[#Headers],[avgBotRunTime]], tbl_dateHistory[#Headers], 0)), "-")</f>
        <v>x</v>
      </c>
      <c r="E444" s="56" t="str">
        <f>IFERROR(INDEX(tbl_dateHistory[], MATCH(tbl_dailyDashboard[[#This Row],[runDate]:[runDate]], tbl_dateHistory[[runDate]:[runDate]], 0), MATCH(tbl_dailyDashboard[[#Headers],[avgTransactionTime]], tbl_dateHistory[#Headers], 0)), "-")</f>
        <v>x</v>
      </c>
      <c r="F444" s="99" t="str">
        <f>IFERROR(INDEX(tbl_dateHistory[], MATCH(tbl_dailyDashboard[[#This Row],[runDate]:[runDate]], tbl_dateHistory[[runDate]:[runDate]], 0), MATCH(tbl_dailyDashboard[[#Headers],[botRuns]], tbl_dateHistory[#Headers], 0)), "-")</f>
        <v>x</v>
      </c>
      <c r="G444" s="57" t="str">
        <f>IFERROR(INDEX(tbl_dateHistory[], MATCH(tbl_dailyDashboard[[#This Row],[runDate]:[runDate]], tbl_dateHistory[[runDate]:[runDate]], 0), MATCH(tbl_dailyDashboard[[#Headers],[totalTransactions]], tbl_dateHistory[#Headers], 0)), "-")</f>
        <v>x</v>
      </c>
      <c r="H444" s="58" t="str">
        <f>IFERROR(INDEX(tbl_dateHistory[], MATCH(tbl_dailyDashboard[[#This Row],[runDate]:[runDate]], tbl_dateHistory[[runDate]:[runDate]], 0), MATCH(tbl_dailyDashboard[[#Headers],[percentSuccessful]], tbl_dateHistory[#Headers], 0)), "-")</f>
        <v>x</v>
      </c>
      <c r="I444" s="58" t="str">
        <f>IFERROR(INDEX(tbl_dateHistory[], MATCH(tbl_dailyDashboard[[#This Row],[runDate]:[runDate]], tbl_dateHistory[[runDate]:[runDate]], 0), MATCH(tbl_dailyDashboard[[#Headers],[percentBRE]], tbl_dateHistory[#Headers], 0)), "-")</f>
        <v>x</v>
      </c>
      <c r="J444" s="58" t="str">
        <f>IFERROR(INDEX(tbl_dateHistory[], MATCH(tbl_dailyDashboard[[#This Row],[runDate]:[runDate]], tbl_dateHistory[[runDate]:[runDate]], 0), MATCH(tbl_dailyDashboard[[#Headers],[percentSystemErrors]], tbl_dateHistory[#Headers], 0)), "-")</f>
        <v>x</v>
      </c>
      <c r="K444" s="69"/>
    </row>
    <row r="445" spans="2:11" x14ac:dyDescent="0.3">
      <c r="B445" s="63"/>
      <c r="C445" s="55" t="str">
        <f>IFERROR((INDEX(tbl_dateHistory[], tbl_dailyDashboard[[#This Row],[rowLookup]], 1)), "-")</f>
        <v>x</v>
      </c>
      <c r="D445" s="56" t="str">
        <f>IFERROR(INDEX(tbl_dateHistory[], MATCH(tbl_dailyDashboard[[#This Row],[runDate]:[runDate]], tbl_dateHistory[[runDate]:[runDate]], 0), MATCH(tbl_dailyDashboard[[#Headers],[avgBotRunTime]], tbl_dateHistory[#Headers], 0)), "-")</f>
        <v>x</v>
      </c>
      <c r="E445" s="56" t="str">
        <f>IFERROR(INDEX(tbl_dateHistory[], MATCH(tbl_dailyDashboard[[#This Row],[runDate]:[runDate]], tbl_dateHistory[[runDate]:[runDate]], 0), MATCH(tbl_dailyDashboard[[#Headers],[avgTransactionTime]], tbl_dateHistory[#Headers], 0)), "-")</f>
        <v>x</v>
      </c>
      <c r="F445" s="99" t="str">
        <f>IFERROR(INDEX(tbl_dateHistory[], MATCH(tbl_dailyDashboard[[#This Row],[runDate]:[runDate]], tbl_dateHistory[[runDate]:[runDate]], 0), MATCH(tbl_dailyDashboard[[#Headers],[botRuns]], tbl_dateHistory[#Headers], 0)), "-")</f>
        <v>x</v>
      </c>
      <c r="G445" s="57" t="str">
        <f>IFERROR(INDEX(tbl_dateHistory[], MATCH(tbl_dailyDashboard[[#This Row],[runDate]:[runDate]], tbl_dateHistory[[runDate]:[runDate]], 0), MATCH(tbl_dailyDashboard[[#Headers],[totalTransactions]], tbl_dateHistory[#Headers], 0)), "-")</f>
        <v>x</v>
      </c>
      <c r="H445" s="58" t="str">
        <f>IFERROR(INDEX(tbl_dateHistory[], MATCH(tbl_dailyDashboard[[#This Row],[runDate]:[runDate]], tbl_dateHistory[[runDate]:[runDate]], 0), MATCH(tbl_dailyDashboard[[#Headers],[percentSuccessful]], tbl_dateHistory[#Headers], 0)), "-")</f>
        <v>x</v>
      </c>
      <c r="I445" s="58" t="str">
        <f>IFERROR(INDEX(tbl_dateHistory[], MATCH(tbl_dailyDashboard[[#This Row],[runDate]:[runDate]], tbl_dateHistory[[runDate]:[runDate]], 0), MATCH(tbl_dailyDashboard[[#Headers],[percentBRE]], tbl_dateHistory[#Headers], 0)), "-")</f>
        <v>x</v>
      </c>
      <c r="J445" s="58" t="str">
        <f>IFERROR(INDEX(tbl_dateHistory[], MATCH(tbl_dailyDashboard[[#This Row],[runDate]:[runDate]], tbl_dateHistory[[runDate]:[runDate]], 0), MATCH(tbl_dailyDashboard[[#Headers],[percentSystemErrors]], tbl_dateHistory[#Headers], 0)), "-")</f>
        <v>x</v>
      </c>
      <c r="K445" s="69"/>
    </row>
    <row r="446" spans="2:11" x14ac:dyDescent="0.3">
      <c r="B446" s="63"/>
      <c r="C446" s="55" t="str">
        <f>IFERROR((INDEX(tbl_dateHistory[], tbl_dailyDashboard[[#This Row],[rowLookup]], 1)), "-")</f>
        <v>x</v>
      </c>
      <c r="D446" s="56" t="str">
        <f>IFERROR(INDEX(tbl_dateHistory[], MATCH(tbl_dailyDashboard[[#This Row],[runDate]:[runDate]], tbl_dateHistory[[runDate]:[runDate]], 0), MATCH(tbl_dailyDashboard[[#Headers],[avgBotRunTime]], tbl_dateHistory[#Headers], 0)), "-")</f>
        <v>x</v>
      </c>
      <c r="E446" s="56" t="str">
        <f>IFERROR(INDEX(tbl_dateHistory[], MATCH(tbl_dailyDashboard[[#This Row],[runDate]:[runDate]], tbl_dateHistory[[runDate]:[runDate]], 0), MATCH(tbl_dailyDashboard[[#Headers],[avgTransactionTime]], tbl_dateHistory[#Headers], 0)), "-")</f>
        <v>x</v>
      </c>
      <c r="F446" s="99" t="str">
        <f>IFERROR(INDEX(tbl_dateHistory[], MATCH(tbl_dailyDashboard[[#This Row],[runDate]:[runDate]], tbl_dateHistory[[runDate]:[runDate]], 0), MATCH(tbl_dailyDashboard[[#Headers],[botRuns]], tbl_dateHistory[#Headers], 0)), "-")</f>
        <v>x</v>
      </c>
      <c r="G446" s="57" t="str">
        <f>IFERROR(INDEX(tbl_dateHistory[], MATCH(tbl_dailyDashboard[[#This Row],[runDate]:[runDate]], tbl_dateHistory[[runDate]:[runDate]], 0), MATCH(tbl_dailyDashboard[[#Headers],[totalTransactions]], tbl_dateHistory[#Headers], 0)), "-")</f>
        <v>x</v>
      </c>
      <c r="H446" s="58" t="str">
        <f>IFERROR(INDEX(tbl_dateHistory[], MATCH(tbl_dailyDashboard[[#This Row],[runDate]:[runDate]], tbl_dateHistory[[runDate]:[runDate]], 0), MATCH(tbl_dailyDashboard[[#Headers],[percentSuccessful]], tbl_dateHistory[#Headers], 0)), "-")</f>
        <v>x</v>
      </c>
      <c r="I446" s="58" t="str">
        <f>IFERROR(INDEX(tbl_dateHistory[], MATCH(tbl_dailyDashboard[[#This Row],[runDate]:[runDate]], tbl_dateHistory[[runDate]:[runDate]], 0), MATCH(tbl_dailyDashboard[[#Headers],[percentBRE]], tbl_dateHistory[#Headers], 0)), "-")</f>
        <v>x</v>
      </c>
      <c r="J446" s="58" t="str">
        <f>IFERROR(INDEX(tbl_dateHistory[], MATCH(tbl_dailyDashboard[[#This Row],[runDate]:[runDate]], tbl_dateHistory[[runDate]:[runDate]], 0), MATCH(tbl_dailyDashboard[[#Headers],[percentSystemErrors]], tbl_dateHistory[#Headers], 0)), "-")</f>
        <v>x</v>
      </c>
      <c r="K446" s="69"/>
    </row>
    <row r="447" spans="2:11" x14ac:dyDescent="0.3">
      <c r="B447" s="63"/>
      <c r="C447" s="55" t="str">
        <f>IFERROR((INDEX(tbl_dateHistory[], tbl_dailyDashboard[[#This Row],[rowLookup]], 1)), "-")</f>
        <v>x</v>
      </c>
      <c r="D447" s="56" t="str">
        <f>IFERROR(INDEX(tbl_dateHistory[], MATCH(tbl_dailyDashboard[[#This Row],[runDate]:[runDate]], tbl_dateHistory[[runDate]:[runDate]], 0), MATCH(tbl_dailyDashboard[[#Headers],[avgBotRunTime]], tbl_dateHistory[#Headers], 0)), "-")</f>
        <v>x</v>
      </c>
      <c r="E447" s="56" t="str">
        <f>IFERROR(INDEX(tbl_dateHistory[], MATCH(tbl_dailyDashboard[[#This Row],[runDate]:[runDate]], tbl_dateHistory[[runDate]:[runDate]], 0), MATCH(tbl_dailyDashboard[[#Headers],[avgTransactionTime]], tbl_dateHistory[#Headers], 0)), "-")</f>
        <v>x</v>
      </c>
      <c r="F447" s="99" t="str">
        <f>IFERROR(INDEX(tbl_dateHistory[], MATCH(tbl_dailyDashboard[[#This Row],[runDate]:[runDate]], tbl_dateHistory[[runDate]:[runDate]], 0), MATCH(tbl_dailyDashboard[[#Headers],[botRuns]], tbl_dateHistory[#Headers], 0)), "-")</f>
        <v>x</v>
      </c>
      <c r="G447" s="57" t="str">
        <f>IFERROR(INDEX(tbl_dateHistory[], MATCH(tbl_dailyDashboard[[#This Row],[runDate]:[runDate]], tbl_dateHistory[[runDate]:[runDate]], 0), MATCH(tbl_dailyDashboard[[#Headers],[totalTransactions]], tbl_dateHistory[#Headers], 0)), "-")</f>
        <v>x</v>
      </c>
      <c r="H447" s="58" t="str">
        <f>IFERROR(INDEX(tbl_dateHistory[], MATCH(tbl_dailyDashboard[[#This Row],[runDate]:[runDate]], tbl_dateHistory[[runDate]:[runDate]], 0), MATCH(tbl_dailyDashboard[[#Headers],[percentSuccessful]], tbl_dateHistory[#Headers], 0)), "-")</f>
        <v>x</v>
      </c>
      <c r="I447" s="58" t="str">
        <f>IFERROR(INDEX(tbl_dateHistory[], MATCH(tbl_dailyDashboard[[#This Row],[runDate]:[runDate]], tbl_dateHistory[[runDate]:[runDate]], 0), MATCH(tbl_dailyDashboard[[#Headers],[percentBRE]], tbl_dateHistory[#Headers], 0)), "-")</f>
        <v>x</v>
      </c>
      <c r="J447" s="58" t="str">
        <f>IFERROR(INDEX(tbl_dateHistory[], MATCH(tbl_dailyDashboard[[#This Row],[runDate]:[runDate]], tbl_dateHistory[[runDate]:[runDate]], 0), MATCH(tbl_dailyDashboard[[#Headers],[percentSystemErrors]], tbl_dateHistory[#Headers], 0)), "-")</f>
        <v>x</v>
      </c>
      <c r="K447" s="69"/>
    </row>
    <row r="448" spans="2:11" x14ac:dyDescent="0.3">
      <c r="B448" s="63"/>
      <c r="C448" s="55" t="str">
        <f>IFERROR((INDEX(tbl_dateHistory[], tbl_dailyDashboard[[#This Row],[rowLookup]], 1)), "-")</f>
        <v>x</v>
      </c>
      <c r="D448" s="56" t="str">
        <f>IFERROR(INDEX(tbl_dateHistory[], MATCH(tbl_dailyDashboard[[#This Row],[runDate]:[runDate]], tbl_dateHistory[[runDate]:[runDate]], 0), MATCH(tbl_dailyDashboard[[#Headers],[avgBotRunTime]], tbl_dateHistory[#Headers], 0)), "-")</f>
        <v>x</v>
      </c>
      <c r="E448" s="56" t="str">
        <f>IFERROR(INDEX(tbl_dateHistory[], MATCH(tbl_dailyDashboard[[#This Row],[runDate]:[runDate]], tbl_dateHistory[[runDate]:[runDate]], 0), MATCH(tbl_dailyDashboard[[#Headers],[avgTransactionTime]], tbl_dateHistory[#Headers], 0)), "-")</f>
        <v>x</v>
      </c>
      <c r="F448" s="99" t="str">
        <f>IFERROR(INDEX(tbl_dateHistory[], MATCH(tbl_dailyDashboard[[#This Row],[runDate]:[runDate]], tbl_dateHistory[[runDate]:[runDate]], 0), MATCH(tbl_dailyDashboard[[#Headers],[botRuns]], tbl_dateHistory[#Headers], 0)), "-")</f>
        <v>x</v>
      </c>
      <c r="G448" s="57" t="str">
        <f>IFERROR(INDEX(tbl_dateHistory[], MATCH(tbl_dailyDashboard[[#This Row],[runDate]:[runDate]], tbl_dateHistory[[runDate]:[runDate]], 0), MATCH(tbl_dailyDashboard[[#Headers],[totalTransactions]], tbl_dateHistory[#Headers], 0)), "-")</f>
        <v>x</v>
      </c>
      <c r="H448" s="58" t="str">
        <f>IFERROR(INDEX(tbl_dateHistory[], MATCH(tbl_dailyDashboard[[#This Row],[runDate]:[runDate]], tbl_dateHistory[[runDate]:[runDate]], 0), MATCH(tbl_dailyDashboard[[#Headers],[percentSuccessful]], tbl_dateHistory[#Headers], 0)), "-")</f>
        <v>x</v>
      </c>
      <c r="I448" s="58" t="str">
        <f>IFERROR(INDEX(tbl_dateHistory[], MATCH(tbl_dailyDashboard[[#This Row],[runDate]:[runDate]], tbl_dateHistory[[runDate]:[runDate]], 0), MATCH(tbl_dailyDashboard[[#Headers],[percentBRE]], tbl_dateHistory[#Headers], 0)), "-")</f>
        <v>x</v>
      </c>
      <c r="J448" s="58" t="str">
        <f>IFERROR(INDEX(tbl_dateHistory[], MATCH(tbl_dailyDashboard[[#This Row],[runDate]:[runDate]], tbl_dateHistory[[runDate]:[runDate]], 0), MATCH(tbl_dailyDashboard[[#Headers],[percentSystemErrors]], tbl_dateHistory[#Headers], 0)), "-")</f>
        <v>x</v>
      </c>
      <c r="K448" s="69"/>
    </row>
    <row r="449" spans="2:11" x14ac:dyDescent="0.3">
      <c r="B449" s="63"/>
      <c r="C449" s="55" t="str">
        <f>IFERROR((INDEX(tbl_dateHistory[], tbl_dailyDashboard[[#This Row],[rowLookup]], 1)), "-")</f>
        <v>x</v>
      </c>
      <c r="D449" s="56" t="str">
        <f>IFERROR(INDEX(tbl_dateHistory[], MATCH(tbl_dailyDashboard[[#This Row],[runDate]:[runDate]], tbl_dateHistory[[runDate]:[runDate]], 0), MATCH(tbl_dailyDashboard[[#Headers],[avgBotRunTime]], tbl_dateHistory[#Headers], 0)), "-")</f>
        <v>x</v>
      </c>
      <c r="E449" s="56" t="str">
        <f>IFERROR(INDEX(tbl_dateHistory[], MATCH(tbl_dailyDashboard[[#This Row],[runDate]:[runDate]], tbl_dateHistory[[runDate]:[runDate]], 0), MATCH(tbl_dailyDashboard[[#Headers],[avgTransactionTime]], tbl_dateHistory[#Headers], 0)), "-")</f>
        <v>x</v>
      </c>
      <c r="F449" s="99" t="str">
        <f>IFERROR(INDEX(tbl_dateHistory[], MATCH(tbl_dailyDashboard[[#This Row],[runDate]:[runDate]], tbl_dateHistory[[runDate]:[runDate]], 0), MATCH(tbl_dailyDashboard[[#Headers],[botRuns]], tbl_dateHistory[#Headers], 0)), "-")</f>
        <v>x</v>
      </c>
      <c r="G449" s="57" t="str">
        <f>IFERROR(INDEX(tbl_dateHistory[], MATCH(tbl_dailyDashboard[[#This Row],[runDate]:[runDate]], tbl_dateHistory[[runDate]:[runDate]], 0), MATCH(tbl_dailyDashboard[[#Headers],[totalTransactions]], tbl_dateHistory[#Headers], 0)), "-")</f>
        <v>x</v>
      </c>
      <c r="H449" s="58" t="str">
        <f>IFERROR(INDEX(tbl_dateHistory[], MATCH(tbl_dailyDashboard[[#This Row],[runDate]:[runDate]], tbl_dateHistory[[runDate]:[runDate]], 0), MATCH(tbl_dailyDashboard[[#Headers],[percentSuccessful]], tbl_dateHistory[#Headers], 0)), "-")</f>
        <v>x</v>
      </c>
      <c r="I449" s="58" t="str">
        <f>IFERROR(INDEX(tbl_dateHistory[], MATCH(tbl_dailyDashboard[[#This Row],[runDate]:[runDate]], tbl_dateHistory[[runDate]:[runDate]], 0), MATCH(tbl_dailyDashboard[[#Headers],[percentBRE]], tbl_dateHistory[#Headers], 0)), "-")</f>
        <v>x</v>
      </c>
      <c r="J449" s="58" t="str">
        <f>IFERROR(INDEX(tbl_dateHistory[], MATCH(tbl_dailyDashboard[[#This Row],[runDate]:[runDate]], tbl_dateHistory[[runDate]:[runDate]], 0), MATCH(tbl_dailyDashboard[[#Headers],[percentSystemErrors]], tbl_dateHistory[#Headers], 0)), "-")</f>
        <v>x</v>
      </c>
      <c r="K449" s="69"/>
    </row>
    <row r="450" spans="2:11" x14ac:dyDescent="0.3">
      <c r="B450" s="63"/>
      <c r="C450" s="55" t="str">
        <f>IFERROR((INDEX(tbl_dateHistory[], tbl_dailyDashboard[[#This Row],[rowLookup]], 1)), "-")</f>
        <v>x</v>
      </c>
      <c r="D450" s="56" t="str">
        <f>IFERROR(INDEX(tbl_dateHistory[], MATCH(tbl_dailyDashboard[[#This Row],[runDate]:[runDate]], tbl_dateHistory[[runDate]:[runDate]], 0), MATCH(tbl_dailyDashboard[[#Headers],[avgBotRunTime]], tbl_dateHistory[#Headers], 0)), "-")</f>
        <v>x</v>
      </c>
      <c r="E450" s="56" t="str">
        <f>IFERROR(INDEX(tbl_dateHistory[], MATCH(tbl_dailyDashboard[[#This Row],[runDate]:[runDate]], tbl_dateHistory[[runDate]:[runDate]], 0), MATCH(tbl_dailyDashboard[[#Headers],[avgTransactionTime]], tbl_dateHistory[#Headers], 0)), "-")</f>
        <v>x</v>
      </c>
      <c r="F450" s="99" t="str">
        <f>IFERROR(INDEX(tbl_dateHistory[], MATCH(tbl_dailyDashboard[[#This Row],[runDate]:[runDate]], tbl_dateHistory[[runDate]:[runDate]], 0), MATCH(tbl_dailyDashboard[[#Headers],[botRuns]], tbl_dateHistory[#Headers], 0)), "-")</f>
        <v>x</v>
      </c>
      <c r="G450" s="57" t="str">
        <f>IFERROR(INDEX(tbl_dateHistory[], MATCH(tbl_dailyDashboard[[#This Row],[runDate]:[runDate]], tbl_dateHistory[[runDate]:[runDate]], 0), MATCH(tbl_dailyDashboard[[#Headers],[totalTransactions]], tbl_dateHistory[#Headers], 0)), "-")</f>
        <v>x</v>
      </c>
      <c r="H450" s="58" t="str">
        <f>IFERROR(INDEX(tbl_dateHistory[], MATCH(tbl_dailyDashboard[[#This Row],[runDate]:[runDate]], tbl_dateHistory[[runDate]:[runDate]], 0), MATCH(tbl_dailyDashboard[[#Headers],[percentSuccessful]], tbl_dateHistory[#Headers], 0)), "-")</f>
        <v>x</v>
      </c>
      <c r="I450" s="58" t="str">
        <f>IFERROR(INDEX(tbl_dateHistory[], MATCH(tbl_dailyDashboard[[#This Row],[runDate]:[runDate]], tbl_dateHistory[[runDate]:[runDate]], 0), MATCH(tbl_dailyDashboard[[#Headers],[percentBRE]], tbl_dateHistory[#Headers], 0)), "-")</f>
        <v>x</v>
      </c>
      <c r="J450" s="58" t="str">
        <f>IFERROR(INDEX(tbl_dateHistory[], MATCH(tbl_dailyDashboard[[#This Row],[runDate]:[runDate]], tbl_dateHistory[[runDate]:[runDate]], 0), MATCH(tbl_dailyDashboard[[#Headers],[percentSystemErrors]], tbl_dateHistory[#Headers], 0)), "-")</f>
        <v>x</v>
      </c>
      <c r="K450" s="69"/>
    </row>
    <row r="451" spans="2:11" x14ac:dyDescent="0.3">
      <c r="B451" s="63"/>
      <c r="C451" s="55" t="str">
        <f>IFERROR((INDEX(tbl_dateHistory[], tbl_dailyDashboard[[#This Row],[rowLookup]], 1)), "-")</f>
        <v>x</v>
      </c>
      <c r="D451" s="56" t="str">
        <f>IFERROR(INDEX(tbl_dateHistory[], MATCH(tbl_dailyDashboard[[#This Row],[runDate]:[runDate]], tbl_dateHistory[[runDate]:[runDate]], 0), MATCH(tbl_dailyDashboard[[#Headers],[avgBotRunTime]], tbl_dateHistory[#Headers], 0)), "-")</f>
        <v>x</v>
      </c>
      <c r="E451" s="56" t="str">
        <f>IFERROR(INDEX(tbl_dateHistory[], MATCH(tbl_dailyDashboard[[#This Row],[runDate]:[runDate]], tbl_dateHistory[[runDate]:[runDate]], 0), MATCH(tbl_dailyDashboard[[#Headers],[avgTransactionTime]], tbl_dateHistory[#Headers], 0)), "-")</f>
        <v>x</v>
      </c>
      <c r="F451" s="99" t="str">
        <f>IFERROR(INDEX(tbl_dateHistory[], MATCH(tbl_dailyDashboard[[#This Row],[runDate]:[runDate]], tbl_dateHistory[[runDate]:[runDate]], 0), MATCH(tbl_dailyDashboard[[#Headers],[botRuns]], tbl_dateHistory[#Headers], 0)), "-")</f>
        <v>x</v>
      </c>
      <c r="G451" s="57" t="str">
        <f>IFERROR(INDEX(tbl_dateHistory[], MATCH(tbl_dailyDashboard[[#This Row],[runDate]:[runDate]], tbl_dateHistory[[runDate]:[runDate]], 0), MATCH(tbl_dailyDashboard[[#Headers],[totalTransactions]], tbl_dateHistory[#Headers], 0)), "-")</f>
        <v>x</v>
      </c>
      <c r="H451" s="58" t="str">
        <f>IFERROR(INDEX(tbl_dateHistory[], MATCH(tbl_dailyDashboard[[#This Row],[runDate]:[runDate]], tbl_dateHistory[[runDate]:[runDate]], 0), MATCH(tbl_dailyDashboard[[#Headers],[percentSuccessful]], tbl_dateHistory[#Headers], 0)), "-")</f>
        <v>x</v>
      </c>
      <c r="I451" s="58" t="str">
        <f>IFERROR(INDEX(tbl_dateHistory[], MATCH(tbl_dailyDashboard[[#This Row],[runDate]:[runDate]], tbl_dateHistory[[runDate]:[runDate]], 0), MATCH(tbl_dailyDashboard[[#Headers],[percentBRE]], tbl_dateHistory[#Headers], 0)), "-")</f>
        <v>x</v>
      </c>
      <c r="J451" s="58" t="str">
        <f>IFERROR(INDEX(tbl_dateHistory[], MATCH(tbl_dailyDashboard[[#This Row],[runDate]:[runDate]], tbl_dateHistory[[runDate]:[runDate]], 0), MATCH(tbl_dailyDashboard[[#Headers],[percentSystemErrors]], tbl_dateHistory[#Headers], 0)), "-")</f>
        <v>x</v>
      </c>
      <c r="K451" s="69"/>
    </row>
    <row r="452" spans="2:11" x14ac:dyDescent="0.3">
      <c r="B452" s="63"/>
      <c r="C452" s="55" t="str">
        <f>IFERROR((INDEX(tbl_dateHistory[], tbl_dailyDashboard[[#This Row],[rowLookup]], 1)), "-")</f>
        <v>x</v>
      </c>
      <c r="D452" s="56" t="str">
        <f>IFERROR(INDEX(tbl_dateHistory[], MATCH(tbl_dailyDashboard[[#This Row],[runDate]:[runDate]], tbl_dateHistory[[runDate]:[runDate]], 0), MATCH(tbl_dailyDashboard[[#Headers],[avgBotRunTime]], tbl_dateHistory[#Headers], 0)), "-")</f>
        <v>x</v>
      </c>
      <c r="E452" s="56" t="str">
        <f>IFERROR(INDEX(tbl_dateHistory[], MATCH(tbl_dailyDashboard[[#This Row],[runDate]:[runDate]], tbl_dateHistory[[runDate]:[runDate]], 0), MATCH(tbl_dailyDashboard[[#Headers],[avgTransactionTime]], tbl_dateHistory[#Headers], 0)), "-")</f>
        <v>x</v>
      </c>
      <c r="F452" s="99" t="str">
        <f>IFERROR(INDEX(tbl_dateHistory[], MATCH(tbl_dailyDashboard[[#This Row],[runDate]:[runDate]], tbl_dateHistory[[runDate]:[runDate]], 0), MATCH(tbl_dailyDashboard[[#Headers],[botRuns]], tbl_dateHistory[#Headers], 0)), "-")</f>
        <v>x</v>
      </c>
      <c r="G452" s="57" t="str">
        <f>IFERROR(INDEX(tbl_dateHistory[], MATCH(tbl_dailyDashboard[[#This Row],[runDate]:[runDate]], tbl_dateHistory[[runDate]:[runDate]], 0), MATCH(tbl_dailyDashboard[[#Headers],[totalTransactions]], tbl_dateHistory[#Headers], 0)), "-")</f>
        <v>x</v>
      </c>
      <c r="H452" s="58" t="str">
        <f>IFERROR(INDEX(tbl_dateHistory[], MATCH(tbl_dailyDashboard[[#This Row],[runDate]:[runDate]], tbl_dateHistory[[runDate]:[runDate]], 0), MATCH(tbl_dailyDashboard[[#Headers],[percentSuccessful]], tbl_dateHistory[#Headers], 0)), "-")</f>
        <v>x</v>
      </c>
      <c r="I452" s="58" t="str">
        <f>IFERROR(INDEX(tbl_dateHistory[], MATCH(tbl_dailyDashboard[[#This Row],[runDate]:[runDate]], tbl_dateHistory[[runDate]:[runDate]], 0), MATCH(tbl_dailyDashboard[[#Headers],[percentBRE]], tbl_dateHistory[#Headers], 0)), "-")</f>
        <v>x</v>
      </c>
      <c r="J452" s="58" t="str">
        <f>IFERROR(INDEX(tbl_dateHistory[], MATCH(tbl_dailyDashboard[[#This Row],[runDate]:[runDate]], tbl_dateHistory[[runDate]:[runDate]], 0), MATCH(tbl_dailyDashboard[[#Headers],[percentSystemErrors]], tbl_dateHistory[#Headers], 0)), "-")</f>
        <v>x</v>
      </c>
      <c r="K452" s="69"/>
    </row>
    <row r="453" spans="2:11" x14ac:dyDescent="0.3">
      <c r="B453" s="63"/>
      <c r="C453" s="55" t="str">
        <f>IFERROR((INDEX(tbl_dateHistory[], tbl_dailyDashboard[[#This Row],[rowLookup]], 1)), "-")</f>
        <v>x</v>
      </c>
      <c r="D453" s="56" t="str">
        <f>IFERROR(INDEX(tbl_dateHistory[], MATCH(tbl_dailyDashboard[[#This Row],[runDate]:[runDate]], tbl_dateHistory[[runDate]:[runDate]], 0), MATCH(tbl_dailyDashboard[[#Headers],[avgBotRunTime]], tbl_dateHistory[#Headers], 0)), "-")</f>
        <v>x</v>
      </c>
      <c r="E453" s="56" t="str">
        <f>IFERROR(INDEX(tbl_dateHistory[], MATCH(tbl_dailyDashboard[[#This Row],[runDate]:[runDate]], tbl_dateHistory[[runDate]:[runDate]], 0), MATCH(tbl_dailyDashboard[[#Headers],[avgTransactionTime]], tbl_dateHistory[#Headers], 0)), "-")</f>
        <v>x</v>
      </c>
      <c r="F453" s="99" t="str">
        <f>IFERROR(INDEX(tbl_dateHistory[], MATCH(tbl_dailyDashboard[[#This Row],[runDate]:[runDate]], tbl_dateHistory[[runDate]:[runDate]], 0), MATCH(tbl_dailyDashboard[[#Headers],[botRuns]], tbl_dateHistory[#Headers], 0)), "-")</f>
        <v>x</v>
      </c>
      <c r="G453" s="57" t="str">
        <f>IFERROR(INDEX(tbl_dateHistory[], MATCH(tbl_dailyDashboard[[#This Row],[runDate]:[runDate]], tbl_dateHistory[[runDate]:[runDate]], 0), MATCH(tbl_dailyDashboard[[#Headers],[totalTransactions]], tbl_dateHistory[#Headers], 0)), "-")</f>
        <v>x</v>
      </c>
      <c r="H453" s="58" t="str">
        <f>IFERROR(INDEX(tbl_dateHistory[], MATCH(tbl_dailyDashboard[[#This Row],[runDate]:[runDate]], tbl_dateHistory[[runDate]:[runDate]], 0), MATCH(tbl_dailyDashboard[[#Headers],[percentSuccessful]], tbl_dateHistory[#Headers], 0)), "-")</f>
        <v>x</v>
      </c>
      <c r="I453" s="58" t="str">
        <f>IFERROR(INDEX(tbl_dateHistory[], MATCH(tbl_dailyDashboard[[#This Row],[runDate]:[runDate]], tbl_dateHistory[[runDate]:[runDate]], 0), MATCH(tbl_dailyDashboard[[#Headers],[percentBRE]], tbl_dateHistory[#Headers], 0)), "-")</f>
        <v>x</v>
      </c>
      <c r="J453" s="58" t="str">
        <f>IFERROR(INDEX(tbl_dateHistory[], MATCH(tbl_dailyDashboard[[#This Row],[runDate]:[runDate]], tbl_dateHistory[[runDate]:[runDate]], 0), MATCH(tbl_dailyDashboard[[#Headers],[percentSystemErrors]], tbl_dateHistory[#Headers], 0)), "-")</f>
        <v>x</v>
      </c>
      <c r="K453" s="69"/>
    </row>
    <row r="454" spans="2:11" x14ac:dyDescent="0.3">
      <c r="B454" s="63"/>
      <c r="C454" s="55" t="str">
        <f>IFERROR((INDEX(tbl_dateHistory[], tbl_dailyDashboard[[#This Row],[rowLookup]], 1)), "-")</f>
        <v>x</v>
      </c>
      <c r="D454" s="56" t="str">
        <f>IFERROR(INDEX(tbl_dateHistory[], MATCH(tbl_dailyDashboard[[#This Row],[runDate]:[runDate]], tbl_dateHistory[[runDate]:[runDate]], 0), MATCH(tbl_dailyDashboard[[#Headers],[avgBotRunTime]], tbl_dateHistory[#Headers], 0)), "-")</f>
        <v>x</v>
      </c>
      <c r="E454" s="56" t="str">
        <f>IFERROR(INDEX(tbl_dateHistory[], MATCH(tbl_dailyDashboard[[#This Row],[runDate]:[runDate]], tbl_dateHistory[[runDate]:[runDate]], 0), MATCH(tbl_dailyDashboard[[#Headers],[avgTransactionTime]], tbl_dateHistory[#Headers], 0)), "-")</f>
        <v>x</v>
      </c>
      <c r="F454" s="99" t="str">
        <f>IFERROR(INDEX(tbl_dateHistory[], MATCH(tbl_dailyDashboard[[#This Row],[runDate]:[runDate]], tbl_dateHistory[[runDate]:[runDate]], 0), MATCH(tbl_dailyDashboard[[#Headers],[botRuns]], tbl_dateHistory[#Headers], 0)), "-")</f>
        <v>x</v>
      </c>
      <c r="G454" s="57" t="str">
        <f>IFERROR(INDEX(tbl_dateHistory[], MATCH(tbl_dailyDashboard[[#This Row],[runDate]:[runDate]], tbl_dateHistory[[runDate]:[runDate]], 0), MATCH(tbl_dailyDashboard[[#Headers],[totalTransactions]], tbl_dateHistory[#Headers], 0)), "-")</f>
        <v>x</v>
      </c>
      <c r="H454" s="58" t="str">
        <f>IFERROR(INDEX(tbl_dateHistory[], MATCH(tbl_dailyDashboard[[#This Row],[runDate]:[runDate]], tbl_dateHistory[[runDate]:[runDate]], 0), MATCH(tbl_dailyDashboard[[#Headers],[percentSuccessful]], tbl_dateHistory[#Headers], 0)), "-")</f>
        <v>x</v>
      </c>
      <c r="I454" s="58" t="str">
        <f>IFERROR(INDEX(tbl_dateHistory[], MATCH(tbl_dailyDashboard[[#This Row],[runDate]:[runDate]], tbl_dateHistory[[runDate]:[runDate]], 0), MATCH(tbl_dailyDashboard[[#Headers],[percentBRE]], tbl_dateHistory[#Headers], 0)), "-")</f>
        <v>x</v>
      </c>
      <c r="J454" s="58" t="str">
        <f>IFERROR(INDEX(tbl_dateHistory[], MATCH(tbl_dailyDashboard[[#This Row],[runDate]:[runDate]], tbl_dateHistory[[runDate]:[runDate]], 0), MATCH(tbl_dailyDashboard[[#Headers],[percentSystemErrors]], tbl_dateHistory[#Headers], 0)), "-")</f>
        <v>x</v>
      </c>
      <c r="K454" s="69"/>
    </row>
    <row r="455" spans="2:11" x14ac:dyDescent="0.3">
      <c r="B455" s="63"/>
      <c r="C455" s="55" t="str">
        <f>IFERROR((INDEX(tbl_dateHistory[], tbl_dailyDashboard[[#This Row],[rowLookup]], 1)), "-")</f>
        <v>x</v>
      </c>
      <c r="D455" s="56" t="str">
        <f>IFERROR(INDEX(tbl_dateHistory[], MATCH(tbl_dailyDashboard[[#This Row],[runDate]:[runDate]], tbl_dateHistory[[runDate]:[runDate]], 0), MATCH(tbl_dailyDashboard[[#Headers],[avgBotRunTime]], tbl_dateHistory[#Headers], 0)), "-")</f>
        <v>x</v>
      </c>
      <c r="E455" s="56" t="str">
        <f>IFERROR(INDEX(tbl_dateHistory[], MATCH(tbl_dailyDashboard[[#This Row],[runDate]:[runDate]], tbl_dateHistory[[runDate]:[runDate]], 0), MATCH(tbl_dailyDashboard[[#Headers],[avgTransactionTime]], tbl_dateHistory[#Headers], 0)), "-")</f>
        <v>x</v>
      </c>
      <c r="F455" s="99" t="str">
        <f>IFERROR(INDEX(tbl_dateHistory[], MATCH(tbl_dailyDashboard[[#This Row],[runDate]:[runDate]], tbl_dateHistory[[runDate]:[runDate]], 0), MATCH(tbl_dailyDashboard[[#Headers],[botRuns]], tbl_dateHistory[#Headers], 0)), "-")</f>
        <v>x</v>
      </c>
      <c r="G455" s="57" t="str">
        <f>IFERROR(INDEX(tbl_dateHistory[], MATCH(tbl_dailyDashboard[[#This Row],[runDate]:[runDate]], tbl_dateHistory[[runDate]:[runDate]], 0), MATCH(tbl_dailyDashboard[[#Headers],[totalTransactions]], tbl_dateHistory[#Headers], 0)), "-")</f>
        <v>x</v>
      </c>
      <c r="H455" s="58" t="str">
        <f>IFERROR(INDEX(tbl_dateHistory[], MATCH(tbl_dailyDashboard[[#This Row],[runDate]:[runDate]], tbl_dateHistory[[runDate]:[runDate]], 0), MATCH(tbl_dailyDashboard[[#Headers],[percentSuccessful]], tbl_dateHistory[#Headers], 0)), "-")</f>
        <v>x</v>
      </c>
      <c r="I455" s="58" t="str">
        <f>IFERROR(INDEX(tbl_dateHistory[], MATCH(tbl_dailyDashboard[[#This Row],[runDate]:[runDate]], tbl_dateHistory[[runDate]:[runDate]], 0), MATCH(tbl_dailyDashboard[[#Headers],[percentBRE]], tbl_dateHistory[#Headers], 0)), "-")</f>
        <v>x</v>
      </c>
      <c r="J455" s="58" t="str">
        <f>IFERROR(INDEX(tbl_dateHistory[], MATCH(tbl_dailyDashboard[[#This Row],[runDate]:[runDate]], tbl_dateHistory[[runDate]:[runDate]], 0), MATCH(tbl_dailyDashboard[[#Headers],[percentSystemErrors]], tbl_dateHistory[#Headers], 0)), "-")</f>
        <v>x</v>
      </c>
      <c r="K455" s="69"/>
    </row>
    <row r="456" spans="2:11" x14ac:dyDescent="0.3">
      <c r="B456" s="63"/>
      <c r="C456" s="55" t="str">
        <f>IFERROR((INDEX(tbl_dateHistory[], tbl_dailyDashboard[[#This Row],[rowLookup]], 1)), "-")</f>
        <v>x</v>
      </c>
      <c r="D456" s="56" t="str">
        <f>IFERROR(INDEX(tbl_dateHistory[], MATCH(tbl_dailyDashboard[[#This Row],[runDate]:[runDate]], tbl_dateHistory[[runDate]:[runDate]], 0), MATCH(tbl_dailyDashboard[[#Headers],[avgBotRunTime]], tbl_dateHistory[#Headers], 0)), "-")</f>
        <v>x</v>
      </c>
      <c r="E456" s="56" t="str">
        <f>IFERROR(INDEX(tbl_dateHistory[], MATCH(tbl_dailyDashboard[[#This Row],[runDate]:[runDate]], tbl_dateHistory[[runDate]:[runDate]], 0), MATCH(tbl_dailyDashboard[[#Headers],[avgTransactionTime]], tbl_dateHistory[#Headers], 0)), "-")</f>
        <v>x</v>
      </c>
      <c r="F456" s="99" t="str">
        <f>IFERROR(INDEX(tbl_dateHistory[], MATCH(tbl_dailyDashboard[[#This Row],[runDate]:[runDate]], tbl_dateHistory[[runDate]:[runDate]], 0), MATCH(tbl_dailyDashboard[[#Headers],[botRuns]], tbl_dateHistory[#Headers], 0)), "-")</f>
        <v>x</v>
      </c>
      <c r="G456" s="57" t="str">
        <f>IFERROR(INDEX(tbl_dateHistory[], MATCH(tbl_dailyDashboard[[#This Row],[runDate]:[runDate]], tbl_dateHistory[[runDate]:[runDate]], 0), MATCH(tbl_dailyDashboard[[#Headers],[totalTransactions]], tbl_dateHistory[#Headers], 0)), "-")</f>
        <v>x</v>
      </c>
      <c r="H456" s="58" t="str">
        <f>IFERROR(INDEX(tbl_dateHistory[], MATCH(tbl_dailyDashboard[[#This Row],[runDate]:[runDate]], tbl_dateHistory[[runDate]:[runDate]], 0), MATCH(tbl_dailyDashboard[[#Headers],[percentSuccessful]], tbl_dateHistory[#Headers], 0)), "-")</f>
        <v>x</v>
      </c>
      <c r="I456" s="58" t="str">
        <f>IFERROR(INDEX(tbl_dateHistory[], MATCH(tbl_dailyDashboard[[#This Row],[runDate]:[runDate]], tbl_dateHistory[[runDate]:[runDate]], 0), MATCH(tbl_dailyDashboard[[#Headers],[percentBRE]], tbl_dateHistory[#Headers], 0)), "-")</f>
        <v>x</v>
      </c>
      <c r="J456" s="58" t="str">
        <f>IFERROR(INDEX(tbl_dateHistory[], MATCH(tbl_dailyDashboard[[#This Row],[runDate]:[runDate]], tbl_dateHistory[[runDate]:[runDate]], 0), MATCH(tbl_dailyDashboard[[#Headers],[percentSystemErrors]], tbl_dateHistory[#Headers], 0)), "-")</f>
        <v>x</v>
      </c>
      <c r="K456" s="69"/>
    </row>
    <row r="457" spans="2:11" x14ac:dyDescent="0.3">
      <c r="B457" s="63"/>
      <c r="C457" s="55" t="str">
        <f>IFERROR((INDEX(tbl_dateHistory[], tbl_dailyDashboard[[#This Row],[rowLookup]], 1)), "-")</f>
        <v>x</v>
      </c>
      <c r="D457" s="56" t="str">
        <f>IFERROR(INDEX(tbl_dateHistory[], MATCH(tbl_dailyDashboard[[#This Row],[runDate]:[runDate]], tbl_dateHistory[[runDate]:[runDate]], 0), MATCH(tbl_dailyDashboard[[#Headers],[avgBotRunTime]], tbl_dateHistory[#Headers], 0)), "-")</f>
        <v>x</v>
      </c>
      <c r="E457" s="56" t="str">
        <f>IFERROR(INDEX(tbl_dateHistory[], MATCH(tbl_dailyDashboard[[#This Row],[runDate]:[runDate]], tbl_dateHistory[[runDate]:[runDate]], 0), MATCH(tbl_dailyDashboard[[#Headers],[avgTransactionTime]], tbl_dateHistory[#Headers], 0)), "-")</f>
        <v>x</v>
      </c>
      <c r="F457" s="99" t="str">
        <f>IFERROR(INDEX(tbl_dateHistory[], MATCH(tbl_dailyDashboard[[#This Row],[runDate]:[runDate]], tbl_dateHistory[[runDate]:[runDate]], 0), MATCH(tbl_dailyDashboard[[#Headers],[botRuns]], tbl_dateHistory[#Headers], 0)), "-")</f>
        <v>x</v>
      </c>
      <c r="G457" s="57" t="str">
        <f>IFERROR(INDEX(tbl_dateHistory[], MATCH(tbl_dailyDashboard[[#This Row],[runDate]:[runDate]], tbl_dateHistory[[runDate]:[runDate]], 0), MATCH(tbl_dailyDashboard[[#Headers],[totalTransactions]], tbl_dateHistory[#Headers], 0)), "-")</f>
        <v>x</v>
      </c>
      <c r="H457" s="58" t="str">
        <f>IFERROR(INDEX(tbl_dateHistory[], MATCH(tbl_dailyDashboard[[#This Row],[runDate]:[runDate]], tbl_dateHistory[[runDate]:[runDate]], 0), MATCH(tbl_dailyDashboard[[#Headers],[percentSuccessful]], tbl_dateHistory[#Headers], 0)), "-")</f>
        <v>x</v>
      </c>
      <c r="I457" s="58" t="str">
        <f>IFERROR(INDEX(tbl_dateHistory[], MATCH(tbl_dailyDashboard[[#This Row],[runDate]:[runDate]], tbl_dateHistory[[runDate]:[runDate]], 0), MATCH(tbl_dailyDashboard[[#Headers],[percentBRE]], tbl_dateHistory[#Headers], 0)), "-")</f>
        <v>x</v>
      </c>
      <c r="J457" s="58" t="str">
        <f>IFERROR(INDEX(tbl_dateHistory[], MATCH(tbl_dailyDashboard[[#This Row],[runDate]:[runDate]], tbl_dateHistory[[runDate]:[runDate]], 0), MATCH(tbl_dailyDashboard[[#Headers],[percentSystemErrors]], tbl_dateHistory[#Headers], 0)), "-")</f>
        <v>x</v>
      </c>
      <c r="K457" s="69"/>
    </row>
    <row r="458" spans="2:11" x14ac:dyDescent="0.3">
      <c r="B458" s="63"/>
      <c r="C458" s="55" t="str">
        <f>IFERROR((INDEX(tbl_dateHistory[], tbl_dailyDashboard[[#This Row],[rowLookup]], 1)), "-")</f>
        <v>x</v>
      </c>
      <c r="D458" s="56" t="str">
        <f>IFERROR(INDEX(tbl_dateHistory[], MATCH(tbl_dailyDashboard[[#This Row],[runDate]:[runDate]], tbl_dateHistory[[runDate]:[runDate]], 0), MATCH(tbl_dailyDashboard[[#Headers],[avgBotRunTime]], tbl_dateHistory[#Headers], 0)), "-")</f>
        <v>x</v>
      </c>
      <c r="E458" s="56" t="str">
        <f>IFERROR(INDEX(tbl_dateHistory[], MATCH(tbl_dailyDashboard[[#This Row],[runDate]:[runDate]], tbl_dateHistory[[runDate]:[runDate]], 0), MATCH(tbl_dailyDashboard[[#Headers],[avgTransactionTime]], tbl_dateHistory[#Headers], 0)), "-")</f>
        <v>x</v>
      </c>
      <c r="F458" s="99" t="str">
        <f>IFERROR(INDEX(tbl_dateHistory[], MATCH(tbl_dailyDashboard[[#This Row],[runDate]:[runDate]], tbl_dateHistory[[runDate]:[runDate]], 0), MATCH(tbl_dailyDashboard[[#Headers],[botRuns]], tbl_dateHistory[#Headers], 0)), "-")</f>
        <v>x</v>
      </c>
      <c r="G458" s="57" t="str">
        <f>IFERROR(INDEX(tbl_dateHistory[], MATCH(tbl_dailyDashboard[[#This Row],[runDate]:[runDate]], tbl_dateHistory[[runDate]:[runDate]], 0), MATCH(tbl_dailyDashboard[[#Headers],[totalTransactions]], tbl_dateHistory[#Headers], 0)), "-")</f>
        <v>x</v>
      </c>
      <c r="H458" s="58" t="str">
        <f>IFERROR(INDEX(tbl_dateHistory[], MATCH(tbl_dailyDashboard[[#This Row],[runDate]:[runDate]], tbl_dateHistory[[runDate]:[runDate]], 0), MATCH(tbl_dailyDashboard[[#Headers],[percentSuccessful]], tbl_dateHistory[#Headers], 0)), "-")</f>
        <v>x</v>
      </c>
      <c r="I458" s="58" t="str">
        <f>IFERROR(INDEX(tbl_dateHistory[], MATCH(tbl_dailyDashboard[[#This Row],[runDate]:[runDate]], tbl_dateHistory[[runDate]:[runDate]], 0), MATCH(tbl_dailyDashboard[[#Headers],[percentBRE]], tbl_dateHistory[#Headers], 0)), "-")</f>
        <v>x</v>
      </c>
      <c r="J458" s="58" t="str">
        <f>IFERROR(INDEX(tbl_dateHistory[], MATCH(tbl_dailyDashboard[[#This Row],[runDate]:[runDate]], tbl_dateHistory[[runDate]:[runDate]], 0), MATCH(tbl_dailyDashboard[[#Headers],[percentSystemErrors]], tbl_dateHistory[#Headers], 0)), "-")</f>
        <v>x</v>
      </c>
      <c r="K458" s="69"/>
    </row>
    <row r="459" spans="2:11" x14ac:dyDescent="0.3">
      <c r="B459" s="63"/>
      <c r="C459" s="55" t="str">
        <f>IFERROR((INDEX(tbl_dateHistory[], tbl_dailyDashboard[[#This Row],[rowLookup]], 1)), "-")</f>
        <v>x</v>
      </c>
      <c r="D459" s="56" t="str">
        <f>IFERROR(INDEX(tbl_dateHistory[], MATCH(tbl_dailyDashboard[[#This Row],[runDate]:[runDate]], tbl_dateHistory[[runDate]:[runDate]], 0), MATCH(tbl_dailyDashboard[[#Headers],[avgBotRunTime]], tbl_dateHistory[#Headers], 0)), "-")</f>
        <v>x</v>
      </c>
      <c r="E459" s="56" t="str">
        <f>IFERROR(INDEX(tbl_dateHistory[], MATCH(tbl_dailyDashboard[[#This Row],[runDate]:[runDate]], tbl_dateHistory[[runDate]:[runDate]], 0), MATCH(tbl_dailyDashboard[[#Headers],[avgTransactionTime]], tbl_dateHistory[#Headers], 0)), "-")</f>
        <v>x</v>
      </c>
      <c r="F459" s="99" t="str">
        <f>IFERROR(INDEX(tbl_dateHistory[], MATCH(tbl_dailyDashboard[[#This Row],[runDate]:[runDate]], tbl_dateHistory[[runDate]:[runDate]], 0), MATCH(tbl_dailyDashboard[[#Headers],[botRuns]], tbl_dateHistory[#Headers], 0)), "-")</f>
        <v>x</v>
      </c>
      <c r="G459" s="57" t="str">
        <f>IFERROR(INDEX(tbl_dateHistory[], MATCH(tbl_dailyDashboard[[#This Row],[runDate]:[runDate]], tbl_dateHistory[[runDate]:[runDate]], 0), MATCH(tbl_dailyDashboard[[#Headers],[totalTransactions]], tbl_dateHistory[#Headers], 0)), "-")</f>
        <v>x</v>
      </c>
      <c r="H459" s="58" t="str">
        <f>IFERROR(INDEX(tbl_dateHistory[], MATCH(tbl_dailyDashboard[[#This Row],[runDate]:[runDate]], tbl_dateHistory[[runDate]:[runDate]], 0), MATCH(tbl_dailyDashboard[[#Headers],[percentSuccessful]], tbl_dateHistory[#Headers], 0)), "-")</f>
        <v>x</v>
      </c>
      <c r="I459" s="58" t="str">
        <f>IFERROR(INDEX(tbl_dateHistory[], MATCH(tbl_dailyDashboard[[#This Row],[runDate]:[runDate]], tbl_dateHistory[[runDate]:[runDate]], 0), MATCH(tbl_dailyDashboard[[#Headers],[percentBRE]], tbl_dateHistory[#Headers], 0)), "-")</f>
        <v>x</v>
      </c>
      <c r="J459" s="58" t="str">
        <f>IFERROR(INDEX(tbl_dateHistory[], MATCH(tbl_dailyDashboard[[#This Row],[runDate]:[runDate]], tbl_dateHistory[[runDate]:[runDate]], 0), MATCH(tbl_dailyDashboard[[#Headers],[percentSystemErrors]], tbl_dateHistory[#Headers], 0)), "-")</f>
        <v>x</v>
      </c>
      <c r="K459" s="69"/>
    </row>
    <row r="460" spans="2:11" x14ac:dyDescent="0.3">
      <c r="B460" s="63"/>
      <c r="C460" s="55" t="str">
        <f>IFERROR((INDEX(tbl_dateHistory[], tbl_dailyDashboard[[#This Row],[rowLookup]], 1)), "-")</f>
        <v>x</v>
      </c>
      <c r="D460" s="56" t="str">
        <f>IFERROR(INDEX(tbl_dateHistory[], MATCH(tbl_dailyDashboard[[#This Row],[runDate]:[runDate]], tbl_dateHistory[[runDate]:[runDate]], 0), MATCH(tbl_dailyDashboard[[#Headers],[avgBotRunTime]], tbl_dateHistory[#Headers], 0)), "-")</f>
        <v>x</v>
      </c>
      <c r="E460" s="56" t="str">
        <f>IFERROR(INDEX(tbl_dateHistory[], MATCH(tbl_dailyDashboard[[#This Row],[runDate]:[runDate]], tbl_dateHistory[[runDate]:[runDate]], 0), MATCH(tbl_dailyDashboard[[#Headers],[avgTransactionTime]], tbl_dateHistory[#Headers], 0)), "-")</f>
        <v>x</v>
      </c>
      <c r="F460" s="99" t="str">
        <f>IFERROR(INDEX(tbl_dateHistory[], MATCH(tbl_dailyDashboard[[#This Row],[runDate]:[runDate]], tbl_dateHistory[[runDate]:[runDate]], 0), MATCH(tbl_dailyDashboard[[#Headers],[botRuns]], tbl_dateHistory[#Headers], 0)), "-")</f>
        <v>x</v>
      </c>
      <c r="G460" s="57" t="str">
        <f>IFERROR(INDEX(tbl_dateHistory[], MATCH(tbl_dailyDashboard[[#This Row],[runDate]:[runDate]], tbl_dateHistory[[runDate]:[runDate]], 0), MATCH(tbl_dailyDashboard[[#Headers],[totalTransactions]], tbl_dateHistory[#Headers], 0)), "-")</f>
        <v>x</v>
      </c>
      <c r="H460" s="58" t="str">
        <f>IFERROR(INDEX(tbl_dateHistory[], MATCH(tbl_dailyDashboard[[#This Row],[runDate]:[runDate]], tbl_dateHistory[[runDate]:[runDate]], 0), MATCH(tbl_dailyDashboard[[#Headers],[percentSuccessful]], tbl_dateHistory[#Headers], 0)), "-")</f>
        <v>x</v>
      </c>
      <c r="I460" s="58" t="str">
        <f>IFERROR(INDEX(tbl_dateHistory[], MATCH(tbl_dailyDashboard[[#This Row],[runDate]:[runDate]], tbl_dateHistory[[runDate]:[runDate]], 0), MATCH(tbl_dailyDashboard[[#Headers],[percentBRE]], tbl_dateHistory[#Headers], 0)), "-")</f>
        <v>x</v>
      </c>
      <c r="J460" s="58" t="str">
        <f>IFERROR(INDEX(tbl_dateHistory[], MATCH(tbl_dailyDashboard[[#This Row],[runDate]:[runDate]], tbl_dateHistory[[runDate]:[runDate]], 0), MATCH(tbl_dailyDashboard[[#Headers],[percentSystemErrors]], tbl_dateHistory[#Headers], 0)), "-")</f>
        <v>x</v>
      </c>
      <c r="K460" s="69"/>
    </row>
    <row r="461" spans="2:11" x14ac:dyDescent="0.3">
      <c r="B461" s="63"/>
      <c r="C461" s="55" t="str">
        <f>IFERROR((INDEX(tbl_dateHistory[], tbl_dailyDashboard[[#This Row],[rowLookup]], 1)), "-")</f>
        <v>x</v>
      </c>
      <c r="D461" s="56" t="str">
        <f>IFERROR(INDEX(tbl_dateHistory[], MATCH(tbl_dailyDashboard[[#This Row],[runDate]:[runDate]], tbl_dateHistory[[runDate]:[runDate]], 0), MATCH(tbl_dailyDashboard[[#Headers],[avgBotRunTime]], tbl_dateHistory[#Headers], 0)), "-")</f>
        <v>x</v>
      </c>
      <c r="E461" s="56" t="str">
        <f>IFERROR(INDEX(tbl_dateHistory[], MATCH(tbl_dailyDashboard[[#This Row],[runDate]:[runDate]], tbl_dateHistory[[runDate]:[runDate]], 0), MATCH(tbl_dailyDashboard[[#Headers],[avgTransactionTime]], tbl_dateHistory[#Headers], 0)), "-")</f>
        <v>x</v>
      </c>
      <c r="F461" s="99" t="str">
        <f>IFERROR(INDEX(tbl_dateHistory[], MATCH(tbl_dailyDashboard[[#This Row],[runDate]:[runDate]], tbl_dateHistory[[runDate]:[runDate]], 0), MATCH(tbl_dailyDashboard[[#Headers],[botRuns]], tbl_dateHistory[#Headers], 0)), "-")</f>
        <v>x</v>
      </c>
      <c r="G461" s="57" t="str">
        <f>IFERROR(INDEX(tbl_dateHistory[], MATCH(tbl_dailyDashboard[[#This Row],[runDate]:[runDate]], tbl_dateHistory[[runDate]:[runDate]], 0), MATCH(tbl_dailyDashboard[[#Headers],[totalTransactions]], tbl_dateHistory[#Headers], 0)), "-")</f>
        <v>x</v>
      </c>
      <c r="H461" s="58" t="str">
        <f>IFERROR(INDEX(tbl_dateHistory[], MATCH(tbl_dailyDashboard[[#This Row],[runDate]:[runDate]], tbl_dateHistory[[runDate]:[runDate]], 0), MATCH(tbl_dailyDashboard[[#Headers],[percentSuccessful]], tbl_dateHistory[#Headers], 0)), "-")</f>
        <v>x</v>
      </c>
      <c r="I461" s="58" t="str">
        <f>IFERROR(INDEX(tbl_dateHistory[], MATCH(tbl_dailyDashboard[[#This Row],[runDate]:[runDate]], tbl_dateHistory[[runDate]:[runDate]], 0), MATCH(tbl_dailyDashboard[[#Headers],[percentBRE]], tbl_dateHistory[#Headers], 0)), "-")</f>
        <v>x</v>
      </c>
      <c r="J461" s="58" t="str">
        <f>IFERROR(INDEX(tbl_dateHistory[], MATCH(tbl_dailyDashboard[[#This Row],[runDate]:[runDate]], tbl_dateHistory[[runDate]:[runDate]], 0), MATCH(tbl_dailyDashboard[[#Headers],[percentSystemErrors]], tbl_dateHistory[#Headers], 0)), "-")</f>
        <v>x</v>
      </c>
      <c r="K461" s="69"/>
    </row>
    <row r="462" spans="2:11" x14ac:dyDescent="0.3">
      <c r="B462" s="63"/>
      <c r="C462" s="55" t="str">
        <f>IFERROR((INDEX(tbl_dateHistory[], tbl_dailyDashboard[[#This Row],[rowLookup]], 1)), "-")</f>
        <v>x</v>
      </c>
      <c r="D462" s="56" t="str">
        <f>IFERROR(INDEX(tbl_dateHistory[], MATCH(tbl_dailyDashboard[[#This Row],[runDate]:[runDate]], tbl_dateHistory[[runDate]:[runDate]], 0), MATCH(tbl_dailyDashboard[[#Headers],[avgBotRunTime]], tbl_dateHistory[#Headers], 0)), "-")</f>
        <v>x</v>
      </c>
      <c r="E462" s="56" t="str">
        <f>IFERROR(INDEX(tbl_dateHistory[], MATCH(tbl_dailyDashboard[[#This Row],[runDate]:[runDate]], tbl_dateHistory[[runDate]:[runDate]], 0), MATCH(tbl_dailyDashboard[[#Headers],[avgTransactionTime]], tbl_dateHistory[#Headers], 0)), "-")</f>
        <v>x</v>
      </c>
      <c r="F462" s="99" t="str">
        <f>IFERROR(INDEX(tbl_dateHistory[], MATCH(tbl_dailyDashboard[[#This Row],[runDate]:[runDate]], tbl_dateHistory[[runDate]:[runDate]], 0), MATCH(tbl_dailyDashboard[[#Headers],[botRuns]], tbl_dateHistory[#Headers], 0)), "-")</f>
        <v>x</v>
      </c>
      <c r="G462" s="57" t="str">
        <f>IFERROR(INDEX(tbl_dateHistory[], MATCH(tbl_dailyDashboard[[#This Row],[runDate]:[runDate]], tbl_dateHistory[[runDate]:[runDate]], 0), MATCH(tbl_dailyDashboard[[#Headers],[totalTransactions]], tbl_dateHistory[#Headers], 0)), "-")</f>
        <v>x</v>
      </c>
      <c r="H462" s="58" t="str">
        <f>IFERROR(INDEX(tbl_dateHistory[], MATCH(tbl_dailyDashboard[[#This Row],[runDate]:[runDate]], tbl_dateHistory[[runDate]:[runDate]], 0), MATCH(tbl_dailyDashboard[[#Headers],[percentSuccessful]], tbl_dateHistory[#Headers], 0)), "-")</f>
        <v>x</v>
      </c>
      <c r="I462" s="58" t="str">
        <f>IFERROR(INDEX(tbl_dateHistory[], MATCH(tbl_dailyDashboard[[#This Row],[runDate]:[runDate]], tbl_dateHistory[[runDate]:[runDate]], 0), MATCH(tbl_dailyDashboard[[#Headers],[percentBRE]], tbl_dateHistory[#Headers], 0)), "-")</f>
        <v>x</v>
      </c>
      <c r="J462" s="58" t="str">
        <f>IFERROR(INDEX(tbl_dateHistory[], MATCH(tbl_dailyDashboard[[#This Row],[runDate]:[runDate]], tbl_dateHistory[[runDate]:[runDate]], 0), MATCH(tbl_dailyDashboard[[#Headers],[percentSystemErrors]], tbl_dateHistory[#Headers], 0)), "-")</f>
        <v>x</v>
      </c>
      <c r="K462" s="69"/>
    </row>
    <row r="463" spans="2:11" x14ac:dyDescent="0.3">
      <c r="B463" s="63"/>
      <c r="C463" s="55" t="str">
        <f>IFERROR((INDEX(tbl_dateHistory[], tbl_dailyDashboard[[#This Row],[rowLookup]], 1)), "-")</f>
        <v>x</v>
      </c>
      <c r="D463" s="56" t="str">
        <f>IFERROR(INDEX(tbl_dateHistory[], MATCH(tbl_dailyDashboard[[#This Row],[runDate]:[runDate]], tbl_dateHistory[[runDate]:[runDate]], 0), MATCH(tbl_dailyDashboard[[#Headers],[avgBotRunTime]], tbl_dateHistory[#Headers], 0)), "-")</f>
        <v>x</v>
      </c>
      <c r="E463" s="56" t="str">
        <f>IFERROR(INDEX(tbl_dateHistory[], MATCH(tbl_dailyDashboard[[#This Row],[runDate]:[runDate]], tbl_dateHistory[[runDate]:[runDate]], 0), MATCH(tbl_dailyDashboard[[#Headers],[avgTransactionTime]], tbl_dateHistory[#Headers], 0)), "-")</f>
        <v>x</v>
      </c>
      <c r="F463" s="99" t="str">
        <f>IFERROR(INDEX(tbl_dateHistory[], MATCH(tbl_dailyDashboard[[#This Row],[runDate]:[runDate]], tbl_dateHistory[[runDate]:[runDate]], 0), MATCH(tbl_dailyDashboard[[#Headers],[botRuns]], tbl_dateHistory[#Headers], 0)), "-")</f>
        <v>x</v>
      </c>
      <c r="G463" s="57" t="str">
        <f>IFERROR(INDEX(tbl_dateHistory[], MATCH(tbl_dailyDashboard[[#This Row],[runDate]:[runDate]], tbl_dateHistory[[runDate]:[runDate]], 0), MATCH(tbl_dailyDashboard[[#Headers],[totalTransactions]], tbl_dateHistory[#Headers], 0)), "-")</f>
        <v>x</v>
      </c>
      <c r="H463" s="58" t="str">
        <f>IFERROR(INDEX(tbl_dateHistory[], MATCH(tbl_dailyDashboard[[#This Row],[runDate]:[runDate]], tbl_dateHistory[[runDate]:[runDate]], 0), MATCH(tbl_dailyDashboard[[#Headers],[percentSuccessful]], tbl_dateHistory[#Headers], 0)), "-")</f>
        <v>x</v>
      </c>
      <c r="I463" s="58" t="str">
        <f>IFERROR(INDEX(tbl_dateHistory[], MATCH(tbl_dailyDashboard[[#This Row],[runDate]:[runDate]], tbl_dateHistory[[runDate]:[runDate]], 0), MATCH(tbl_dailyDashboard[[#Headers],[percentBRE]], tbl_dateHistory[#Headers], 0)), "-")</f>
        <v>x</v>
      </c>
      <c r="J463" s="58" t="str">
        <f>IFERROR(INDEX(tbl_dateHistory[], MATCH(tbl_dailyDashboard[[#This Row],[runDate]:[runDate]], tbl_dateHistory[[runDate]:[runDate]], 0), MATCH(tbl_dailyDashboard[[#Headers],[percentSystemErrors]], tbl_dateHistory[#Headers], 0)), "-")</f>
        <v>x</v>
      </c>
      <c r="K463" s="69"/>
    </row>
    <row r="464" spans="2:11" x14ac:dyDescent="0.3">
      <c r="B464" s="63"/>
      <c r="C464" s="55" t="str">
        <f>IFERROR((INDEX(tbl_dateHistory[], tbl_dailyDashboard[[#This Row],[rowLookup]], 1)), "-")</f>
        <v>x</v>
      </c>
      <c r="D464" s="56" t="str">
        <f>IFERROR(INDEX(tbl_dateHistory[], MATCH(tbl_dailyDashboard[[#This Row],[runDate]:[runDate]], tbl_dateHistory[[runDate]:[runDate]], 0), MATCH(tbl_dailyDashboard[[#Headers],[avgBotRunTime]], tbl_dateHistory[#Headers], 0)), "-")</f>
        <v>x</v>
      </c>
      <c r="E464" s="56" t="str">
        <f>IFERROR(INDEX(tbl_dateHistory[], MATCH(tbl_dailyDashboard[[#This Row],[runDate]:[runDate]], tbl_dateHistory[[runDate]:[runDate]], 0), MATCH(tbl_dailyDashboard[[#Headers],[avgTransactionTime]], tbl_dateHistory[#Headers], 0)), "-")</f>
        <v>x</v>
      </c>
      <c r="F464" s="99" t="str">
        <f>IFERROR(INDEX(tbl_dateHistory[], MATCH(tbl_dailyDashboard[[#This Row],[runDate]:[runDate]], tbl_dateHistory[[runDate]:[runDate]], 0), MATCH(tbl_dailyDashboard[[#Headers],[botRuns]], tbl_dateHistory[#Headers], 0)), "-")</f>
        <v>x</v>
      </c>
      <c r="G464" s="57" t="str">
        <f>IFERROR(INDEX(tbl_dateHistory[], MATCH(tbl_dailyDashboard[[#This Row],[runDate]:[runDate]], tbl_dateHistory[[runDate]:[runDate]], 0), MATCH(tbl_dailyDashboard[[#Headers],[totalTransactions]], tbl_dateHistory[#Headers], 0)), "-")</f>
        <v>x</v>
      </c>
      <c r="H464" s="58" t="str">
        <f>IFERROR(INDEX(tbl_dateHistory[], MATCH(tbl_dailyDashboard[[#This Row],[runDate]:[runDate]], tbl_dateHistory[[runDate]:[runDate]], 0), MATCH(tbl_dailyDashboard[[#Headers],[percentSuccessful]], tbl_dateHistory[#Headers], 0)), "-")</f>
        <v>x</v>
      </c>
      <c r="I464" s="58" t="str">
        <f>IFERROR(INDEX(tbl_dateHistory[], MATCH(tbl_dailyDashboard[[#This Row],[runDate]:[runDate]], tbl_dateHistory[[runDate]:[runDate]], 0), MATCH(tbl_dailyDashboard[[#Headers],[percentBRE]], tbl_dateHistory[#Headers], 0)), "-")</f>
        <v>x</v>
      </c>
      <c r="J464" s="58" t="str">
        <f>IFERROR(INDEX(tbl_dateHistory[], MATCH(tbl_dailyDashboard[[#This Row],[runDate]:[runDate]], tbl_dateHistory[[runDate]:[runDate]], 0), MATCH(tbl_dailyDashboard[[#Headers],[percentSystemErrors]], tbl_dateHistory[#Headers], 0)), "-")</f>
        <v>x</v>
      </c>
      <c r="K464" s="69"/>
    </row>
    <row r="465" spans="2:11" x14ac:dyDescent="0.3">
      <c r="B465" s="63"/>
      <c r="C465" s="55" t="str">
        <f>IFERROR((INDEX(tbl_dateHistory[], tbl_dailyDashboard[[#This Row],[rowLookup]], 1)), "-")</f>
        <v>x</v>
      </c>
      <c r="D465" s="56" t="str">
        <f>IFERROR(INDEX(tbl_dateHistory[], MATCH(tbl_dailyDashboard[[#This Row],[runDate]:[runDate]], tbl_dateHistory[[runDate]:[runDate]], 0), MATCH(tbl_dailyDashboard[[#Headers],[avgBotRunTime]], tbl_dateHistory[#Headers], 0)), "-")</f>
        <v>x</v>
      </c>
      <c r="E465" s="56" t="str">
        <f>IFERROR(INDEX(tbl_dateHistory[], MATCH(tbl_dailyDashboard[[#This Row],[runDate]:[runDate]], tbl_dateHistory[[runDate]:[runDate]], 0), MATCH(tbl_dailyDashboard[[#Headers],[avgTransactionTime]], tbl_dateHistory[#Headers], 0)), "-")</f>
        <v>x</v>
      </c>
      <c r="F465" s="99" t="str">
        <f>IFERROR(INDEX(tbl_dateHistory[], MATCH(tbl_dailyDashboard[[#This Row],[runDate]:[runDate]], tbl_dateHistory[[runDate]:[runDate]], 0), MATCH(tbl_dailyDashboard[[#Headers],[botRuns]], tbl_dateHistory[#Headers], 0)), "-")</f>
        <v>x</v>
      </c>
      <c r="G465" s="57" t="str">
        <f>IFERROR(INDEX(tbl_dateHistory[], MATCH(tbl_dailyDashboard[[#This Row],[runDate]:[runDate]], tbl_dateHistory[[runDate]:[runDate]], 0), MATCH(tbl_dailyDashboard[[#Headers],[totalTransactions]], tbl_dateHistory[#Headers], 0)), "-")</f>
        <v>x</v>
      </c>
      <c r="H465" s="58" t="str">
        <f>IFERROR(INDEX(tbl_dateHistory[], MATCH(tbl_dailyDashboard[[#This Row],[runDate]:[runDate]], tbl_dateHistory[[runDate]:[runDate]], 0), MATCH(tbl_dailyDashboard[[#Headers],[percentSuccessful]], tbl_dateHistory[#Headers], 0)), "-")</f>
        <v>x</v>
      </c>
      <c r="I465" s="58" t="str">
        <f>IFERROR(INDEX(tbl_dateHistory[], MATCH(tbl_dailyDashboard[[#This Row],[runDate]:[runDate]], tbl_dateHistory[[runDate]:[runDate]], 0), MATCH(tbl_dailyDashboard[[#Headers],[percentBRE]], tbl_dateHistory[#Headers], 0)), "-")</f>
        <v>x</v>
      </c>
      <c r="J465" s="58" t="str">
        <f>IFERROR(INDEX(tbl_dateHistory[], MATCH(tbl_dailyDashboard[[#This Row],[runDate]:[runDate]], tbl_dateHistory[[runDate]:[runDate]], 0), MATCH(tbl_dailyDashboard[[#Headers],[percentSystemErrors]], tbl_dateHistory[#Headers], 0)), "-")</f>
        <v>x</v>
      </c>
      <c r="K465" s="69"/>
    </row>
    <row r="466" spans="2:11" x14ac:dyDescent="0.3">
      <c r="B466" s="63"/>
      <c r="C466" s="55" t="str">
        <f>IFERROR((INDEX(tbl_dateHistory[], tbl_dailyDashboard[[#This Row],[rowLookup]], 1)), "-")</f>
        <v>x</v>
      </c>
      <c r="D466" s="56" t="str">
        <f>IFERROR(INDEX(tbl_dateHistory[], MATCH(tbl_dailyDashboard[[#This Row],[runDate]:[runDate]], tbl_dateHistory[[runDate]:[runDate]], 0), MATCH(tbl_dailyDashboard[[#Headers],[avgBotRunTime]], tbl_dateHistory[#Headers], 0)), "-")</f>
        <v>x</v>
      </c>
      <c r="E466" s="56" t="str">
        <f>IFERROR(INDEX(tbl_dateHistory[], MATCH(tbl_dailyDashboard[[#This Row],[runDate]:[runDate]], tbl_dateHistory[[runDate]:[runDate]], 0), MATCH(tbl_dailyDashboard[[#Headers],[avgTransactionTime]], tbl_dateHistory[#Headers], 0)), "-")</f>
        <v>x</v>
      </c>
      <c r="F466" s="99" t="str">
        <f>IFERROR(INDEX(tbl_dateHistory[], MATCH(tbl_dailyDashboard[[#This Row],[runDate]:[runDate]], tbl_dateHistory[[runDate]:[runDate]], 0), MATCH(tbl_dailyDashboard[[#Headers],[botRuns]], tbl_dateHistory[#Headers], 0)), "-")</f>
        <v>x</v>
      </c>
      <c r="G466" s="57" t="str">
        <f>IFERROR(INDEX(tbl_dateHistory[], MATCH(tbl_dailyDashboard[[#This Row],[runDate]:[runDate]], tbl_dateHistory[[runDate]:[runDate]], 0), MATCH(tbl_dailyDashboard[[#Headers],[totalTransactions]], tbl_dateHistory[#Headers], 0)), "-")</f>
        <v>x</v>
      </c>
      <c r="H466" s="58" t="str">
        <f>IFERROR(INDEX(tbl_dateHistory[], MATCH(tbl_dailyDashboard[[#This Row],[runDate]:[runDate]], tbl_dateHistory[[runDate]:[runDate]], 0), MATCH(tbl_dailyDashboard[[#Headers],[percentSuccessful]], tbl_dateHistory[#Headers], 0)), "-")</f>
        <v>x</v>
      </c>
      <c r="I466" s="58" t="str">
        <f>IFERROR(INDEX(tbl_dateHistory[], MATCH(tbl_dailyDashboard[[#This Row],[runDate]:[runDate]], tbl_dateHistory[[runDate]:[runDate]], 0), MATCH(tbl_dailyDashboard[[#Headers],[percentBRE]], tbl_dateHistory[#Headers], 0)), "-")</f>
        <v>x</v>
      </c>
      <c r="J466" s="58" t="str">
        <f>IFERROR(INDEX(tbl_dateHistory[], MATCH(tbl_dailyDashboard[[#This Row],[runDate]:[runDate]], tbl_dateHistory[[runDate]:[runDate]], 0), MATCH(tbl_dailyDashboard[[#Headers],[percentSystemErrors]], tbl_dateHistory[#Headers], 0)), "-")</f>
        <v>x</v>
      </c>
      <c r="K466" s="69"/>
    </row>
    <row r="467" spans="2:11" x14ac:dyDescent="0.3">
      <c r="B467" s="63"/>
      <c r="C467" s="55" t="str">
        <f>IFERROR((INDEX(tbl_dateHistory[], tbl_dailyDashboard[[#This Row],[rowLookup]], 1)), "-")</f>
        <v>x</v>
      </c>
      <c r="D467" s="56" t="str">
        <f>IFERROR(INDEX(tbl_dateHistory[], MATCH(tbl_dailyDashboard[[#This Row],[runDate]:[runDate]], tbl_dateHistory[[runDate]:[runDate]], 0), MATCH(tbl_dailyDashboard[[#Headers],[avgBotRunTime]], tbl_dateHistory[#Headers], 0)), "-")</f>
        <v>x</v>
      </c>
      <c r="E467" s="56" t="str">
        <f>IFERROR(INDEX(tbl_dateHistory[], MATCH(tbl_dailyDashboard[[#This Row],[runDate]:[runDate]], tbl_dateHistory[[runDate]:[runDate]], 0), MATCH(tbl_dailyDashboard[[#Headers],[avgTransactionTime]], tbl_dateHistory[#Headers], 0)), "-")</f>
        <v>x</v>
      </c>
      <c r="F467" s="99" t="str">
        <f>IFERROR(INDEX(tbl_dateHistory[], MATCH(tbl_dailyDashboard[[#This Row],[runDate]:[runDate]], tbl_dateHistory[[runDate]:[runDate]], 0), MATCH(tbl_dailyDashboard[[#Headers],[botRuns]], tbl_dateHistory[#Headers], 0)), "-")</f>
        <v>x</v>
      </c>
      <c r="G467" s="57" t="str">
        <f>IFERROR(INDEX(tbl_dateHistory[], MATCH(tbl_dailyDashboard[[#This Row],[runDate]:[runDate]], tbl_dateHistory[[runDate]:[runDate]], 0), MATCH(tbl_dailyDashboard[[#Headers],[totalTransactions]], tbl_dateHistory[#Headers], 0)), "-")</f>
        <v>x</v>
      </c>
      <c r="H467" s="58" t="str">
        <f>IFERROR(INDEX(tbl_dateHistory[], MATCH(tbl_dailyDashboard[[#This Row],[runDate]:[runDate]], tbl_dateHistory[[runDate]:[runDate]], 0), MATCH(tbl_dailyDashboard[[#Headers],[percentSuccessful]], tbl_dateHistory[#Headers], 0)), "-")</f>
        <v>x</v>
      </c>
      <c r="I467" s="58" t="str">
        <f>IFERROR(INDEX(tbl_dateHistory[], MATCH(tbl_dailyDashboard[[#This Row],[runDate]:[runDate]], tbl_dateHistory[[runDate]:[runDate]], 0), MATCH(tbl_dailyDashboard[[#Headers],[percentBRE]], tbl_dateHistory[#Headers], 0)), "-")</f>
        <v>x</v>
      </c>
      <c r="J467" s="58" t="str">
        <f>IFERROR(INDEX(tbl_dateHistory[], MATCH(tbl_dailyDashboard[[#This Row],[runDate]:[runDate]], tbl_dateHistory[[runDate]:[runDate]], 0), MATCH(tbl_dailyDashboard[[#Headers],[percentSystemErrors]], tbl_dateHistory[#Headers], 0)), "-")</f>
        <v>x</v>
      </c>
      <c r="K467" s="69"/>
    </row>
    <row r="468" spans="2:11" x14ac:dyDescent="0.3">
      <c r="B468" s="63"/>
      <c r="C468" s="55" t="str">
        <f>IFERROR((INDEX(tbl_dateHistory[], tbl_dailyDashboard[[#This Row],[rowLookup]], 1)), "-")</f>
        <v>x</v>
      </c>
      <c r="D468" s="56" t="str">
        <f>IFERROR(INDEX(tbl_dateHistory[], MATCH(tbl_dailyDashboard[[#This Row],[runDate]:[runDate]], tbl_dateHistory[[runDate]:[runDate]], 0), MATCH(tbl_dailyDashboard[[#Headers],[avgBotRunTime]], tbl_dateHistory[#Headers], 0)), "-")</f>
        <v>x</v>
      </c>
      <c r="E468" s="56" t="str">
        <f>IFERROR(INDEX(tbl_dateHistory[], MATCH(tbl_dailyDashboard[[#This Row],[runDate]:[runDate]], tbl_dateHistory[[runDate]:[runDate]], 0), MATCH(tbl_dailyDashboard[[#Headers],[avgTransactionTime]], tbl_dateHistory[#Headers], 0)), "-")</f>
        <v>x</v>
      </c>
      <c r="F468" s="99" t="str">
        <f>IFERROR(INDEX(tbl_dateHistory[], MATCH(tbl_dailyDashboard[[#This Row],[runDate]:[runDate]], tbl_dateHistory[[runDate]:[runDate]], 0), MATCH(tbl_dailyDashboard[[#Headers],[botRuns]], tbl_dateHistory[#Headers], 0)), "-")</f>
        <v>x</v>
      </c>
      <c r="G468" s="57" t="str">
        <f>IFERROR(INDEX(tbl_dateHistory[], MATCH(tbl_dailyDashboard[[#This Row],[runDate]:[runDate]], tbl_dateHistory[[runDate]:[runDate]], 0), MATCH(tbl_dailyDashboard[[#Headers],[totalTransactions]], tbl_dateHistory[#Headers], 0)), "-")</f>
        <v>x</v>
      </c>
      <c r="H468" s="58" t="str">
        <f>IFERROR(INDEX(tbl_dateHistory[], MATCH(tbl_dailyDashboard[[#This Row],[runDate]:[runDate]], tbl_dateHistory[[runDate]:[runDate]], 0), MATCH(tbl_dailyDashboard[[#Headers],[percentSuccessful]], tbl_dateHistory[#Headers], 0)), "-")</f>
        <v>x</v>
      </c>
      <c r="I468" s="58" t="str">
        <f>IFERROR(INDEX(tbl_dateHistory[], MATCH(tbl_dailyDashboard[[#This Row],[runDate]:[runDate]], tbl_dateHistory[[runDate]:[runDate]], 0), MATCH(tbl_dailyDashboard[[#Headers],[percentBRE]], tbl_dateHistory[#Headers], 0)), "-")</f>
        <v>x</v>
      </c>
      <c r="J468" s="58" t="str">
        <f>IFERROR(INDEX(tbl_dateHistory[], MATCH(tbl_dailyDashboard[[#This Row],[runDate]:[runDate]], tbl_dateHistory[[runDate]:[runDate]], 0), MATCH(tbl_dailyDashboard[[#Headers],[percentSystemErrors]], tbl_dateHistory[#Headers], 0)), "-")</f>
        <v>x</v>
      </c>
      <c r="K468" s="69"/>
    </row>
    <row r="469" spans="2:11" x14ac:dyDescent="0.3">
      <c r="B469" s="63"/>
      <c r="C469" s="55" t="str">
        <f>IFERROR((INDEX(tbl_dateHistory[], tbl_dailyDashboard[[#This Row],[rowLookup]], 1)), "-")</f>
        <v>x</v>
      </c>
      <c r="D469" s="56" t="str">
        <f>IFERROR(INDEX(tbl_dateHistory[], MATCH(tbl_dailyDashboard[[#This Row],[runDate]:[runDate]], tbl_dateHistory[[runDate]:[runDate]], 0), MATCH(tbl_dailyDashboard[[#Headers],[avgBotRunTime]], tbl_dateHistory[#Headers], 0)), "-")</f>
        <v>x</v>
      </c>
      <c r="E469" s="56" t="str">
        <f>IFERROR(INDEX(tbl_dateHistory[], MATCH(tbl_dailyDashboard[[#This Row],[runDate]:[runDate]], tbl_dateHistory[[runDate]:[runDate]], 0), MATCH(tbl_dailyDashboard[[#Headers],[avgTransactionTime]], tbl_dateHistory[#Headers], 0)), "-")</f>
        <v>x</v>
      </c>
      <c r="F469" s="99" t="str">
        <f>IFERROR(INDEX(tbl_dateHistory[], MATCH(tbl_dailyDashboard[[#This Row],[runDate]:[runDate]], tbl_dateHistory[[runDate]:[runDate]], 0), MATCH(tbl_dailyDashboard[[#Headers],[botRuns]], tbl_dateHistory[#Headers], 0)), "-")</f>
        <v>x</v>
      </c>
      <c r="G469" s="57" t="str">
        <f>IFERROR(INDEX(tbl_dateHistory[], MATCH(tbl_dailyDashboard[[#This Row],[runDate]:[runDate]], tbl_dateHistory[[runDate]:[runDate]], 0), MATCH(tbl_dailyDashboard[[#Headers],[totalTransactions]], tbl_dateHistory[#Headers], 0)), "-")</f>
        <v>x</v>
      </c>
      <c r="H469" s="58" t="str">
        <f>IFERROR(INDEX(tbl_dateHistory[], MATCH(tbl_dailyDashboard[[#This Row],[runDate]:[runDate]], tbl_dateHistory[[runDate]:[runDate]], 0), MATCH(tbl_dailyDashboard[[#Headers],[percentSuccessful]], tbl_dateHistory[#Headers], 0)), "-")</f>
        <v>x</v>
      </c>
      <c r="I469" s="58" t="str">
        <f>IFERROR(INDEX(tbl_dateHistory[], MATCH(tbl_dailyDashboard[[#This Row],[runDate]:[runDate]], tbl_dateHistory[[runDate]:[runDate]], 0), MATCH(tbl_dailyDashboard[[#Headers],[percentBRE]], tbl_dateHistory[#Headers], 0)), "-")</f>
        <v>x</v>
      </c>
      <c r="J469" s="58" t="str">
        <f>IFERROR(INDEX(tbl_dateHistory[], MATCH(tbl_dailyDashboard[[#This Row],[runDate]:[runDate]], tbl_dateHistory[[runDate]:[runDate]], 0), MATCH(tbl_dailyDashboard[[#Headers],[percentSystemErrors]], tbl_dateHistory[#Headers], 0)), "-")</f>
        <v>x</v>
      </c>
      <c r="K469" s="69"/>
    </row>
    <row r="470" spans="2:11" x14ac:dyDescent="0.3">
      <c r="B470" s="63"/>
      <c r="C470" s="55" t="str">
        <f>IFERROR((INDEX(tbl_dateHistory[], tbl_dailyDashboard[[#This Row],[rowLookup]], 1)), "-")</f>
        <v>x</v>
      </c>
      <c r="D470" s="56" t="str">
        <f>IFERROR(INDEX(tbl_dateHistory[], MATCH(tbl_dailyDashboard[[#This Row],[runDate]:[runDate]], tbl_dateHistory[[runDate]:[runDate]], 0), MATCH(tbl_dailyDashboard[[#Headers],[avgBotRunTime]], tbl_dateHistory[#Headers], 0)), "-")</f>
        <v>x</v>
      </c>
      <c r="E470" s="56" t="str">
        <f>IFERROR(INDEX(tbl_dateHistory[], MATCH(tbl_dailyDashboard[[#This Row],[runDate]:[runDate]], tbl_dateHistory[[runDate]:[runDate]], 0), MATCH(tbl_dailyDashboard[[#Headers],[avgTransactionTime]], tbl_dateHistory[#Headers], 0)), "-")</f>
        <v>x</v>
      </c>
      <c r="F470" s="99" t="str">
        <f>IFERROR(INDEX(tbl_dateHistory[], MATCH(tbl_dailyDashboard[[#This Row],[runDate]:[runDate]], tbl_dateHistory[[runDate]:[runDate]], 0), MATCH(tbl_dailyDashboard[[#Headers],[botRuns]], tbl_dateHistory[#Headers], 0)), "-")</f>
        <v>x</v>
      </c>
      <c r="G470" s="57" t="str">
        <f>IFERROR(INDEX(tbl_dateHistory[], MATCH(tbl_dailyDashboard[[#This Row],[runDate]:[runDate]], tbl_dateHistory[[runDate]:[runDate]], 0), MATCH(tbl_dailyDashboard[[#Headers],[totalTransactions]], tbl_dateHistory[#Headers], 0)), "-")</f>
        <v>x</v>
      </c>
      <c r="H470" s="58" t="str">
        <f>IFERROR(INDEX(tbl_dateHistory[], MATCH(tbl_dailyDashboard[[#This Row],[runDate]:[runDate]], tbl_dateHistory[[runDate]:[runDate]], 0), MATCH(tbl_dailyDashboard[[#Headers],[percentSuccessful]], tbl_dateHistory[#Headers], 0)), "-")</f>
        <v>x</v>
      </c>
      <c r="I470" s="58" t="str">
        <f>IFERROR(INDEX(tbl_dateHistory[], MATCH(tbl_dailyDashboard[[#This Row],[runDate]:[runDate]], tbl_dateHistory[[runDate]:[runDate]], 0), MATCH(tbl_dailyDashboard[[#Headers],[percentBRE]], tbl_dateHistory[#Headers], 0)), "-")</f>
        <v>x</v>
      </c>
      <c r="J470" s="58" t="str">
        <f>IFERROR(INDEX(tbl_dateHistory[], MATCH(tbl_dailyDashboard[[#This Row],[runDate]:[runDate]], tbl_dateHistory[[runDate]:[runDate]], 0), MATCH(tbl_dailyDashboard[[#Headers],[percentSystemErrors]], tbl_dateHistory[#Headers], 0)), "-")</f>
        <v>x</v>
      </c>
      <c r="K470" s="69"/>
    </row>
    <row r="471" spans="2:11" x14ac:dyDescent="0.3">
      <c r="B471" s="63"/>
      <c r="C471" s="55" t="str">
        <f>IFERROR((INDEX(tbl_dateHistory[], tbl_dailyDashboard[[#This Row],[rowLookup]], 1)), "-")</f>
        <v>x</v>
      </c>
      <c r="D471" s="56" t="str">
        <f>IFERROR(INDEX(tbl_dateHistory[], MATCH(tbl_dailyDashboard[[#This Row],[runDate]:[runDate]], tbl_dateHistory[[runDate]:[runDate]], 0), MATCH(tbl_dailyDashboard[[#Headers],[avgBotRunTime]], tbl_dateHistory[#Headers], 0)), "-")</f>
        <v>x</v>
      </c>
      <c r="E471" s="56" t="str">
        <f>IFERROR(INDEX(tbl_dateHistory[], MATCH(tbl_dailyDashboard[[#This Row],[runDate]:[runDate]], tbl_dateHistory[[runDate]:[runDate]], 0), MATCH(tbl_dailyDashboard[[#Headers],[avgTransactionTime]], tbl_dateHistory[#Headers], 0)), "-")</f>
        <v>x</v>
      </c>
      <c r="F471" s="99" t="str">
        <f>IFERROR(INDEX(tbl_dateHistory[], MATCH(tbl_dailyDashboard[[#This Row],[runDate]:[runDate]], tbl_dateHistory[[runDate]:[runDate]], 0), MATCH(tbl_dailyDashboard[[#Headers],[botRuns]], tbl_dateHistory[#Headers], 0)), "-")</f>
        <v>x</v>
      </c>
      <c r="G471" s="57" t="str">
        <f>IFERROR(INDEX(tbl_dateHistory[], MATCH(tbl_dailyDashboard[[#This Row],[runDate]:[runDate]], tbl_dateHistory[[runDate]:[runDate]], 0), MATCH(tbl_dailyDashboard[[#Headers],[totalTransactions]], tbl_dateHistory[#Headers], 0)), "-")</f>
        <v>x</v>
      </c>
      <c r="H471" s="58" t="str">
        <f>IFERROR(INDEX(tbl_dateHistory[], MATCH(tbl_dailyDashboard[[#This Row],[runDate]:[runDate]], tbl_dateHistory[[runDate]:[runDate]], 0), MATCH(tbl_dailyDashboard[[#Headers],[percentSuccessful]], tbl_dateHistory[#Headers], 0)), "-")</f>
        <v>x</v>
      </c>
      <c r="I471" s="58" t="str">
        <f>IFERROR(INDEX(tbl_dateHistory[], MATCH(tbl_dailyDashboard[[#This Row],[runDate]:[runDate]], tbl_dateHistory[[runDate]:[runDate]], 0), MATCH(tbl_dailyDashboard[[#Headers],[percentBRE]], tbl_dateHistory[#Headers], 0)), "-")</f>
        <v>x</v>
      </c>
      <c r="J471" s="58" t="str">
        <f>IFERROR(INDEX(tbl_dateHistory[], MATCH(tbl_dailyDashboard[[#This Row],[runDate]:[runDate]], tbl_dateHistory[[runDate]:[runDate]], 0), MATCH(tbl_dailyDashboard[[#Headers],[percentSystemErrors]], tbl_dateHistory[#Headers], 0)), "-")</f>
        <v>x</v>
      </c>
      <c r="K471" s="69"/>
    </row>
    <row r="472" spans="2:11" x14ac:dyDescent="0.3">
      <c r="B472" s="63"/>
      <c r="C472" s="55" t="str">
        <f>IFERROR((INDEX(tbl_dateHistory[], tbl_dailyDashboard[[#This Row],[rowLookup]], 1)), "-")</f>
        <v>x</v>
      </c>
      <c r="D472" s="56" t="str">
        <f>IFERROR(INDEX(tbl_dateHistory[], MATCH(tbl_dailyDashboard[[#This Row],[runDate]:[runDate]], tbl_dateHistory[[runDate]:[runDate]], 0), MATCH(tbl_dailyDashboard[[#Headers],[avgBotRunTime]], tbl_dateHistory[#Headers], 0)), "-")</f>
        <v>x</v>
      </c>
      <c r="E472" s="56" t="str">
        <f>IFERROR(INDEX(tbl_dateHistory[], MATCH(tbl_dailyDashboard[[#This Row],[runDate]:[runDate]], tbl_dateHistory[[runDate]:[runDate]], 0), MATCH(tbl_dailyDashboard[[#Headers],[avgTransactionTime]], tbl_dateHistory[#Headers], 0)), "-")</f>
        <v>x</v>
      </c>
      <c r="F472" s="99" t="str">
        <f>IFERROR(INDEX(tbl_dateHistory[], MATCH(tbl_dailyDashboard[[#This Row],[runDate]:[runDate]], tbl_dateHistory[[runDate]:[runDate]], 0), MATCH(tbl_dailyDashboard[[#Headers],[botRuns]], tbl_dateHistory[#Headers], 0)), "-")</f>
        <v>x</v>
      </c>
      <c r="G472" s="57" t="str">
        <f>IFERROR(INDEX(tbl_dateHistory[], MATCH(tbl_dailyDashboard[[#This Row],[runDate]:[runDate]], tbl_dateHistory[[runDate]:[runDate]], 0), MATCH(tbl_dailyDashboard[[#Headers],[totalTransactions]], tbl_dateHistory[#Headers], 0)), "-")</f>
        <v>x</v>
      </c>
      <c r="H472" s="58" t="str">
        <f>IFERROR(INDEX(tbl_dateHistory[], MATCH(tbl_dailyDashboard[[#This Row],[runDate]:[runDate]], tbl_dateHistory[[runDate]:[runDate]], 0), MATCH(tbl_dailyDashboard[[#Headers],[percentSuccessful]], tbl_dateHistory[#Headers], 0)), "-")</f>
        <v>x</v>
      </c>
      <c r="I472" s="58" t="str">
        <f>IFERROR(INDEX(tbl_dateHistory[], MATCH(tbl_dailyDashboard[[#This Row],[runDate]:[runDate]], tbl_dateHistory[[runDate]:[runDate]], 0), MATCH(tbl_dailyDashboard[[#Headers],[percentBRE]], tbl_dateHistory[#Headers], 0)), "-")</f>
        <v>x</v>
      </c>
      <c r="J472" s="58" t="str">
        <f>IFERROR(INDEX(tbl_dateHistory[], MATCH(tbl_dailyDashboard[[#This Row],[runDate]:[runDate]], tbl_dateHistory[[runDate]:[runDate]], 0), MATCH(tbl_dailyDashboard[[#Headers],[percentSystemErrors]], tbl_dateHistory[#Headers], 0)), "-")</f>
        <v>x</v>
      </c>
      <c r="K472" s="69"/>
    </row>
    <row r="473" spans="2:11" x14ac:dyDescent="0.3">
      <c r="B473" s="63"/>
      <c r="C473" s="55" t="str">
        <f>IFERROR((INDEX(tbl_dateHistory[], tbl_dailyDashboard[[#This Row],[rowLookup]], 1)), "-")</f>
        <v>x</v>
      </c>
      <c r="D473" s="56" t="str">
        <f>IFERROR(INDEX(tbl_dateHistory[], MATCH(tbl_dailyDashboard[[#This Row],[runDate]:[runDate]], tbl_dateHistory[[runDate]:[runDate]], 0), MATCH(tbl_dailyDashboard[[#Headers],[avgBotRunTime]], tbl_dateHistory[#Headers], 0)), "-")</f>
        <v>x</v>
      </c>
      <c r="E473" s="56" t="str">
        <f>IFERROR(INDEX(tbl_dateHistory[], MATCH(tbl_dailyDashboard[[#This Row],[runDate]:[runDate]], tbl_dateHistory[[runDate]:[runDate]], 0), MATCH(tbl_dailyDashboard[[#Headers],[avgTransactionTime]], tbl_dateHistory[#Headers], 0)), "-")</f>
        <v>x</v>
      </c>
      <c r="F473" s="99" t="str">
        <f>IFERROR(INDEX(tbl_dateHistory[], MATCH(tbl_dailyDashboard[[#This Row],[runDate]:[runDate]], tbl_dateHistory[[runDate]:[runDate]], 0), MATCH(tbl_dailyDashboard[[#Headers],[botRuns]], tbl_dateHistory[#Headers], 0)), "-")</f>
        <v>x</v>
      </c>
      <c r="G473" s="57" t="str">
        <f>IFERROR(INDEX(tbl_dateHistory[], MATCH(tbl_dailyDashboard[[#This Row],[runDate]:[runDate]], tbl_dateHistory[[runDate]:[runDate]], 0), MATCH(tbl_dailyDashboard[[#Headers],[totalTransactions]], tbl_dateHistory[#Headers], 0)), "-")</f>
        <v>x</v>
      </c>
      <c r="H473" s="58" t="str">
        <f>IFERROR(INDEX(tbl_dateHistory[], MATCH(tbl_dailyDashboard[[#This Row],[runDate]:[runDate]], tbl_dateHistory[[runDate]:[runDate]], 0), MATCH(tbl_dailyDashboard[[#Headers],[percentSuccessful]], tbl_dateHistory[#Headers], 0)), "-")</f>
        <v>x</v>
      </c>
      <c r="I473" s="58" t="str">
        <f>IFERROR(INDEX(tbl_dateHistory[], MATCH(tbl_dailyDashboard[[#This Row],[runDate]:[runDate]], tbl_dateHistory[[runDate]:[runDate]], 0), MATCH(tbl_dailyDashboard[[#Headers],[percentBRE]], tbl_dateHistory[#Headers], 0)), "-")</f>
        <v>x</v>
      </c>
      <c r="J473" s="58" t="str">
        <f>IFERROR(INDEX(tbl_dateHistory[], MATCH(tbl_dailyDashboard[[#This Row],[runDate]:[runDate]], tbl_dateHistory[[runDate]:[runDate]], 0), MATCH(tbl_dailyDashboard[[#Headers],[percentSystemErrors]], tbl_dateHistory[#Headers], 0)), "-")</f>
        <v>x</v>
      </c>
      <c r="K473" s="69"/>
    </row>
    <row r="474" spans="2:11" x14ac:dyDescent="0.3">
      <c r="B474" s="63"/>
      <c r="C474" s="55" t="str">
        <f>IFERROR((INDEX(tbl_dateHistory[], tbl_dailyDashboard[[#This Row],[rowLookup]], 1)), "-")</f>
        <v>x</v>
      </c>
      <c r="D474" s="56" t="str">
        <f>IFERROR(INDEX(tbl_dateHistory[], MATCH(tbl_dailyDashboard[[#This Row],[runDate]:[runDate]], tbl_dateHistory[[runDate]:[runDate]], 0), MATCH(tbl_dailyDashboard[[#Headers],[avgBotRunTime]], tbl_dateHistory[#Headers], 0)), "-")</f>
        <v>x</v>
      </c>
      <c r="E474" s="56" t="str">
        <f>IFERROR(INDEX(tbl_dateHistory[], MATCH(tbl_dailyDashboard[[#This Row],[runDate]:[runDate]], tbl_dateHistory[[runDate]:[runDate]], 0), MATCH(tbl_dailyDashboard[[#Headers],[avgTransactionTime]], tbl_dateHistory[#Headers], 0)), "-")</f>
        <v>x</v>
      </c>
      <c r="F474" s="99" t="str">
        <f>IFERROR(INDEX(tbl_dateHistory[], MATCH(tbl_dailyDashboard[[#This Row],[runDate]:[runDate]], tbl_dateHistory[[runDate]:[runDate]], 0), MATCH(tbl_dailyDashboard[[#Headers],[botRuns]], tbl_dateHistory[#Headers], 0)), "-")</f>
        <v>x</v>
      </c>
      <c r="G474" s="57" t="str">
        <f>IFERROR(INDEX(tbl_dateHistory[], MATCH(tbl_dailyDashboard[[#This Row],[runDate]:[runDate]], tbl_dateHistory[[runDate]:[runDate]], 0), MATCH(tbl_dailyDashboard[[#Headers],[totalTransactions]], tbl_dateHistory[#Headers], 0)), "-")</f>
        <v>x</v>
      </c>
      <c r="H474" s="58" t="str">
        <f>IFERROR(INDEX(tbl_dateHistory[], MATCH(tbl_dailyDashboard[[#This Row],[runDate]:[runDate]], tbl_dateHistory[[runDate]:[runDate]], 0), MATCH(tbl_dailyDashboard[[#Headers],[percentSuccessful]], tbl_dateHistory[#Headers], 0)), "-")</f>
        <v>x</v>
      </c>
      <c r="I474" s="58" t="str">
        <f>IFERROR(INDEX(tbl_dateHistory[], MATCH(tbl_dailyDashboard[[#This Row],[runDate]:[runDate]], tbl_dateHistory[[runDate]:[runDate]], 0), MATCH(tbl_dailyDashboard[[#Headers],[percentBRE]], tbl_dateHistory[#Headers], 0)), "-")</f>
        <v>x</v>
      </c>
      <c r="J474" s="58" t="str">
        <f>IFERROR(INDEX(tbl_dateHistory[], MATCH(tbl_dailyDashboard[[#This Row],[runDate]:[runDate]], tbl_dateHistory[[runDate]:[runDate]], 0), MATCH(tbl_dailyDashboard[[#Headers],[percentSystemErrors]], tbl_dateHistory[#Headers], 0)), "-")</f>
        <v>x</v>
      </c>
      <c r="K474" s="69"/>
    </row>
    <row r="475" spans="2:11" x14ac:dyDescent="0.3">
      <c r="B475" s="63"/>
      <c r="C475" s="55" t="str">
        <f>IFERROR((INDEX(tbl_dateHistory[], tbl_dailyDashboard[[#This Row],[rowLookup]], 1)), "-")</f>
        <v>x</v>
      </c>
      <c r="D475" s="56" t="str">
        <f>IFERROR(INDEX(tbl_dateHistory[], MATCH(tbl_dailyDashboard[[#This Row],[runDate]:[runDate]], tbl_dateHistory[[runDate]:[runDate]], 0), MATCH(tbl_dailyDashboard[[#Headers],[avgBotRunTime]], tbl_dateHistory[#Headers], 0)), "-")</f>
        <v>x</v>
      </c>
      <c r="E475" s="56" t="str">
        <f>IFERROR(INDEX(tbl_dateHistory[], MATCH(tbl_dailyDashboard[[#This Row],[runDate]:[runDate]], tbl_dateHistory[[runDate]:[runDate]], 0), MATCH(tbl_dailyDashboard[[#Headers],[avgTransactionTime]], tbl_dateHistory[#Headers], 0)), "-")</f>
        <v>x</v>
      </c>
      <c r="F475" s="99" t="str">
        <f>IFERROR(INDEX(tbl_dateHistory[], MATCH(tbl_dailyDashboard[[#This Row],[runDate]:[runDate]], tbl_dateHistory[[runDate]:[runDate]], 0), MATCH(tbl_dailyDashboard[[#Headers],[botRuns]], tbl_dateHistory[#Headers], 0)), "-")</f>
        <v>x</v>
      </c>
      <c r="G475" s="57" t="str">
        <f>IFERROR(INDEX(tbl_dateHistory[], MATCH(tbl_dailyDashboard[[#This Row],[runDate]:[runDate]], tbl_dateHistory[[runDate]:[runDate]], 0), MATCH(tbl_dailyDashboard[[#Headers],[totalTransactions]], tbl_dateHistory[#Headers], 0)), "-")</f>
        <v>x</v>
      </c>
      <c r="H475" s="58" t="str">
        <f>IFERROR(INDEX(tbl_dateHistory[], MATCH(tbl_dailyDashboard[[#This Row],[runDate]:[runDate]], tbl_dateHistory[[runDate]:[runDate]], 0), MATCH(tbl_dailyDashboard[[#Headers],[percentSuccessful]], tbl_dateHistory[#Headers], 0)), "-")</f>
        <v>x</v>
      </c>
      <c r="I475" s="58" t="str">
        <f>IFERROR(INDEX(tbl_dateHistory[], MATCH(tbl_dailyDashboard[[#This Row],[runDate]:[runDate]], tbl_dateHistory[[runDate]:[runDate]], 0), MATCH(tbl_dailyDashboard[[#Headers],[percentBRE]], tbl_dateHistory[#Headers], 0)), "-")</f>
        <v>x</v>
      </c>
      <c r="J475" s="58" t="str">
        <f>IFERROR(INDEX(tbl_dateHistory[], MATCH(tbl_dailyDashboard[[#This Row],[runDate]:[runDate]], tbl_dateHistory[[runDate]:[runDate]], 0), MATCH(tbl_dailyDashboard[[#Headers],[percentSystemErrors]], tbl_dateHistory[#Headers], 0)), "-")</f>
        <v>x</v>
      </c>
      <c r="K475" s="69"/>
    </row>
    <row r="476" spans="2:11" x14ac:dyDescent="0.3">
      <c r="B476" s="63"/>
      <c r="C476" s="55" t="str">
        <f>IFERROR((INDEX(tbl_dateHistory[], tbl_dailyDashboard[[#This Row],[rowLookup]], 1)), "-")</f>
        <v>x</v>
      </c>
      <c r="D476" s="56" t="str">
        <f>IFERROR(INDEX(tbl_dateHistory[], MATCH(tbl_dailyDashboard[[#This Row],[runDate]:[runDate]], tbl_dateHistory[[runDate]:[runDate]], 0), MATCH(tbl_dailyDashboard[[#Headers],[avgBotRunTime]], tbl_dateHistory[#Headers], 0)), "-")</f>
        <v>x</v>
      </c>
      <c r="E476" s="56" t="str">
        <f>IFERROR(INDEX(tbl_dateHistory[], MATCH(tbl_dailyDashboard[[#This Row],[runDate]:[runDate]], tbl_dateHistory[[runDate]:[runDate]], 0), MATCH(tbl_dailyDashboard[[#Headers],[avgTransactionTime]], tbl_dateHistory[#Headers], 0)), "-")</f>
        <v>x</v>
      </c>
      <c r="F476" s="99" t="str">
        <f>IFERROR(INDEX(tbl_dateHistory[], MATCH(tbl_dailyDashboard[[#This Row],[runDate]:[runDate]], tbl_dateHistory[[runDate]:[runDate]], 0), MATCH(tbl_dailyDashboard[[#Headers],[botRuns]], tbl_dateHistory[#Headers], 0)), "-")</f>
        <v>x</v>
      </c>
      <c r="G476" s="57" t="str">
        <f>IFERROR(INDEX(tbl_dateHistory[], MATCH(tbl_dailyDashboard[[#This Row],[runDate]:[runDate]], tbl_dateHistory[[runDate]:[runDate]], 0), MATCH(tbl_dailyDashboard[[#Headers],[totalTransactions]], tbl_dateHistory[#Headers], 0)), "-")</f>
        <v>x</v>
      </c>
      <c r="H476" s="58" t="str">
        <f>IFERROR(INDEX(tbl_dateHistory[], MATCH(tbl_dailyDashboard[[#This Row],[runDate]:[runDate]], tbl_dateHistory[[runDate]:[runDate]], 0), MATCH(tbl_dailyDashboard[[#Headers],[percentSuccessful]], tbl_dateHistory[#Headers], 0)), "-")</f>
        <v>x</v>
      </c>
      <c r="I476" s="58" t="str">
        <f>IFERROR(INDEX(tbl_dateHistory[], MATCH(tbl_dailyDashboard[[#This Row],[runDate]:[runDate]], tbl_dateHistory[[runDate]:[runDate]], 0), MATCH(tbl_dailyDashboard[[#Headers],[percentBRE]], tbl_dateHistory[#Headers], 0)), "-")</f>
        <v>x</v>
      </c>
      <c r="J476" s="58" t="str">
        <f>IFERROR(INDEX(tbl_dateHistory[], MATCH(tbl_dailyDashboard[[#This Row],[runDate]:[runDate]], tbl_dateHistory[[runDate]:[runDate]], 0), MATCH(tbl_dailyDashboard[[#Headers],[percentSystemErrors]], tbl_dateHistory[#Headers], 0)), "-")</f>
        <v>x</v>
      </c>
      <c r="K476" s="69"/>
    </row>
    <row r="477" spans="2:11" x14ac:dyDescent="0.3">
      <c r="B477" s="63"/>
      <c r="C477" s="55" t="str">
        <f>IFERROR((INDEX(tbl_dateHistory[], tbl_dailyDashboard[[#This Row],[rowLookup]], 1)), "-")</f>
        <v>x</v>
      </c>
      <c r="D477" s="56" t="str">
        <f>IFERROR(INDEX(tbl_dateHistory[], MATCH(tbl_dailyDashboard[[#This Row],[runDate]:[runDate]], tbl_dateHistory[[runDate]:[runDate]], 0), MATCH(tbl_dailyDashboard[[#Headers],[avgBotRunTime]], tbl_dateHistory[#Headers], 0)), "-")</f>
        <v>x</v>
      </c>
      <c r="E477" s="56" t="str">
        <f>IFERROR(INDEX(tbl_dateHistory[], MATCH(tbl_dailyDashboard[[#This Row],[runDate]:[runDate]], tbl_dateHistory[[runDate]:[runDate]], 0), MATCH(tbl_dailyDashboard[[#Headers],[avgTransactionTime]], tbl_dateHistory[#Headers], 0)), "-")</f>
        <v>x</v>
      </c>
      <c r="F477" s="99" t="str">
        <f>IFERROR(INDEX(tbl_dateHistory[], MATCH(tbl_dailyDashboard[[#This Row],[runDate]:[runDate]], tbl_dateHistory[[runDate]:[runDate]], 0), MATCH(tbl_dailyDashboard[[#Headers],[botRuns]], tbl_dateHistory[#Headers], 0)), "-")</f>
        <v>x</v>
      </c>
      <c r="G477" s="57" t="str">
        <f>IFERROR(INDEX(tbl_dateHistory[], MATCH(tbl_dailyDashboard[[#This Row],[runDate]:[runDate]], tbl_dateHistory[[runDate]:[runDate]], 0), MATCH(tbl_dailyDashboard[[#Headers],[totalTransactions]], tbl_dateHistory[#Headers], 0)), "-")</f>
        <v>x</v>
      </c>
      <c r="H477" s="58" t="str">
        <f>IFERROR(INDEX(tbl_dateHistory[], MATCH(tbl_dailyDashboard[[#This Row],[runDate]:[runDate]], tbl_dateHistory[[runDate]:[runDate]], 0), MATCH(tbl_dailyDashboard[[#Headers],[percentSuccessful]], tbl_dateHistory[#Headers], 0)), "-")</f>
        <v>x</v>
      </c>
      <c r="I477" s="58" t="str">
        <f>IFERROR(INDEX(tbl_dateHistory[], MATCH(tbl_dailyDashboard[[#This Row],[runDate]:[runDate]], tbl_dateHistory[[runDate]:[runDate]], 0), MATCH(tbl_dailyDashboard[[#Headers],[percentBRE]], tbl_dateHistory[#Headers], 0)), "-")</f>
        <v>x</v>
      </c>
      <c r="J477" s="58" t="str">
        <f>IFERROR(INDEX(tbl_dateHistory[], MATCH(tbl_dailyDashboard[[#This Row],[runDate]:[runDate]], tbl_dateHistory[[runDate]:[runDate]], 0), MATCH(tbl_dailyDashboard[[#Headers],[percentSystemErrors]], tbl_dateHistory[#Headers], 0)), "-")</f>
        <v>x</v>
      </c>
      <c r="K477" s="69"/>
    </row>
    <row r="478" spans="2:11" x14ac:dyDescent="0.3">
      <c r="B478" s="63"/>
      <c r="C478" s="55" t="str">
        <f>IFERROR((INDEX(tbl_dateHistory[], tbl_dailyDashboard[[#This Row],[rowLookup]], 1)), "-")</f>
        <v>x</v>
      </c>
      <c r="D478" s="56" t="str">
        <f>IFERROR(INDEX(tbl_dateHistory[], MATCH(tbl_dailyDashboard[[#This Row],[runDate]:[runDate]], tbl_dateHistory[[runDate]:[runDate]], 0), MATCH(tbl_dailyDashboard[[#Headers],[avgBotRunTime]], tbl_dateHistory[#Headers], 0)), "-")</f>
        <v>x</v>
      </c>
      <c r="E478" s="56" t="str">
        <f>IFERROR(INDEX(tbl_dateHistory[], MATCH(tbl_dailyDashboard[[#This Row],[runDate]:[runDate]], tbl_dateHistory[[runDate]:[runDate]], 0), MATCH(tbl_dailyDashboard[[#Headers],[avgTransactionTime]], tbl_dateHistory[#Headers], 0)), "-")</f>
        <v>x</v>
      </c>
      <c r="F478" s="99" t="str">
        <f>IFERROR(INDEX(tbl_dateHistory[], MATCH(tbl_dailyDashboard[[#This Row],[runDate]:[runDate]], tbl_dateHistory[[runDate]:[runDate]], 0), MATCH(tbl_dailyDashboard[[#Headers],[botRuns]], tbl_dateHistory[#Headers], 0)), "-")</f>
        <v>x</v>
      </c>
      <c r="G478" s="57" t="str">
        <f>IFERROR(INDEX(tbl_dateHistory[], MATCH(tbl_dailyDashboard[[#This Row],[runDate]:[runDate]], tbl_dateHistory[[runDate]:[runDate]], 0), MATCH(tbl_dailyDashboard[[#Headers],[totalTransactions]], tbl_dateHistory[#Headers], 0)), "-")</f>
        <v>x</v>
      </c>
      <c r="H478" s="58" t="str">
        <f>IFERROR(INDEX(tbl_dateHistory[], MATCH(tbl_dailyDashboard[[#This Row],[runDate]:[runDate]], tbl_dateHistory[[runDate]:[runDate]], 0), MATCH(tbl_dailyDashboard[[#Headers],[percentSuccessful]], tbl_dateHistory[#Headers], 0)), "-")</f>
        <v>x</v>
      </c>
      <c r="I478" s="58" t="str">
        <f>IFERROR(INDEX(tbl_dateHistory[], MATCH(tbl_dailyDashboard[[#This Row],[runDate]:[runDate]], tbl_dateHistory[[runDate]:[runDate]], 0), MATCH(tbl_dailyDashboard[[#Headers],[percentBRE]], tbl_dateHistory[#Headers], 0)), "-")</f>
        <v>x</v>
      </c>
      <c r="J478" s="58" t="str">
        <f>IFERROR(INDEX(tbl_dateHistory[], MATCH(tbl_dailyDashboard[[#This Row],[runDate]:[runDate]], tbl_dateHistory[[runDate]:[runDate]], 0), MATCH(tbl_dailyDashboard[[#Headers],[percentSystemErrors]], tbl_dateHistory[#Headers], 0)), "-")</f>
        <v>x</v>
      </c>
      <c r="K478" s="69"/>
    </row>
    <row r="479" spans="2:11" x14ac:dyDescent="0.3">
      <c r="B479" s="63"/>
      <c r="C479" s="55" t="str">
        <f>IFERROR((INDEX(tbl_dateHistory[], tbl_dailyDashboard[[#This Row],[rowLookup]], 1)), "-")</f>
        <v>x</v>
      </c>
      <c r="D479" s="56" t="str">
        <f>IFERROR(INDEX(tbl_dateHistory[], MATCH(tbl_dailyDashboard[[#This Row],[runDate]:[runDate]], tbl_dateHistory[[runDate]:[runDate]], 0), MATCH(tbl_dailyDashboard[[#Headers],[avgBotRunTime]], tbl_dateHistory[#Headers], 0)), "-")</f>
        <v>x</v>
      </c>
      <c r="E479" s="56" t="str">
        <f>IFERROR(INDEX(tbl_dateHistory[], MATCH(tbl_dailyDashboard[[#This Row],[runDate]:[runDate]], tbl_dateHistory[[runDate]:[runDate]], 0), MATCH(tbl_dailyDashboard[[#Headers],[avgTransactionTime]], tbl_dateHistory[#Headers], 0)), "-")</f>
        <v>x</v>
      </c>
      <c r="F479" s="99" t="str">
        <f>IFERROR(INDEX(tbl_dateHistory[], MATCH(tbl_dailyDashboard[[#This Row],[runDate]:[runDate]], tbl_dateHistory[[runDate]:[runDate]], 0), MATCH(tbl_dailyDashboard[[#Headers],[botRuns]], tbl_dateHistory[#Headers], 0)), "-")</f>
        <v>x</v>
      </c>
      <c r="G479" s="57" t="str">
        <f>IFERROR(INDEX(tbl_dateHistory[], MATCH(tbl_dailyDashboard[[#This Row],[runDate]:[runDate]], tbl_dateHistory[[runDate]:[runDate]], 0), MATCH(tbl_dailyDashboard[[#Headers],[totalTransactions]], tbl_dateHistory[#Headers], 0)), "-")</f>
        <v>x</v>
      </c>
      <c r="H479" s="58" t="str">
        <f>IFERROR(INDEX(tbl_dateHistory[], MATCH(tbl_dailyDashboard[[#This Row],[runDate]:[runDate]], tbl_dateHistory[[runDate]:[runDate]], 0), MATCH(tbl_dailyDashboard[[#Headers],[percentSuccessful]], tbl_dateHistory[#Headers], 0)), "-")</f>
        <v>x</v>
      </c>
      <c r="I479" s="58" t="str">
        <f>IFERROR(INDEX(tbl_dateHistory[], MATCH(tbl_dailyDashboard[[#This Row],[runDate]:[runDate]], tbl_dateHistory[[runDate]:[runDate]], 0), MATCH(tbl_dailyDashboard[[#Headers],[percentBRE]], tbl_dateHistory[#Headers], 0)), "-")</f>
        <v>x</v>
      </c>
      <c r="J479" s="58" t="str">
        <f>IFERROR(INDEX(tbl_dateHistory[], MATCH(tbl_dailyDashboard[[#This Row],[runDate]:[runDate]], tbl_dateHistory[[runDate]:[runDate]], 0), MATCH(tbl_dailyDashboard[[#Headers],[percentSystemErrors]], tbl_dateHistory[#Headers], 0)), "-")</f>
        <v>x</v>
      </c>
      <c r="K479" s="69"/>
    </row>
    <row r="480" spans="2:11" x14ac:dyDescent="0.3">
      <c r="B480" s="63"/>
      <c r="C480" s="55" t="str">
        <f>IFERROR((INDEX(tbl_dateHistory[], tbl_dailyDashboard[[#This Row],[rowLookup]], 1)), "-")</f>
        <v>x</v>
      </c>
      <c r="D480" s="56" t="str">
        <f>IFERROR(INDEX(tbl_dateHistory[], MATCH(tbl_dailyDashboard[[#This Row],[runDate]:[runDate]], tbl_dateHistory[[runDate]:[runDate]], 0), MATCH(tbl_dailyDashboard[[#Headers],[avgBotRunTime]], tbl_dateHistory[#Headers], 0)), "-")</f>
        <v>x</v>
      </c>
      <c r="E480" s="56" t="str">
        <f>IFERROR(INDEX(tbl_dateHistory[], MATCH(tbl_dailyDashboard[[#This Row],[runDate]:[runDate]], tbl_dateHistory[[runDate]:[runDate]], 0), MATCH(tbl_dailyDashboard[[#Headers],[avgTransactionTime]], tbl_dateHistory[#Headers], 0)), "-")</f>
        <v>x</v>
      </c>
      <c r="F480" s="99" t="str">
        <f>IFERROR(INDEX(tbl_dateHistory[], MATCH(tbl_dailyDashboard[[#This Row],[runDate]:[runDate]], tbl_dateHistory[[runDate]:[runDate]], 0), MATCH(tbl_dailyDashboard[[#Headers],[botRuns]], tbl_dateHistory[#Headers], 0)), "-")</f>
        <v>x</v>
      </c>
      <c r="G480" s="57" t="str">
        <f>IFERROR(INDEX(tbl_dateHistory[], MATCH(tbl_dailyDashboard[[#This Row],[runDate]:[runDate]], tbl_dateHistory[[runDate]:[runDate]], 0), MATCH(tbl_dailyDashboard[[#Headers],[totalTransactions]], tbl_dateHistory[#Headers], 0)), "-")</f>
        <v>x</v>
      </c>
      <c r="H480" s="58" t="str">
        <f>IFERROR(INDEX(tbl_dateHistory[], MATCH(tbl_dailyDashboard[[#This Row],[runDate]:[runDate]], tbl_dateHistory[[runDate]:[runDate]], 0), MATCH(tbl_dailyDashboard[[#Headers],[percentSuccessful]], tbl_dateHistory[#Headers], 0)), "-")</f>
        <v>x</v>
      </c>
      <c r="I480" s="58" t="str">
        <f>IFERROR(INDEX(tbl_dateHistory[], MATCH(tbl_dailyDashboard[[#This Row],[runDate]:[runDate]], tbl_dateHistory[[runDate]:[runDate]], 0), MATCH(tbl_dailyDashboard[[#Headers],[percentBRE]], tbl_dateHistory[#Headers], 0)), "-")</f>
        <v>x</v>
      </c>
      <c r="J480" s="58" t="str">
        <f>IFERROR(INDEX(tbl_dateHistory[], MATCH(tbl_dailyDashboard[[#This Row],[runDate]:[runDate]], tbl_dateHistory[[runDate]:[runDate]], 0), MATCH(tbl_dailyDashboard[[#Headers],[percentSystemErrors]], tbl_dateHistory[#Headers], 0)), "-")</f>
        <v>x</v>
      </c>
      <c r="K480" s="69"/>
    </row>
    <row r="481" spans="2:11" x14ac:dyDescent="0.3">
      <c r="B481" s="63"/>
      <c r="C481" s="55" t="str">
        <f>IFERROR((INDEX(tbl_dateHistory[], tbl_dailyDashboard[[#This Row],[rowLookup]], 1)), "-")</f>
        <v>x</v>
      </c>
      <c r="D481" s="56" t="str">
        <f>IFERROR(INDEX(tbl_dateHistory[], MATCH(tbl_dailyDashboard[[#This Row],[runDate]:[runDate]], tbl_dateHistory[[runDate]:[runDate]], 0), MATCH(tbl_dailyDashboard[[#Headers],[avgBotRunTime]], tbl_dateHistory[#Headers], 0)), "-")</f>
        <v>x</v>
      </c>
      <c r="E481" s="56" t="str">
        <f>IFERROR(INDEX(tbl_dateHistory[], MATCH(tbl_dailyDashboard[[#This Row],[runDate]:[runDate]], tbl_dateHistory[[runDate]:[runDate]], 0), MATCH(tbl_dailyDashboard[[#Headers],[avgTransactionTime]], tbl_dateHistory[#Headers], 0)), "-")</f>
        <v>x</v>
      </c>
      <c r="F481" s="99" t="str">
        <f>IFERROR(INDEX(tbl_dateHistory[], MATCH(tbl_dailyDashboard[[#This Row],[runDate]:[runDate]], tbl_dateHistory[[runDate]:[runDate]], 0), MATCH(tbl_dailyDashboard[[#Headers],[botRuns]], tbl_dateHistory[#Headers], 0)), "-")</f>
        <v>x</v>
      </c>
      <c r="G481" s="57" t="str">
        <f>IFERROR(INDEX(tbl_dateHistory[], MATCH(tbl_dailyDashboard[[#This Row],[runDate]:[runDate]], tbl_dateHistory[[runDate]:[runDate]], 0), MATCH(tbl_dailyDashboard[[#Headers],[totalTransactions]], tbl_dateHistory[#Headers], 0)), "-")</f>
        <v>x</v>
      </c>
      <c r="H481" s="58" t="str">
        <f>IFERROR(INDEX(tbl_dateHistory[], MATCH(tbl_dailyDashboard[[#This Row],[runDate]:[runDate]], tbl_dateHistory[[runDate]:[runDate]], 0), MATCH(tbl_dailyDashboard[[#Headers],[percentSuccessful]], tbl_dateHistory[#Headers], 0)), "-")</f>
        <v>x</v>
      </c>
      <c r="I481" s="58" t="str">
        <f>IFERROR(INDEX(tbl_dateHistory[], MATCH(tbl_dailyDashboard[[#This Row],[runDate]:[runDate]], tbl_dateHistory[[runDate]:[runDate]], 0), MATCH(tbl_dailyDashboard[[#Headers],[percentBRE]], tbl_dateHistory[#Headers], 0)), "-")</f>
        <v>x</v>
      </c>
      <c r="J481" s="58" t="str">
        <f>IFERROR(INDEX(tbl_dateHistory[], MATCH(tbl_dailyDashboard[[#This Row],[runDate]:[runDate]], tbl_dateHistory[[runDate]:[runDate]], 0), MATCH(tbl_dailyDashboard[[#Headers],[percentSystemErrors]], tbl_dateHistory[#Headers], 0)), "-")</f>
        <v>x</v>
      </c>
      <c r="K481" s="69"/>
    </row>
    <row r="482" spans="2:11" x14ac:dyDescent="0.3">
      <c r="B482" s="63"/>
      <c r="C482" s="55" t="str">
        <f>IFERROR((INDEX(tbl_dateHistory[], tbl_dailyDashboard[[#This Row],[rowLookup]], 1)), "-")</f>
        <v>x</v>
      </c>
      <c r="D482" s="56" t="str">
        <f>IFERROR(INDEX(tbl_dateHistory[], MATCH(tbl_dailyDashboard[[#This Row],[runDate]:[runDate]], tbl_dateHistory[[runDate]:[runDate]], 0), MATCH(tbl_dailyDashboard[[#Headers],[avgBotRunTime]], tbl_dateHistory[#Headers], 0)), "-")</f>
        <v>x</v>
      </c>
      <c r="E482" s="56" t="str">
        <f>IFERROR(INDEX(tbl_dateHistory[], MATCH(tbl_dailyDashboard[[#This Row],[runDate]:[runDate]], tbl_dateHistory[[runDate]:[runDate]], 0), MATCH(tbl_dailyDashboard[[#Headers],[avgTransactionTime]], tbl_dateHistory[#Headers], 0)), "-")</f>
        <v>x</v>
      </c>
      <c r="F482" s="99" t="str">
        <f>IFERROR(INDEX(tbl_dateHistory[], MATCH(tbl_dailyDashboard[[#This Row],[runDate]:[runDate]], tbl_dateHistory[[runDate]:[runDate]], 0), MATCH(tbl_dailyDashboard[[#Headers],[botRuns]], tbl_dateHistory[#Headers], 0)), "-")</f>
        <v>x</v>
      </c>
      <c r="G482" s="57" t="str">
        <f>IFERROR(INDEX(tbl_dateHistory[], MATCH(tbl_dailyDashboard[[#This Row],[runDate]:[runDate]], tbl_dateHistory[[runDate]:[runDate]], 0), MATCH(tbl_dailyDashboard[[#Headers],[totalTransactions]], tbl_dateHistory[#Headers], 0)), "-")</f>
        <v>x</v>
      </c>
      <c r="H482" s="58" t="str">
        <f>IFERROR(INDEX(tbl_dateHistory[], MATCH(tbl_dailyDashboard[[#This Row],[runDate]:[runDate]], tbl_dateHistory[[runDate]:[runDate]], 0), MATCH(tbl_dailyDashboard[[#Headers],[percentSuccessful]], tbl_dateHistory[#Headers], 0)), "-")</f>
        <v>x</v>
      </c>
      <c r="I482" s="58" t="str">
        <f>IFERROR(INDEX(tbl_dateHistory[], MATCH(tbl_dailyDashboard[[#This Row],[runDate]:[runDate]], tbl_dateHistory[[runDate]:[runDate]], 0), MATCH(tbl_dailyDashboard[[#Headers],[percentBRE]], tbl_dateHistory[#Headers], 0)), "-")</f>
        <v>x</v>
      </c>
      <c r="J482" s="58" t="str">
        <f>IFERROR(INDEX(tbl_dateHistory[], MATCH(tbl_dailyDashboard[[#This Row],[runDate]:[runDate]], tbl_dateHistory[[runDate]:[runDate]], 0), MATCH(tbl_dailyDashboard[[#Headers],[percentSystemErrors]], tbl_dateHistory[#Headers], 0)), "-")</f>
        <v>x</v>
      </c>
      <c r="K482" s="69"/>
    </row>
    <row r="483" spans="2:11" x14ac:dyDescent="0.3">
      <c r="B483" s="63"/>
      <c r="C483" s="55" t="str">
        <f>IFERROR((INDEX(tbl_dateHistory[], tbl_dailyDashboard[[#This Row],[rowLookup]], 1)), "-")</f>
        <v>x</v>
      </c>
      <c r="D483" s="56" t="str">
        <f>IFERROR(INDEX(tbl_dateHistory[], MATCH(tbl_dailyDashboard[[#This Row],[runDate]:[runDate]], tbl_dateHistory[[runDate]:[runDate]], 0), MATCH(tbl_dailyDashboard[[#Headers],[avgBotRunTime]], tbl_dateHistory[#Headers], 0)), "-")</f>
        <v>x</v>
      </c>
      <c r="E483" s="56" t="str">
        <f>IFERROR(INDEX(tbl_dateHistory[], MATCH(tbl_dailyDashboard[[#This Row],[runDate]:[runDate]], tbl_dateHistory[[runDate]:[runDate]], 0), MATCH(tbl_dailyDashboard[[#Headers],[avgTransactionTime]], tbl_dateHistory[#Headers], 0)), "-")</f>
        <v>x</v>
      </c>
      <c r="F483" s="99" t="str">
        <f>IFERROR(INDEX(tbl_dateHistory[], MATCH(tbl_dailyDashboard[[#This Row],[runDate]:[runDate]], tbl_dateHistory[[runDate]:[runDate]], 0), MATCH(tbl_dailyDashboard[[#Headers],[botRuns]], tbl_dateHistory[#Headers], 0)), "-")</f>
        <v>x</v>
      </c>
      <c r="G483" s="57" t="str">
        <f>IFERROR(INDEX(tbl_dateHistory[], MATCH(tbl_dailyDashboard[[#This Row],[runDate]:[runDate]], tbl_dateHistory[[runDate]:[runDate]], 0), MATCH(tbl_dailyDashboard[[#Headers],[totalTransactions]], tbl_dateHistory[#Headers], 0)), "-")</f>
        <v>x</v>
      </c>
      <c r="H483" s="58" t="str">
        <f>IFERROR(INDEX(tbl_dateHistory[], MATCH(tbl_dailyDashboard[[#This Row],[runDate]:[runDate]], tbl_dateHistory[[runDate]:[runDate]], 0), MATCH(tbl_dailyDashboard[[#Headers],[percentSuccessful]], tbl_dateHistory[#Headers], 0)), "-")</f>
        <v>x</v>
      </c>
      <c r="I483" s="58" t="str">
        <f>IFERROR(INDEX(tbl_dateHistory[], MATCH(tbl_dailyDashboard[[#This Row],[runDate]:[runDate]], tbl_dateHistory[[runDate]:[runDate]], 0), MATCH(tbl_dailyDashboard[[#Headers],[percentBRE]], tbl_dateHistory[#Headers], 0)), "-")</f>
        <v>x</v>
      </c>
      <c r="J483" s="58" t="str">
        <f>IFERROR(INDEX(tbl_dateHistory[], MATCH(tbl_dailyDashboard[[#This Row],[runDate]:[runDate]], tbl_dateHistory[[runDate]:[runDate]], 0), MATCH(tbl_dailyDashboard[[#Headers],[percentSystemErrors]], tbl_dateHistory[#Headers], 0)), "-")</f>
        <v>x</v>
      </c>
      <c r="K483" s="69"/>
    </row>
    <row r="484" spans="2:11" x14ac:dyDescent="0.3">
      <c r="B484" s="63"/>
      <c r="C484" s="55" t="str">
        <f>IFERROR((INDEX(tbl_dateHistory[], tbl_dailyDashboard[[#This Row],[rowLookup]], 1)), "-")</f>
        <v>x</v>
      </c>
      <c r="D484" s="56" t="str">
        <f>IFERROR(INDEX(tbl_dateHistory[], MATCH(tbl_dailyDashboard[[#This Row],[runDate]:[runDate]], tbl_dateHistory[[runDate]:[runDate]], 0), MATCH(tbl_dailyDashboard[[#Headers],[avgBotRunTime]], tbl_dateHistory[#Headers], 0)), "-")</f>
        <v>x</v>
      </c>
      <c r="E484" s="56" t="str">
        <f>IFERROR(INDEX(tbl_dateHistory[], MATCH(tbl_dailyDashboard[[#This Row],[runDate]:[runDate]], tbl_dateHistory[[runDate]:[runDate]], 0), MATCH(tbl_dailyDashboard[[#Headers],[avgTransactionTime]], tbl_dateHistory[#Headers], 0)), "-")</f>
        <v>x</v>
      </c>
      <c r="F484" s="99" t="str">
        <f>IFERROR(INDEX(tbl_dateHistory[], MATCH(tbl_dailyDashboard[[#This Row],[runDate]:[runDate]], tbl_dateHistory[[runDate]:[runDate]], 0), MATCH(tbl_dailyDashboard[[#Headers],[botRuns]], tbl_dateHistory[#Headers], 0)), "-")</f>
        <v>x</v>
      </c>
      <c r="G484" s="57" t="str">
        <f>IFERROR(INDEX(tbl_dateHistory[], MATCH(tbl_dailyDashboard[[#This Row],[runDate]:[runDate]], tbl_dateHistory[[runDate]:[runDate]], 0), MATCH(tbl_dailyDashboard[[#Headers],[totalTransactions]], tbl_dateHistory[#Headers], 0)), "-")</f>
        <v>x</v>
      </c>
      <c r="H484" s="58" t="str">
        <f>IFERROR(INDEX(tbl_dateHistory[], MATCH(tbl_dailyDashboard[[#This Row],[runDate]:[runDate]], tbl_dateHistory[[runDate]:[runDate]], 0), MATCH(tbl_dailyDashboard[[#Headers],[percentSuccessful]], tbl_dateHistory[#Headers], 0)), "-")</f>
        <v>x</v>
      </c>
      <c r="I484" s="58" t="str">
        <f>IFERROR(INDEX(tbl_dateHistory[], MATCH(tbl_dailyDashboard[[#This Row],[runDate]:[runDate]], tbl_dateHistory[[runDate]:[runDate]], 0), MATCH(tbl_dailyDashboard[[#Headers],[percentBRE]], tbl_dateHistory[#Headers], 0)), "-")</f>
        <v>x</v>
      </c>
      <c r="J484" s="58" t="str">
        <f>IFERROR(INDEX(tbl_dateHistory[], MATCH(tbl_dailyDashboard[[#This Row],[runDate]:[runDate]], tbl_dateHistory[[runDate]:[runDate]], 0), MATCH(tbl_dailyDashboard[[#Headers],[percentSystemErrors]], tbl_dateHistory[#Headers], 0)), "-")</f>
        <v>x</v>
      </c>
      <c r="K484" s="69"/>
    </row>
    <row r="485" spans="2:11" x14ac:dyDescent="0.3">
      <c r="B485" s="63"/>
      <c r="C485" s="55" t="str">
        <f>IFERROR((INDEX(tbl_dateHistory[], tbl_dailyDashboard[[#This Row],[rowLookup]], 1)), "-")</f>
        <v>x</v>
      </c>
      <c r="D485" s="56" t="str">
        <f>IFERROR(INDEX(tbl_dateHistory[], MATCH(tbl_dailyDashboard[[#This Row],[runDate]:[runDate]], tbl_dateHistory[[runDate]:[runDate]], 0), MATCH(tbl_dailyDashboard[[#Headers],[avgBotRunTime]], tbl_dateHistory[#Headers], 0)), "-")</f>
        <v>x</v>
      </c>
      <c r="E485" s="56" t="str">
        <f>IFERROR(INDEX(tbl_dateHistory[], MATCH(tbl_dailyDashboard[[#This Row],[runDate]:[runDate]], tbl_dateHistory[[runDate]:[runDate]], 0), MATCH(tbl_dailyDashboard[[#Headers],[avgTransactionTime]], tbl_dateHistory[#Headers], 0)), "-")</f>
        <v>x</v>
      </c>
      <c r="F485" s="99" t="str">
        <f>IFERROR(INDEX(tbl_dateHistory[], MATCH(tbl_dailyDashboard[[#This Row],[runDate]:[runDate]], tbl_dateHistory[[runDate]:[runDate]], 0), MATCH(tbl_dailyDashboard[[#Headers],[botRuns]], tbl_dateHistory[#Headers], 0)), "-")</f>
        <v>x</v>
      </c>
      <c r="G485" s="57" t="str">
        <f>IFERROR(INDEX(tbl_dateHistory[], MATCH(tbl_dailyDashboard[[#This Row],[runDate]:[runDate]], tbl_dateHistory[[runDate]:[runDate]], 0), MATCH(tbl_dailyDashboard[[#Headers],[totalTransactions]], tbl_dateHistory[#Headers], 0)), "-")</f>
        <v>x</v>
      </c>
      <c r="H485" s="58" t="str">
        <f>IFERROR(INDEX(tbl_dateHistory[], MATCH(tbl_dailyDashboard[[#This Row],[runDate]:[runDate]], tbl_dateHistory[[runDate]:[runDate]], 0), MATCH(tbl_dailyDashboard[[#Headers],[percentSuccessful]], tbl_dateHistory[#Headers], 0)), "-")</f>
        <v>x</v>
      </c>
      <c r="I485" s="58" t="str">
        <f>IFERROR(INDEX(tbl_dateHistory[], MATCH(tbl_dailyDashboard[[#This Row],[runDate]:[runDate]], tbl_dateHistory[[runDate]:[runDate]], 0), MATCH(tbl_dailyDashboard[[#Headers],[percentBRE]], tbl_dateHistory[#Headers], 0)), "-")</f>
        <v>x</v>
      </c>
      <c r="J485" s="58" t="str">
        <f>IFERROR(INDEX(tbl_dateHistory[], MATCH(tbl_dailyDashboard[[#This Row],[runDate]:[runDate]], tbl_dateHistory[[runDate]:[runDate]], 0), MATCH(tbl_dailyDashboard[[#Headers],[percentSystemErrors]], tbl_dateHistory[#Headers], 0)), "-")</f>
        <v>x</v>
      </c>
      <c r="K485" s="69"/>
    </row>
    <row r="486" spans="2:11" x14ac:dyDescent="0.3">
      <c r="B486" s="63"/>
      <c r="C486" s="55" t="str">
        <f>IFERROR((INDEX(tbl_dateHistory[], tbl_dailyDashboard[[#This Row],[rowLookup]], 1)), "-")</f>
        <v>x</v>
      </c>
      <c r="D486" s="56" t="str">
        <f>IFERROR(INDEX(tbl_dateHistory[], MATCH(tbl_dailyDashboard[[#This Row],[runDate]:[runDate]], tbl_dateHistory[[runDate]:[runDate]], 0), MATCH(tbl_dailyDashboard[[#Headers],[avgBotRunTime]], tbl_dateHistory[#Headers], 0)), "-")</f>
        <v>x</v>
      </c>
      <c r="E486" s="56" t="str">
        <f>IFERROR(INDEX(tbl_dateHistory[], MATCH(tbl_dailyDashboard[[#This Row],[runDate]:[runDate]], tbl_dateHistory[[runDate]:[runDate]], 0), MATCH(tbl_dailyDashboard[[#Headers],[avgTransactionTime]], tbl_dateHistory[#Headers], 0)), "-")</f>
        <v>x</v>
      </c>
      <c r="F486" s="99" t="str">
        <f>IFERROR(INDEX(tbl_dateHistory[], MATCH(tbl_dailyDashboard[[#This Row],[runDate]:[runDate]], tbl_dateHistory[[runDate]:[runDate]], 0), MATCH(tbl_dailyDashboard[[#Headers],[botRuns]], tbl_dateHistory[#Headers], 0)), "-")</f>
        <v>x</v>
      </c>
      <c r="G486" s="57" t="str">
        <f>IFERROR(INDEX(tbl_dateHistory[], MATCH(tbl_dailyDashboard[[#This Row],[runDate]:[runDate]], tbl_dateHistory[[runDate]:[runDate]], 0), MATCH(tbl_dailyDashboard[[#Headers],[totalTransactions]], tbl_dateHistory[#Headers], 0)), "-")</f>
        <v>x</v>
      </c>
      <c r="H486" s="58" t="str">
        <f>IFERROR(INDEX(tbl_dateHistory[], MATCH(tbl_dailyDashboard[[#This Row],[runDate]:[runDate]], tbl_dateHistory[[runDate]:[runDate]], 0), MATCH(tbl_dailyDashboard[[#Headers],[percentSuccessful]], tbl_dateHistory[#Headers], 0)), "-")</f>
        <v>x</v>
      </c>
      <c r="I486" s="58" t="str">
        <f>IFERROR(INDEX(tbl_dateHistory[], MATCH(tbl_dailyDashboard[[#This Row],[runDate]:[runDate]], tbl_dateHistory[[runDate]:[runDate]], 0), MATCH(tbl_dailyDashboard[[#Headers],[percentBRE]], tbl_dateHistory[#Headers], 0)), "-")</f>
        <v>x</v>
      </c>
      <c r="J486" s="58" t="str">
        <f>IFERROR(INDEX(tbl_dateHistory[], MATCH(tbl_dailyDashboard[[#This Row],[runDate]:[runDate]], tbl_dateHistory[[runDate]:[runDate]], 0), MATCH(tbl_dailyDashboard[[#Headers],[percentSystemErrors]], tbl_dateHistory[#Headers], 0)), "-")</f>
        <v>x</v>
      </c>
      <c r="K486" s="69"/>
    </row>
    <row r="487" spans="2:11" x14ac:dyDescent="0.3">
      <c r="B487" s="63"/>
      <c r="C487" s="55" t="str">
        <f>IFERROR((INDEX(tbl_dateHistory[], tbl_dailyDashboard[[#This Row],[rowLookup]], 1)), "-")</f>
        <v>x</v>
      </c>
      <c r="D487" s="56" t="str">
        <f>IFERROR(INDEX(tbl_dateHistory[], MATCH(tbl_dailyDashboard[[#This Row],[runDate]:[runDate]], tbl_dateHistory[[runDate]:[runDate]], 0), MATCH(tbl_dailyDashboard[[#Headers],[avgBotRunTime]], tbl_dateHistory[#Headers], 0)), "-")</f>
        <v>x</v>
      </c>
      <c r="E487" s="56" t="str">
        <f>IFERROR(INDEX(tbl_dateHistory[], MATCH(tbl_dailyDashboard[[#This Row],[runDate]:[runDate]], tbl_dateHistory[[runDate]:[runDate]], 0), MATCH(tbl_dailyDashboard[[#Headers],[avgTransactionTime]], tbl_dateHistory[#Headers], 0)), "-")</f>
        <v>x</v>
      </c>
      <c r="F487" s="99" t="str">
        <f>IFERROR(INDEX(tbl_dateHistory[], MATCH(tbl_dailyDashboard[[#This Row],[runDate]:[runDate]], tbl_dateHistory[[runDate]:[runDate]], 0), MATCH(tbl_dailyDashboard[[#Headers],[botRuns]], tbl_dateHistory[#Headers], 0)), "-")</f>
        <v>x</v>
      </c>
      <c r="G487" s="57" t="str">
        <f>IFERROR(INDEX(tbl_dateHistory[], MATCH(tbl_dailyDashboard[[#This Row],[runDate]:[runDate]], tbl_dateHistory[[runDate]:[runDate]], 0), MATCH(tbl_dailyDashboard[[#Headers],[totalTransactions]], tbl_dateHistory[#Headers], 0)), "-")</f>
        <v>x</v>
      </c>
      <c r="H487" s="58" t="str">
        <f>IFERROR(INDEX(tbl_dateHistory[], MATCH(tbl_dailyDashboard[[#This Row],[runDate]:[runDate]], tbl_dateHistory[[runDate]:[runDate]], 0), MATCH(tbl_dailyDashboard[[#Headers],[percentSuccessful]], tbl_dateHistory[#Headers], 0)), "-")</f>
        <v>x</v>
      </c>
      <c r="I487" s="58" t="str">
        <f>IFERROR(INDEX(tbl_dateHistory[], MATCH(tbl_dailyDashboard[[#This Row],[runDate]:[runDate]], tbl_dateHistory[[runDate]:[runDate]], 0), MATCH(tbl_dailyDashboard[[#Headers],[percentBRE]], tbl_dateHistory[#Headers], 0)), "-")</f>
        <v>x</v>
      </c>
      <c r="J487" s="58" t="str">
        <f>IFERROR(INDEX(tbl_dateHistory[], MATCH(tbl_dailyDashboard[[#This Row],[runDate]:[runDate]], tbl_dateHistory[[runDate]:[runDate]], 0), MATCH(tbl_dailyDashboard[[#Headers],[percentSystemErrors]], tbl_dateHistory[#Headers], 0)), "-")</f>
        <v>x</v>
      </c>
      <c r="K487" s="69"/>
    </row>
    <row r="488" spans="2:11" x14ac:dyDescent="0.3">
      <c r="B488" s="63"/>
      <c r="C488" s="55" t="str">
        <f>IFERROR((INDEX(tbl_dateHistory[], tbl_dailyDashboard[[#This Row],[rowLookup]], 1)), "-")</f>
        <v>x</v>
      </c>
      <c r="D488" s="56" t="str">
        <f>IFERROR(INDEX(tbl_dateHistory[], MATCH(tbl_dailyDashboard[[#This Row],[runDate]:[runDate]], tbl_dateHistory[[runDate]:[runDate]], 0), MATCH(tbl_dailyDashboard[[#Headers],[avgBotRunTime]], tbl_dateHistory[#Headers], 0)), "-")</f>
        <v>x</v>
      </c>
      <c r="E488" s="56" t="str">
        <f>IFERROR(INDEX(tbl_dateHistory[], MATCH(tbl_dailyDashboard[[#This Row],[runDate]:[runDate]], tbl_dateHistory[[runDate]:[runDate]], 0), MATCH(tbl_dailyDashboard[[#Headers],[avgTransactionTime]], tbl_dateHistory[#Headers], 0)), "-")</f>
        <v>x</v>
      </c>
      <c r="F488" s="99" t="str">
        <f>IFERROR(INDEX(tbl_dateHistory[], MATCH(tbl_dailyDashboard[[#This Row],[runDate]:[runDate]], tbl_dateHistory[[runDate]:[runDate]], 0), MATCH(tbl_dailyDashboard[[#Headers],[botRuns]], tbl_dateHistory[#Headers], 0)), "-")</f>
        <v>x</v>
      </c>
      <c r="G488" s="57" t="str">
        <f>IFERROR(INDEX(tbl_dateHistory[], MATCH(tbl_dailyDashboard[[#This Row],[runDate]:[runDate]], tbl_dateHistory[[runDate]:[runDate]], 0), MATCH(tbl_dailyDashboard[[#Headers],[totalTransactions]], tbl_dateHistory[#Headers], 0)), "-")</f>
        <v>x</v>
      </c>
      <c r="H488" s="58" t="str">
        <f>IFERROR(INDEX(tbl_dateHistory[], MATCH(tbl_dailyDashboard[[#This Row],[runDate]:[runDate]], tbl_dateHistory[[runDate]:[runDate]], 0), MATCH(tbl_dailyDashboard[[#Headers],[percentSuccessful]], tbl_dateHistory[#Headers], 0)), "-")</f>
        <v>x</v>
      </c>
      <c r="I488" s="58" t="str">
        <f>IFERROR(INDEX(tbl_dateHistory[], MATCH(tbl_dailyDashboard[[#This Row],[runDate]:[runDate]], tbl_dateHistory[[runDate]:[runDate]], 0), MATCH(tbl_dailyDashboard[[#Headers],[percentBRE]], tbl_dateHistory[#Headers], 0)), "-")</f>
        <v>x</v>
      </c>
      <c r="J488" s="58" t="str">
        <f>IFERROR(INDEX(tbl_dateHistory[], MATCH(tbl_dailyDashboard[[#This Row],[runDate]:[runDate]], tbl_dateHistory[[runDate]:[runDate]], 0), MATCH(tbl_dailyDashboard[[#Headers],[percentSystemErrors]], tbl_dateHistory[#Headers], 0)), "-")</f>
        <v>x</v>
      </c>
      <c r="K488" s="69"/>
    </row>
    <row r="489" spans="2:11" x14ac:dyDescent="0.3">
      <c r="B489" s="63"/>
      <c r="C489" s="55" t="str">
        <f>IFERROR((INDEX(tbl_dateHistory[], tbl_dailyDashboard[[#This Row],[rowLookup]], 1)), "-")</f>
        <v>x</v>
      </c>
      <c r="D489" s="56" t="str">
        <f>IFERROR(INDEX(tbl_dateHistory[], MATCH(tbl_dailyDashboard[[#This Row],[runDate]:[runDate]], tbl_dateHistory[[runDate]:[runDate]], 0), MATCH(tbl_dailyDashboard[[#Headers],[avgBotRunTime]], tbl_dateHistory[#Headers], 0)), "-")</f>
        <v>x</v>
      </c>
      <c r="E489" s="56" t="str">
        <f>IFERROR(INDEX(tbl_dateHistory[], MATCH(tbl_dailyDashboard[[#This Row],[runDate]:[runDate]], tbl_dateHistory[[runDate]:[runDate]], 0), MATCH(tbl_dailyDashboard[[#Headers],[avgTransactionTime]], tbl_dateHistory[#Headers], 0)), "-")</f>
        <v>x</v>
      </c>
      <c r="F489" s="99" t="str">
        <f>IFERROR(INDEX(tbl_dateHistory[], MATCH(tbl_dailyDashboard[[#This Row],[runDate]:[runDate]], tbl_dateHistory[[runDate]:[runDate]], 0), MATCH(tbl_dailyDashboard[[#Headers],[botRuns]], tbl_dateHistory[#Headers], 0)), "-")</f>
        <v>x</v>
      </c>
      <c r="G489" s="57" t="str">
        <f>IFERROR(INDEX(tbl_dateHistory[], MATCH(tbl_dailyDashboard[[#This Row],[runDate]:[runDate]], tbl_dateHistory[[runDate]:[runDate]], 0), MATCH(tbl_dailyDashboard[[#Headers],[totalTransactions]], tbl_dateHistory[#Headers], 0)), "-")</f>
        <v>x</v>
      </c>
      <c r="H489" s="58" t="str">
        <f>IFERROR(INDEX(tbl_dateHistory[], MATCH(tbl_dailyDashboard[[#This Row],[runDate]:[runDate]], tbl_dateHistory[[runDate]:[runDate]], 0), MATCH(tbl_dailyDashboard[[#Headers],[percentSuccessful]], tbl_dateHistory[#Headers], 0)), "-")</f>
        <v>x</v>
      </c>
      <c r="I489" s="58" t="str">
        <f>IFERROR(INDEX(tbl_dateHistory[], MATCH(tbl_dailyDashboard[[#This Row],[runDate]:[runDate]], tbl_dateHistory[[runDate]:[runDate]], 0), MATCH(tbl_dailyDashboard[[#Headers],[percentBRE]], tbl_dateHistory[#Headers], 0)), "-")</f>
        <v>x</v>
      </c>
      <c r="J489" s="58" t="str">
        <f>IFERROR(INDEX(tbl_dateHistory[], MATCH(tbl_dailyDashboard[[#This Row],[runDate]:[runDate]], tbl_dateHistory[[runDate]:[runDate]], 0), MATCH(tbl_dailyDashboard[[#Headers],[percentSystemErrors]], tbl_dateHistory[#Headers], 0)), "-")</f>
        <v>x</v>
      </c>
      <c r="K489" s="69"/>
    </row>
    <row r="490" spans="2:11" x14ac:dyDescent="0.3">
      <c r="B490" s="63"/>
      <c r="C490" s="55" t="str">
        <f>IFERROR((INDEX(tbl_dateHistory[], tbl_dailyDashboard[[#This Row],[rowLookup]], 1)), "-")</f>
        <v>x</v>
      </c>
      <c r="D490" s="56" t="str">
        <f>IFERROR(INDEX(tbl_dateHistory[], MATCH(tbl_dailyDashboard[[#This Row],[runDate]:[runDate]], tbl_dateHistory[[runDate]:[runDate]], 0), MATCH(tbl_dailyDashboard[[#Headers],[avgBotRunTime]], tbl_dateHistory[#Headers], 0)), "-")</f>
        <v>x</v>
      </c>
      <c r="E490" s="56" t="str">
        <f>IFERROR(INDEX(tbl_dateHistory[], MATCH(tbl_dailyDashboard[[#This Row],[runDate]:[runDate]], tbl_dateHistory[[runDate]:[runDate]], 0), MATCH(tbl_dailyDashboard[[#Headers],[avgTransactionTime]], tbl_dateHistory[#Headers], 0)), "-")</f>
        <v>x</v>
      </c>
      <c r="F490" s="99" t="str">
        <f>IFERROR(INDEX(tbl_dateHistory[], MATCH(tbl_dailyDashboard[[#This Row],[runDate]:[runDate]], tbl_dateHistory[[runDate]:[runDate]], 0), MATCH(tbl_dailyDashboard[[#Headers],[botRuns]], tbl_dateHistory[#Headers], 0)), "-")</f>
        <v>x</v>
      </c>
      <c r="G490" s="57" t="str">
        <f>IFERROR(INDEX(tbl_dateHistory[], MATCH(tbl_dailyDashboard[[#This Row],[runDate]:[runDate]], tbl_dateHistory[[runDate]:[runDate]], 0), MATCH(tbl_dailyDashboard[[#Headers],[totalTransactions]], tbl_dateHistory[#Headers], 0)), "-")</f>
        <v>x</v>
      </c>
      <c r="H490" s="58" t="str">
        <f>IFERROR(INDEX(tbl_dateHistory[], MATCH(tbl_dailyDashboard[[#This Row],[runDate]:[runDate]], tbl_dateHistory[[runDate]:[runDate]], 0), MATCH(tbl_dailyDashboard[[#Headers],[percentSuccessful]], tbl_dateHistory[#Headers], 0)), "-")</f>
        <v>x</v>
      </c>
      <c r="I490" s="58" t="str">
        <f>IFERROR(INDEX(tbl_dateHistory[], MATCH(tbl_dailyDashboard[[#This Row],[runDate]:[runDate]], tbl_dateHistory[[runDate]:[runDate]], 0), MATCH(tbl_dailyDashboard[[#Headers],[percentBRE]], tbl_dateHistory[#Headers], 0)), "-")</f>
        <v>x</v>
      </c>
      <c r="J490" s="58" t="str">
        <f>IFERROR(INDEX(tbl_dateHistory[], MATCH(tbl_dailyDashboard[[#This Row],[runDate]:[runDate]], tbl_dateHistory[[runDate]:[runDate]], 0), MATCH(tbl_dailyDashboard[[#Headers],[percentSystemErrors]], tbl_dateHistory[#Headers], 0)), "-")</f>
        <v>x</v>
      </c>
      <c r="K490" s="69"/>
    </row>
    <row r="491" spans="2:11" x14ac:dyDescent="0.3">
      <c r="B491" s="63"/>
      <c r="C491" s="55" t="str">
        <f>IFERROR((INDEX(tbl_dateHistory[], tbl_dailyDashboard[[#This Row],[rowLookup]], 1)), "-")</f>
        <v>x</v>
      </c>
      <c r="D491" s="56" t="str">
        <f>IFERROR(INDEX(tbl_dateHistory[], MATCH(tbl_dailyDashboard[[#This Row],[runDate]:[runDate]], tbl_dateHistory[[runDate]:[runDate]], 0), MATCH(tbl_dailyDashboard[[#Headers],[avgBotRunTime]], tbl_dateHistory[#Headers], 0)), "-")</f>
        <v>x</v>
      </c>
      <c r="E491" s="56" t="str">
        <f>IFERROR(INDEX(tbl_dateHistory[], MATCH(tbl_dailyDashboard[[#This Row],[runDate]:[runDate]], tbl_dateHistory[[runDate]:[runDate]], 0), MATCH(tbl_dailyDashboard[[#Headers],[avgTransactionTime]], tbl_dateHistory[#Headers], 0)), "-")</f>
        <v>x</v>
      </c>
      <c r="F491" s="99" t="str">
        <f>IFERROR(INDEX(tbl_dateHistory[], MATCH(tbl_dailyDashboard[[#This Row],[runDate]:[runDate]], tbl_dateHistory[[runDate]:[runDate]], 0), MATCH(tbl_dailyDashboard[[#Headers],[botRuns]], tbl_dateHistory[#Headers], 0)), "-")</f>
        <v>x</v>
      </c>
      <c r="G491" s="57" t="str">
        <f>IFERROR(INDEX(tbl_dateHistory[], MATCH(tbl_dailyDashboard[[#This Row],[runDate]:[runDate]], tbl_dateHistory[[runDate]:[runDate]], 0), MATCH(tbl_dailyDashboard[[#Headers],[totalTransactions]], tbl_dateHistory[#Headers], 0)), "-")</f>
        <v>x</v>
      </c>
      <c r="H491" s="58" t="str">
        <f>IFERROR(INDEX(tbl_dateHistory[], MATCH(tbl_dailyDashboard[[#This Row],[runDate]:[runDate]], tbl_dateHistory[[runDate]:[runDate]], 0), MATCH(tbl_dailyDashboard[[#Headers],[percentSuccessful]], tbl_dateHistory[#Headers], 0)), "-")</f>
        <v>x</v>
      </c>
      <c r="I491" s="58" t="str">
        <f>IFERROR(INDEX(tbl_dateHistory[], MATCH(tbl_dailyDashboard[[#This Row],[runDate]:[runDate]], tbl_dateHistory[[runDate]:[runDate]], 0), MATCH(tbl_dailyDashboard[[#Headers],[percentBRE]], tbl_dateHistory[#Headers], 0)), "-")</f>
        <v>x</v>
      </c>
      <c r="J491" s="58" t="str">
        <f>IFERROR(INDEX(tbl_dateHistory[], MATCH(tbl_dailyDashboard[[#This Row],[runDate]:[runDate]], tbl_dateHistory[[runDate]:[runDate]], 0), MATCH(tbl_dailyDashboard[[#Headers],[percentSystemErrors]], tbl_dateHistory[#Headers], 0)), "-")</f>
        <v>x</v>
      </c>
      <c r="K491" s="69"/>
    </row>
    <row r="492" spans="2:11" x14ac:dyDescent="0.3">
      <c r="B492" s="63"/>
      <c r="C492" s="55" t="str">
        <f>IFERROR((INDEX(tbl_dateHistory[], tbl_dailyDashboard[[#This Row],[rowLookup]], 1)), "-")</f>
        <v>x</v>
      </c>
      <c r="D492" s="56" t="str">
        <f>IFERROR(INDEX(tbl_dateHistory[], MATCH(tbl_dailyDashboard[[#This Row],[runDate]:[runDate]], tbl_dateHistory[[runDate]:[runDate]], 0), MATCH(tbl_dailyDashboard[[#Headers],[avgBotRunTime]], tbl_dateHistory[#Headers], 0)), "-")</f>
        <v>x</v>
      </c>
      <c r="E492" s="56" t="str">
        <f>IFERROR(INDEX(tbl_dateHistory[], MATCH(tbl_dailyDashboard[[#This Row],[runDate]:[runDate]], tbl_dateHistory[[runDate]:[runDate]], 0), MATCH(tbl_dailyDashboard[[#Headers],[avgTransactionTime]], tbl_dateHistory[#Headers], 0)), "-")</f>
        <v>x</v>
      </c>
      <c r="F492" s="99" t="str">
        <f>IFERROR(INDEX(tbl_dateHistory[], MATCH(tbl_dailyDashboard[[#This Row],[runDate]:[runDate]], tbl_dateHistory[[runDate]:[runDate]], 0), MATCH(tbl_dailyDashboard[[#Headers],[botRuns]], tbl_dateHistory[#Headers], 0)), "-")</f>
        <v>x</v>
      </c>
      <c r="G492" s="57" t="str">
        <f>IFERROR(INDEX(tbl_dateHistory[], MATCH(tbl_dailyDashboard[[#This Row],[runDate]:[runDate]], tbl_dateHistory[[runDate]:[runDate]], 0), MATCH(tbl_dailyDashboard[[#Headers],[totalTransactions]], tbl_dateHistory[#Headers], 0)), "-")</f>
        <v>x</v>
      </c>
      <c r="H492" s="58" t="str">
        <f>IFERROR(INDEX(tbl_dateHistory[], MATCH(tbl_dailyDashboard[[#This Row],[runDate]:[runDate]], tbl_dateHistory[[runDate]:[runDate]], 0), MATCH(tbl_dailyDashboard[[#Headers],[percentSuccessful]], tbl_dateHistory[#Headers], 0)), "-")</f>
        <v>x</v>
      </c>
      <c r="I492" s="58" t="str">
        <f>IFERROR(INDEX(tbl_dateHistory[], MATCH(tbl_dailyDashboard[[#This Row],[runDate]:[runDate]], tbl_dateHistory[[runDate]:[runDate]], 0), MATCH(tbl_dailyDashboard[[#Headers],[percentBRE]], tbl_dateHistory[#Headers], 0)), "-")</f>
        <v>x</v>
      </c>
      <c r="J492" s="58" t="str">
        <f>IFERROR(INDEX(tbl_dateHistory[], MATCH(tbl_dailyDashboard[[#This Row],[runDate]:[runDate]], tbl_dateHistory[[runDate]:[runDate]], 0), MATCH(tbl_dailyDashboard[[#Headers],[percentSystemErrors]], tbl_dateHistory[#Headers], 0)), "-")</f>
        <v>x</v>
      </c>
      <c r="K492" s="69"/>
    </row>
    <row r="493" spans="2:11" x14ac:dyDescent="0.3">
      <c r="B493" s="63"/>
      <c r="C493" s="55" t="str">
        <f>IFERROR((INDEX(tbl_dateHistory[], tbl_dailyDashboard[[#This Row],[rowLookup]], 1)), "-")</f>
        <v>x</v>
      </c>
      <c r="D493" s="56" t="str">
        <f>IFERROR(INDEX(tbl_dateHistory[], MATCH(tbl_dailyDashboard[[#This Row],[runDate]:[runDate]], tbl_dateHistory[[runDate]:[runDate]], 0), MATCH(tbl_dailyDashboard[[#Headers],[avgBotRunTime]], tbl_dateHistory[#Headers], 0)), "-")</f>
        <v>x</v>
      </c>
      <c r="E493" s="56" t="str">
        <f>IFERROR(INDEX(tbl_dateHistory[], MATCH(tbl_dailyDashboard[[#This Row],[runDate]:[runDate]], tbl_dateHistory[[runDate]:[runDate]], 0), MATCH(tbl_dailyDashboard[[#Headers],[avgTransactionTime]], tbl_dateHistory[#Headers], 0)), "-")</f>
        <v>x</v>
      </c>
      <c r="F493" s="99" t="str">
        <f>IFERROR(INDEX(tbl_dateHistory[], MATCH(tbl_dailyDashboard[[#This Row],[runDate]:[runDate]], tbl_dateHistory[[runDate]:[runDate]], 0), MATCH(tbl_dailyDashboard[[#Headers],[botRuns]], tbl_dateHistory[#Headers], 0)), "-")</f>
        <v>x</v>
      </c>
      <c r="G493" s="57" t="str">
        <f>IFERROR(INDEX(tbl_dateHistory[], MATCH(tbl_dailyDashboard[[#This Row],[runDate]:[runDate]], tbl_dateHistory[[runDate]:[runDate]], 0), MATCH(tbl_dailyDashboard[[#Headers],[totalTransactions]], tbl_dateHistory[#Headers], 0)), "-")</f>
        <v>x</v>
      </c>
      <c r="H493" s="58" t="str">
        <f>IFERROR(INDEX(tbl_dateHistory[], MATCH(tbl_dailyDashboard[[#This Row],[runDate]:[runDate]], tbl_dateHistory[[runDate]:[runDate]], 0), MATCH(tbl_dailyDashboard[[#Headers],[percentSuccessful]], tbl_dateHistory[#Headers], 0)), "-")</f>
        <v>x</v>
      </c>
      <c r="I493" s="58" t="str">
        <f>IFERROR(INDEX(tbl_dateHistory[], MATCH(tbl_dailyDashboard[[#This Row],[runDate]:[runDate]], tbl_dateHistory[[runDate]:[runDate]], 0), MATCH(tbl_dailyDashboard[[#Headers],[percentBRE]], tbl_dateHistory[#Headers], 0)), "-")</f>
        <v>x</v>
      </c>
      <c r="J493" s="58" t="str">
        <f>IFERROR(INDEX(tbl_dateHistory[], MATCH(tbl_dailyDashboard[[#This Row],[runDate]:[runDate]], tbl_dateHistory[[runDate]:[runDate]], 0), MATCH(tbl_dailyDashboard[[#Headers],[percentSystemErrors]], tbl_dateHistory[#Headers], 0)), "-")</f>
        <v>x</v>
      </c>
      <c r="K493" s="69"/>
    </row>
    <row r="494" spans="2:11" x14ac:dyDescent="0.3">
      <c r="B494" s="63"/>
      <c r="C494" s="55" t="str">
        <f>IFERROR((INDEX(tbl_dateHistory[], tbl_dailyDashboard[[#This Row],[rowLookup]], 1)), "-")</f>
        <v>x</v>
      </c>
      <c r="D494" s="56" t="str">
        <f>IFERROR(INDEX(tbl_dateHistory[], MATCH(tbl_dailyDashboard[[#This Row],[runDate]:[runDate]], tbl_dateHistory[[runDate]:[runDate]], 0), MATCH(tbl_dailyDashboard[[#Headers],[avgBotRunTime]], tbl_dateHistory[#Headers], 0)), "-")</f>
        <v>x</v>
      </c>
      <c r="E494" s="56" t="str">
        <f>IFERROR(INDEX(tbl_dateHistory[], MATCH(tbl_dailyDashboard[[#This Row],[runDate]:[runDate]], tbl_dateHistory[[runDate]:[runDate]], 0), MATCH(tbl_dailyDashboard[[#Headers],[avgTransactionTime]], tbl_dateHistory[#Headers], 0)), "-")</f>
        <v>x</v>
      </c>
      <c r="F494" s="99" t="str">
        <f>IFERROR(INDEX(tbl_dateHistory[], MATCH(tbl_dailyDashboard[[#This Row],[runDate]:[runDate]], tbl_dateHistory[[runDate]:[runDate]], 0), MATCH(tbl_dailyDashboard[[#Headers],[botRuns]], tbl_dateHistory[#Headers], 0)), "-")</f>
        <v>x</v>
      </c>
      <c r="G494" s="57" t="str">
        <f>IFERROR(INDEX(tbl_dateHistory[], MATCH(tbl_dailyDashboard[[#This Row],[runDate]:[runDate]], tbl_dateHistory[[runDate]:[runDate]], 0), MATCH(tbl_dailyDashboard[[#Headers],[totalTransactions]], tbl_dateHistory[#Headers], 0)), "-")</f>
        <v>x</v>
      </c>
      <c r="H494" s="58" t="str">
        <f>IFERROR(INDEX(tbl_dateHistory[], MATCH(tbl_dailyDashboard[[#This Row],[runDate]:[runDate]], tbl_dateHistory[[runDate]:[runDate]], 0), MATCH(tbl_dailyDashboard[[#Headers],[percentSuccessful]], tbl_dateHistory[#Headers], 0)), "-")</f>
        <v>x</v>
      </c>
      <c r="I494" s="58" t="str">
        <f>IFERROR(INDEX(tbl_dateHistory[], MATCH(tbl_dailyDashboard[[#This Row],[runDate]:[runDate]], tbl_dateHistory[[runDate]:[runDate]], 0), MATCH(tbl_dailyDashboard[[#Headers],[percentBRE]], tbl_dateHistory[#Headers], 0)), "-")</f>
        <v>x</v>
      </c>
      <c r="J494" s="58" t="str">
        <f>IFERROR(INDEX(tbl_dateHistory[], MATCH(tbl_dailyDashboard[[#This Row],[runDate]:[runDate]], tbl_dateHistory[[runDate]:[runDate]], 0), MATCH(tbl_dailyDashboard[[#Headers],[percentSystemErrors]], tbl_dateHistory[#Headers], 0)), "-")</f>
        <v>x</v>
      </c>
      <c r="K494" s="69"/>
    </row>
    <row r="495" spans="2:11" x14ac:dyDescent="0.3">
      <c r="B495" s="63"/>
      <c r="C495" s="55" t="str">
        <f>IFERROR((INDEX(tbl_dateHistory[], tbl_dailyDashboard[[#This Row],[rowLookup]], 1)), "-")</f>
        <v>x</v>
      </c>
      <c r="D495" s="56" t="str">
        <f>IFERROR(INDEX(tbl_dateHistory[], MATCH(tbl_dailyDashboard[[#This Row],[runDate]:[runDate]], tbl_dateHistory[[runDate]:[runDate]], 0), MATCH(tbl_dailyDashboard[[#Headers],[avgBotRunTime]], tbl_dateHistory[#Headers], 0)), "-")</f>
        <v>x</v>
      </c>
      <c r="E495" s="56" t="str">
        <f>IFERROR(INDEX(tbl_dateHistory[], MATCH(tbl_dailyDashboard[[#This Row],[runDate]:[runDate]], tbl_dateHistory[[runDate]:[runDate]], 0), MATCH(tbl_dailyDashboard[[#Headers],[avgTransactionTime]], tbl_dateHistory[#Headers], 0)), "-")</f>
        <v>x</v>
      </c>
      <c r="F495" s="99" t="str">
        <f>IFERROR(INDEX(tbl_dateHistory[], MATCH(tbl_dailyDashboard[[#This Row],[runDate]:[runDate]], tbl_dateHistory[[runDate]:[runDate]], 0), MATCH(tbl_dailyDashboard[[#Headers],[botRuns]], tbl_dateHistory[#Headers], 0)), "-")</f>
        <v>x</v>
      </c>
      <c r="G495" s="57" t="str">
        <f>IFERROR(INDEX(tbl_dateHistory[], MATCH(tbl_dailyDashboard[[#This Row],[runDate]:[runDate]], tbl_dateHistory[[runDate]:[runDate]], 0), MATCH(tbl_dailyDashboard[[#Headers],[totalTransactions]], tbl_dateHistory[#Headers], 0)), "-")</f>
        <v>x</v>
      </c>
      <c r="H495" s="58" t="str">
        <f>IFERROR(INDEX(tbl_dateHistory[], MATCH(tbl_dailyDashboard[[#This Row],[runDate]:[runDate]], tbl_dateHistory[[runDate]:[runDate]], 0), MATCH(tbl_dailyDashboard[[#Headers],[percentSuccessful]], tbl_dateHistory[#Headers], 0)), "-")</f>
        <v>x</v>
      </c>
      <c r="I495" s="58" t="str">
        <f>IFERROR(INDEX(tbl_dateHistory[], MATCH(tbl_dailyDashboard[[#This Row],[runDate]:[runDate]], tbl_dateHistory[[runDate]:[runDate]], 0), MATCH(tbl_dailyDashboard[[#Headers],[percentBRE]], tbl_dateHistory[#Headers], 0)), "-")</f>
        <v>x</v>
      </c>
      <c r="J495" s="58" t="str">
        <f>IFERROR(INDEX(tbl_dateHistory[], MATCH(tbl_dailyDashboard[[#This Row],[runDate]:[runDate]], tbl_dateHistory[[runDate]:[runDate]], 0), MATCH(tbl_dailyDashboard[[#Headers],[percentSystemErrors]], tbl_dateHistory[#Headers], 0)), "-")</f>
        <v>x</v>
      </c>
      <c r="K495" s="69"/>
    </row>
    <row r="496" spans="2:11" x14ac:dyDescent="0.3">
      <c r="B496" s="63"/>
      <c r="C496" s="55" t="str">
        <f>IFERROR((INDEX(tbl_dateHistory[], tbl_dailyDashboard[[#This Row],[rowLookup]], 1)), "-")</f>
        <v>x</v>
      </c>
      <c r="D496" s="56" t="str">
        <f>IFERROR(INDEX(tbl_dateHistory[], MATCH(tbl_dailyDashboard[[#This Row],[runDate]:[runDate]], tbl_dateHistory[[runDate]:[runDate]], 0), MATCH(tbl_dailyDashboard[[#Headers],[avgBotRunTime]], tbl_dateHistory[#Headers], 0)), "-")</f>
        <v>x</v>
      </c>
      <c r="E496" s="56" t="str">
        <f>IFERROR(INDEX(tbl_dateHistory[], MATCH(tbl_dailyDashboard[[#This Row],[runDate]:[runDate]], tbl_dateHistory[[runDate]:[runDate]], 0), MATCH(tbl_dailyDashboard[[#Headers],[avgTransactionTime]], tbl_dateHistory[#Headers], 0)), "-")</f>
        <v>x</v>
      </c>
      <c r="F496" s="99" t="str">
        <f>IFERROR(INDEX(tbl_dateHistory[], MATCH(tbl_dailyDashboard[[#This Row],[runDate]:[runDate]], tbl_dateHistory[[runDate]:[runDate]], 0), MATCH(tbl_dailyDashboard[[#Headers],[botRuns]], tbl_dateHistory[#Headers], 0)), "-")</f>
        <v>x</v>
      </c>
      <c r="G496" s="57" t="str">
        <f>IFERROR(INDEX(tbl_dateHistory[], MATCH(tbl_dailyDashboard[[#This Row],[runDate]:[runDate]], tbl_dateHistory[[runDate]:[runDate]], 0), MATCH(tbl_dailyDashboard[[#Headers],[totalTransactions]], tbl_dateHistory[#Headers], 0)), "-")</f>
        <v>x</v>
      </c>
      <c r="H496" s="58" t="str">
        <f>IFERROR(INDEX(tbl_dateHistory[], MATCH(tbl_dailyDashboard[[#This Row],[runDate]:[runDate]], tbl_dateHistory[[runDate]:[runDate]], 0), MATCH(tbl_dailyDashboard[[#Headers],[percentSuccessful]], tbl_dateHistory[#Headers], 0)), "-")</f>
        <v>x</v>
      </c>
      <c r="I496" s="58" t="str">
        <f>IFERROR(INDEX(tbl_dateHistory[], MATCH(tbl_dailyDashboard[[#This Row],[runDate]:[runDate]], tbl_dateHistory[[runDate]:[runDate]], 0), MATCH(tbl_dailyDashboard[[#Headers],[percentBRE]], tbl_dateHistory[#Headers], 0)), "-")</f>
        <v>x</v>
      </c>
      <c r="J496" s="58" t="str">
        <f>IFERROR(INDEX(tbl_dateHistory[], MATCH(tbl_dailyDashboard[[#This Row],[runDate]:[runDate]], tbl_dateHistory[[runDate]:[runDate]], 0), MATCH(tbl_dailyDashboard[[#Headers],[percentSystemErrors]], tbl_dateHistory[#Headers], 0)), "-")</f>
        <v>x</v>
      </c>
      <c r="K496" s="69"/>
    </row>
    <row r="497" spans="2:11" x14ac:dyDescent="0.3">
      <c r="B497" s="63"/>
      <c r="C497" s="55" t="str">
        <f>IFERROR((INDEX(tbl_dateHistory[], tbl_dailyDashboard[[#This Row],[rowLookup]], 1)), "-")</f>
        <v>x</v>
      </c>
      <c r="D497" s="56" t="str">
        <f>IFERROR(INDEX(tbl_dateHistory[], MATCH(tbl_dailyDashboard[[#This Row],[runDate]:[runDate]], tbl_dateHistory[[runDate]:[runDate]], 0), MATCH(tbl_dailyDashboard[[#Headers],[avgBotRunTime]], tbl_dateHistory[#Headers], 0)), "-")</f>
        <v>x</v>
      </c>
      <c r="E497" s="56" t="str">
        <f>IFERROR(INDEX(tbl_dateHistory[], MATCH(tbl_dailyDashboard[[#This Row],[runDate]:[runDate]], tbl_dateHistory[[runDate]:[runDate]], 0), MATCH(tbl_dailyDashboard[[#Headers],[avgTransactionTime]], tbl_dateHistory[#Headers], 0)), "-")</f>
        <v>x</v>
      </c>
      <c r="F497" s="99" t="str">
        <f>IFERROR(INDEX(tbl_dateHistory[], MATCH(tbl_dailyDashboard[[#This Row],[runDate]:[runDate]], tbl_dateHistory[[runDate]:[runDate]], 0), MATCH(tbl_dailyDashboard[[#Headers],[botRuns]], tbl_dateHistory[#Headers], 0)), "-")</f>
        <v>x</v>
      </c>
      <c r="G497" s="57" t="str">
        <f>IFERROR(INDEX(tbl_dateHistory[], MATCH(tbl_dailyDashboard[[#This Row],[runDate]:[runDate]], tbl_dateHistory[[runDate]:[runDate]], 0), MATCH(tbl_dailyDashboard[[#Headers],[totalTransactions]], tbl_dateHistory[#Headers], 0)), "-")</f>
        <v>x</v>
      </c>
      <c r="H497" s="58" t="str">
        <f>IFERROR(INDEX(tbl_dateHistory[], MATCH(tbl_dailyDashboard[[#This Row],[runDate]:[runDate]], tbl_dateHistory[[runDate]:[runDate]], 0), MATCH(tbl_dailyDashboard[[#Headers],[percentSuccessful]], tbl_dateHistory[#Headers], 0)), "-")</f>
        <v>x</v>
      </c>
      <c r="I497" s="58" t="str">
        <f>IFERROR(INDEX(tbl_dateHistory[], MATCH(tbl_dailyDashboard[[#This Row],[runDate]:[runDate]], tbl_dateHistory[[runDate]:[runDate]], 0), MATCH(tbl_dailyDashboard[[#Headers],[percentBRE]], tbl_dateHistory[#Headers], 0)), "-")</f>
        <v>x</v>
      </c>
      <c r="J497" s="58" t="str">
        <f>IFERROR(INDEX(tbl_dateHistory[], MATCH(tbl_dailyDashboard[[#This Row],[runDate]:[runDate]], tbl_dateHistory[[runDate]:[runDate]], 0), MATCH(tbl_dailyDashboard[[#Headers],[percentSystemErrors]], tbl_dateHistory[#Headers], 0)), "-")</f>
        <v>x</v>
      </c>
      <c r="K497" s="69"/>
    </row>
    <row r="498" spans="2:11" x14ac:dyDescent="0.3">
      <c r="B498" s="63"/>
      <c r="C498" s="55" t="str">
        <f>IFERROR((INDEX(tbl_dateHistory[], tbl_dailyDashboard[[#This Row],[rowLookup]], 1)), "-")</f>
        <v>x</v>
      </c>
      <c r="D498" s="56" t="str">
        <f>IFERROR(INDEX(tbl_dateHistory[], MATCH(tbl_dailyDashboard[[#This Row],[runDate]:[runDate]], tbl_dateHistory[[runDate]:[runDate]], 0), MATCH(tbl_dailyDashboard[[#Headers],[avgBotRunTime]], tbl_dateHistory[#Headers], 0)), "-")</f>
        <v>x</v>
      </c>
      <c r="E498" s="56" t="str">
        <f>IFERROR(INDEX(tbl_dateHistory[], MATCH(tbl_dailyDashboard[[#This Row],[runDate]:[runDate]], tbl_dateHistory[[runDate]:[runDate]], 0), MATCH(tbl_dailyDashboard[[#Headers],[avgTransactionTime]], tbl_dateHistory[#Headers], 0)), "-")</f>
        <v>x</v>
      </c>
      <c r="F498" s="99" t="str">
        <f>IFERROR(INDEX(tbl_dateHistory[], MATCH(tbl_dailyDashboard[[#This Row],[runDate]:[runDate]], tbl_dateHistory[[runDate]:[runDate]], 0), MATCH(tbl_dailyDashboard[[#Headers],[botRuns]], tbl_dateHistory[#Headers], 0)), "-")</f>
        <v>x</v>
      </c>
      <c r="G498" s="57" t="str">
        <f>IFERROR(INDEX(tbl_dateHistory[], MATCH(tbl_dailyDashboard[[#This Row],[runDate]:[runDate]], tbl_dateHistory[[runDate]:[runDate]], 0), MATCH(tbl_dailyDashboard[[#Headers],[totalTransactions]], tbl_dateHistory[#Headers], 0)), "-")</f>
        <v>x</v>
      </c>
      <c r="H498" s="58" t="str">
        <f>IFERROR(INDEX(tbl_dateHistory[], MATCH(tbl_dailyDashboard[[#This Row],[runDate]:[runDate]], tbl_dateHistory[[runDate]:[runDate]], 0), MATCH(tbl_dailyDashboard[[#Headers],[percentSuccessful]], tbl_dateHistory[#Headers], 0)), "-")</f>
        <v>x</v>
      </c>
      <c r="I498" s="58" t="str">
        <f>IFERROR(INDEX(tbl_dateHistory[], MATCH(tbl_dailyDashboard[[#This Row],[runDate]:[runDate]], tbl_dateHistory[[runDate]:[runDate]], 0), MATCH(tbl_dailyDashboard[[#Headers],[percentBRE]], tbl_dateHistory[#Headers], 0)), "-")</f>
        <v>x</v>
      </c>
      <c r="J498" s="58" t="str">
        <f>IFERROR(INDEX(tbl_dateHistory[], MATCH(tbl_dailyDashboard[[#This Row],[runDate]:[runDate]], tbl_dateHistory[[runDate]:[runDate]], 0), MATCH(tbl_dailyDashboard[[#Headers],[percentSystemErrors]], tbl_dateHistory[#Headers], 0)), "-")</f>
        <v>x</v>
      </c>
      <c r="K498" s="69"/>
    </row>
    <row r="499" spans="2:11" x14ac:dyDescent="0.3">
      <c r="B499" s="63"/>
      <c r="C499" s="55" t="str">
        <f>IFERROR((INDEX(tbl_dateHistory[], tbl_dailyDashboard[[#This Row],[rowLookup]], 1)), "-")</f>
        <v>x</v>
      </c>
      <c r="D499" s="56" t="str">
        <f>IFERROR(INDEX(tbl_dateHistory[], MATCH(tbl_dailyDashboard[[#This Row],[runDate]:[runDate]], tbl_dateHistory[[runDate]:[runDate]], 0), MATCH(tbl_dailyDashboard[[#Headers],[avgBotRunTime]], tbl_dateHistory[#Headers], 0)), "-")</f>
        <v>x</v>
      </c>
      <c r="E499" s="56" t="str">
        <f>IFERROR(INDEX(tbl_dateHistory[], MATCH(tbl_dailyDashboard[[#This Row],[runDate]:[runDate]], tbl_dateHistory[[runDate]:[runDate]], 0), MATCH(tbl_dailyDashboard[[#Headers],[avgTransactionTime]], tbl_dateHistory[#Headers], 0)), "-")</f>
        <v>x</v>
      </c>
      <c r="F499" s="99" t="str">
        <f>IFERROR(INDEX(tbl_dateHistory[], MATCH(tbl_dailyDashboard[[#This Row],[runDate]:[runDate]], tbl_dateHistory[[runDate]:[runDate]], 0), MATCH(tbl_dailyDashboard[[#Headers],[botRuns]], tbl_dateHistory[#Headers], 0)), "-")</f>
        <v>x</v>
      </c>
      <c r="G499" s="57" t="str">
        <f>IFERROR(INDEX(tbl_dateHistory[], MATCH(tbl_dailyDashboard[[#This Row],[runDate]:[runDate]], tbl_dateHistory[[runDate]:[runDate]], 0), MATCH(tbl_dailyDashboard[[#Headers],[totalTransactions]], tbl_dateHistory[#Headers], 0)), "-")</f>
        <v>x</v>
      </c>
      <c r="H499" s="58" t="str">
        <f>IFERROR(INDEX(tbl_dateHistory[], MATCH(tbl_dailyDashboard[[#This Row],[runDate]:[runDate]], tbl_dateHistory[[runDate]:[runDate]], 0), MATCH(tbl_dailyDashboard[[#Headers],[percentSuccessful]], tbl_dateHistory[#Headers], 0)), "-")</f>
        <v>x</v>
      </c>
      <c r="I499" s="58" t="str">
        <f>IFERROR(INDEX(tbl_dateHistory[], MATCH(tbl_dailyDashboard[[#This Row],[runDate]:[runDate]], tbl_dateHistory[[runDate]:[runDate]], 0), MATCH(tbl_dailyDashboard[[#Headers],[percentBRE]], tbl_dateHistory[#Headers], 0)), "-")</f>
        <v>x</v>
      </c>
      <c r="J499" s="58" t="str">
        <f>IFERROR(INDEX(tbl_dateHistory[], MATCH(tbl_dailyDashboard[[#This Row],[runDate]:[runDate]], tbl_dateHistory[[runDate]:[runDate]], 0), MATCH(tbl_dailyDashboard[[#Headers],[percentSystemErrors]], tbl_dateHistory[#Headers], 0)), "-")</f>
        <v>x</v>
      </c>
      <c r="K499" s="69"/>
    </row>
    <row r="500" spans="2:11" x14ac:dyDescent="0.3">
      <c r="B500" s="63"/>
      <c r="C500" s="55" t="str">
        <f>IFERROR((INDEX(tbl_dateHistory[], tbl_dailyDashboard[[#This Row],[rowLookup]], 1)), "-")</f>
        <v>x</v>
      </c>
      <c r="D500" s="56" t="str">
        <f>IFERROR(INDEX(tbl_dateHistory[], MATCH(tbl_dailyDashboard[[#This Row],[runDate]:[runDate]], tbl_dateHistory[[runDate]:[runDate]], 0), MATCH(tbl_dailyDashboard[[#Headers],[avgBotRunTime]], tbl_dateHistory[#Headers], 0)), "-")</f>
        <v>x</v>
      </c>
      <c r="E500" s="56" t="str">
        <f>IFERROR(INDEX(tbl_dateHistory[], MATCH(tbl_dailyDashboard[[#This Row],[runDate]:[runDate]], tbl_dateHistory[[runDate]:[runDate]], 0), MATCH(tbl_dailyDashboard[[#Headers],[avgTransactionTime]], tbl_dateHistory[#Headers], 0)), "-")</f>
        <v>x</v>
      </c>
      <c r="F500" s="99" t="str">
        <f>IFERROR(INDEX(tbl_dateHistory[], MATCH(tbl_dailyDashboard[[#This Row],[runDate]:[runDate]], tbl_dateHistory[[runDate]:[runDate]], 0), MATCH(tbl_dailyDashboard[[#Headers],[botRuns]], tbl_dateHistory[#Headers], 0)), "-")</f>
        <v>x</v>
      </c>
      <c r="G500" s="57" t="str">
        <f>IFERROR(INDEX(tbl_dateHistory[], MATCH(tbl_dailyDashboard[[#This Row],[runDate]:[runDate]], tbl_dateHistory[[runDate]:[runDate]], 0), MATCH(tbl_dailyDashboard[[#Headers],[totalTransactions]], tbl_dateHistory[#Headers], 0)), "-")</f>
        <v>x</v>
      </c>
      <c r="H500" s="58" t="str">
        <f>IFERROR(INDEX(tbl_dateHistory[], MATCH(tbl_dailyDashboard[[#This Row],[runDate]:[runDate]], tbl_dateHistory[[runDate]:[runDate]], 0), MATCH(tbl_dailyDashboard[[#Headers],[percentSuccessful]], tbl_dateHistory[#Headers], 0)), "-")</f>
        <v>x</v>
      </c>
      <c r="I500" s="58" t="str">
        <f>IFERROR(INDEX(tbl_dateHistory[], MATCH(tbl_dailyDashboard[[#This Row],[runDate]:[runDate]], tbl_dateHistory[[runDate]:[runDate]], 0), MATCH(tbl_dailyDashboard[[#Headers],[percentBRE]], tbl_dateHistory[#Headers], 0)), "-")</f>
        <v>x</v>
      </c>
      <c r="J500" s="58" t="str">
        <f>IFERROR(INDEX(tbl_dateHistory[], MATCH(tbl_dailyDashboard[[#This Row],[runDate]:[runDate]], tbl_dateHistory[[runDate]:[runDate]], 0), MATCH(tbl_dailyDashboard[[#Headers],[percentSystemErrors]], tbl_dateHistory[#Headers], 0)), "-")</f>
        <v>x</v>
      </c>
      <c r="K500" s="69"/>
    </row>
    <row r="501" spans="2:11" x14ac:dyDescent="0.3">
      <c r="B501" s="63"/>
      <c r="C501" s="55" t="str">
        <f>IFERROR((INDEX(tbl_dateHistory[], tbl_dailyDashboard[[#This Row],[rowLookup]], 1)), "-")</f>
        <v>x</v>
      </c>
      <c r="D501" s="56" t="str">
        <f>IFERROR(INDEX(tbl_dateHistory[], MATCH(tbl_dailyDashboard[[#This Row],[runDate]:[runDate]], tbl_dateHistory[[runDate]:[runDate]], 0), MATCH(tbl_dailyDashboard[[#Headers],[avgBotRunTime]], tbl_dateHistory[#Headers], 0)), "-")</f>
        <v>x</v>
      </c>
      <c r="E501" s="56" t="str">
        <f>IFERROR(INDEX(tbl_dateHistory[], MATCH(tbl_dailyDashboard[[#This Row],[runDate]:[runDate]], tbl_dateHistory[[runDate]:[runDate]], 0), MATCH(tbl_dailyDashboard[[#Headers],[avgTransactionTime]], tbl_dateHistory[#Headers], 0)), "-")</f>
        <v>x</v>
      </c>
      <c r="F501" s="99" t="str">
        <f>IFERROR(INDEX(tbl_dateHistory[], MATCH(tbl_dailyDashboard[[#This Row],[runDate]:[runDate]], tbl_dateHistory[[runDate]:[runDate]], 0), MATCH(tbl_dailyDashboard[[#Headers],[botRuns]], tbl_dateHistory[#Headers], 0)), "-")</f>
        <v>x</v>
      </c>
      <c r="G501" s="57" t="str">
        <f>IFERROR(INDEX(tbl_dateHistory[], MATCH(tbl_dailyDashboard[[#This Row],[runDate]:[runDate]], tbl_dateHistory[[runDate]:[runDate]], 0), MATCH(tbl_dailyDashboard[[#Headers],[totalTransactions]], tbl_dateHistory[#Headers], 0)), "-")</f>
        <v>x</v>
      </c>
      <c r="H501" s="58" t="str">
        <f>IFERROR(INDEX(tbl_dateHistory[], MATCH(tbl_dailyDashboard[[#This Row],[runDate]:[runDate]], tbl_dateHistory[[runDate]:[runDate]], 0), MATCH(tbl_dailyDashboard[[#Headers],[percentSuccessful]], tbl_dateHistory[#Headers], 0)), "-")</f>
        <v>x</v>
      </c>
      <c r="I501" s="58" t="str">
        <f>IFERROR(INDEX(tbl_dateHistory[], MATCH(tbl_dailyDashboard[[#This Row],[runDate]:[runDate]], tbl_dateHistory[[runDate]:[runDate]], 0), MATCH(tbl_dailyDashboard[[#Headers],[percentBRE]], tbl_dateHistory[#Headers], 0)), "-")</f>
        <v>x</v>
      </c>
      <c r="J501" s="58" t="str">
        <f>IFERROR(INDEX(tbl_dateHistory[], MATCH(tbl_dailyDashboard[[#This Row],[runDate]:[runDate]], tbl_dateHistory[[runDate]:[runDate]], 0), MATCH(tbl_dailyDashboard[[#Headers],[percentSystemErrors]], tbl_dateHistory[#Headers], 0)), "-")</f>
        <v>x</v>
      </c>
      <c r="K501" s="69"/>
    </row>
    <row r="502" spans="2:11" x14ac:dyDescent="0.3">
      <c r="B502" s="63"/>
      <c r="C502" s="55" t="str">
        <f>IFERROR((INDEX(tbl_dateHistory[], tbl_dailyDashboard[[#This Row],[rowLookup]], 1)), "-")</f>
        <v>x</v>
      </c>
      <c r="D502" s="56" t="str">
        <f>IFERROR(INDEX(tbl_dateHistory[], MATCH(tbl_dailyDashboard[[#This Row],[runDate]:[runDate]], tbl_dateHistory[[runDate]:[runDate]], 0), MATCH(tbl_dailyDashboard[[#Headers],[avgBotRunTime]], tbl_dateHistory[#Headers], 0)), "-")</f>
        <v>x</v>
      </c>
      <c r="E502" s="56" t="str">
        <f>IFERROR(INDEX(tbl_dateHistory[], MATCH(tbl_dailyDashboard[[#This Row],[runDate]:[runDate]], tbl_dateHistory[[runDate]:[runDate]], 0), MATCH(tbl_dailyDashboard[[#Headers],[avgTransactionTime]], tbl_dateHistory[#Headers], 0)), "-")</f>
        <v>x</v>
      </c>
      <c r="F502" s="99" t="str">
        <f>IFERROR(INDEX(tbl_dateHistory[], MATCH(tbl_dailyDashboard[[#This Row],[runDate]:[runDate]], tbl_dateHistory[[runDate]:[runDate]], 0), MATCH(tbl_dailyDashboard[[#Headers],[botRuns]], tbl_dateHistory[#Headers], 0)), "-")</f>
        <v>x</v>
      </c>
      <c r="G502" s="57" t="str">
        <f>IFERROR(INDEX(tbl_dateHistory[], MATCH(tbl_dailyDashboard[[#This Row],[runDate]:[runDate]], tbl_dateHistory[[runDate]:[runDate]], 0), MATCH(tbl_dailyDashboard[[#Headers],[totalTransactions]], tbl_dateHistory[#Headers], 0)), "-")</f>
        <v>x</v>
      </c>
      <c r="H502" s="58" t="str">
        <f>IFERROR(INDEX(tbl_dateHistory[], MATCH(tbl_dailyDashboard[[#This Row],[runDate]:[runDate]], tbl_dateHistory[[runDate]:[runDate]], 0), MATCH(tbl_dailyDashboard[[#Headers],[percentSuccessful]], tbl_dateHistory[#Headers], 0)), "-")</f>
        <v>x</v>
      </c>
      <c r="I502" s="58" t="str">
        <f>IFERROR(INDEX(tbl_dateHistory[], MATCH(tbl_dailyDashboard[[#This Row],[runDate]:[runDate]], tbl_dateHistory[[runDate]:[runDate]], 0), MATCH(tbl_dailyDashboard[[#Headers],[percentBRE]], tbl_dateHistory[#Headers], 0)), "-")</f>
        <v>x</v>
      </c>
      <c r="J502" s="58" t="str">
        <f>IFERROR(INDEX(tbl_dateHistory[], MATCH(tbl_dailyDashboard[[#This Row],[runDate]:[runDate]], tbl_dateHistory[[runDate]:[runDate]], 0), MATCH(tbl_dailyDashboard[[#Headers],[percentSystemErrors]], tbl_dateHistory[#Headers], 0)), "-")</f>
        <v>x</v>
      </c>
      <c r="K502" s="69"/>
    </row>
    <row r="503" spans="2:11" x14ac:dyDescent="0.3">
      <c r="B503" s="63"/>
      <c r="C503" s="55" t="str">
        <f>IFERROR((INDEX(tbl_dateHistory[], tbl_dailyDashboard[[#This Row],[rowLookup]], 1)), "-")</f>
        <v>x</v>
      </c>
      <c r="D503" s="56" t="str">
        <f>IFERROR(INDEX(tbl_dateHistory[], MATCH(tbl_dailyDashboard[[#This Row],[runDate]:[runDate]], tbl_dateHistory[[runDate]:[runDate]], 0), MATCH(tbl_dailyDashboard[[#Headers],[avgBotRunTime]], tbl_dateHistory[#Headers], 0)), "-")</f>
        <v>x</v>
      </c>
      <c r="E503" s="56" t="str">
        <f>IFERROR(INDEX(tbl_dateHistory[], MATCH(tbl_dailyDashboard[[#This Row],[runDate]:[runDate]], tbl_dateHistory[[runDate]:[runDate]], 0), MATCH(tbl_dailyDashboard[[#Headers],[avgTransactionTime]], tbl_dateHistory[#Headers], 0)), "-")</f>
        <v>x</v>
      </c>
      <c r="F503" s="99" t="str">
        <f>IFERROR(INDEX(tbl_dateHistory[], MATCH(tbl_dailyDashboard[[#This Row],[runDate]:[runDate]], tbl_dateHistory[[runDate]:[runDate]], 0), MATCH(tbl_dailyDashboard[[#Headers],[botRuns]], tbl_dateHistory[#Headers], 0)), "-")</f>
        <v>x</v>
      </c>
      <c r="G503" s="57" t="str">
        <f>IFERROR(INDEX(tbl_dateHistory[], MATCH(tbl_dailyDashboard[[#This Row],[runDate]:[runDate]], tbl_dateHistory[[runDate]:[runDate]], 0), MATCH(tbl_dailyDashboard[[#Headers],[totalTransactions]], tbl_dateHistory[#Headers], 0)), "-")</f>
        <v>x</v>
      </c>
      <c r="H503" s="58" t="str">
        <f>IFERROR(INDEX(tbl_dateHistory[], MATCH(tbl_dailyDashboard[[#This Row],[runDate]:[runDate]], tbl_dateHistory[[runDate]:[runDate]], 0), MATCH(tbl_dailyDashboard[[#Headers],[percentSuccessful]], tbl_dateHistory[#Headers], 0)), "-")</f>
        <v>x</v>
      </c>
      <c r="I503" s="58" t="str">
        <f>IFERROR(INDEX(tbl_dateHistory[], MATCH(tbl_dailyDashboard[[#This Row],[runDate]:[runDate]], tbl_dateHistory[[runDate]:[runDate]], 0), MATCH(tbl_dailyDashboard[[#Headers],[percentBRE]], tbl_dateHistory[#Headers], 0)), "-")</f>
        <v>x</v>
      </c>
      <c r="J503" s="58" t="str">
        <f>IFERROR(INDEX(tbl_dateHistory[], MATCH(tbl_dailyDashboard[[#This Row],[runDate]:[runDate]], tbl_dateHistory[[runDate]:[runDate]], 0), MATCH(tbl_dailyDashboard[[#Headers],[percentSystemErrors]], tbl_dateHistory[#Headers], 0)), "-")</f>
        <v>x</v>
      </c>
      <c r="K503" s="69"/>
    </row>
    <row r="504" spans="2:11" x14ac:dyDescent="0.3">
      <c r="B504" s="63"/>
      <c r="C504" s="55" t="str">
        <f>IFERROR((INDEX(tbl_dateHistory[], tbl_dailyDashboard[[#This Row],[rowLookup]], 1)), "-")</f>
        <v>x</v>
      </c>
      <c r="D504" s="56" t="str">
        <f>IFERROR(INDEX(tbl_dateHistory[], MATCH(tbl_dailyDashboard[[#This Row],[runDate]:[runDate]], tbl_dateHistory[[runDate]:[runDate]], 0), MATCH(tbl_dailyDashboard[[#Headers],[avgBotRunTime]], tbl_dateHistory[#Headers], 0)), "-")</f>
        <v>x</v>
      </c>
      <c r="E504" s="56" t="str">
        <f>IFERROR(INDEX(tbl_dateHistory[], MATCH(tbl_dailyDashboard[[#This Row],[runDate]:[runDate]], tbl_dateHistory[[runDate]:[runDate]], 0), MATCH(tbl_dailyDashboard[[#Headers],[avgTransactionTime]], tbl_dateHistory[#Headers], 0)), "-")</f>
        <v>x</v>
      </c>
      <c r="F504" s="99" t="str">
        <f>IFERROR(INDEX(tbl_dateHistory[], MATCH(tbl_dailyDashboard[[#This Row],[runDate]:[runDate]], tbl_dateHistory[[runDate]:[runDate]], 0), MATCH(tbl_dailyDashboard[[#Headers],[botRuns]], tbl_dateHistory[#Headers], 0)), "-")</f>
        <v>x</v>
      </c>
      <c r="G504" s="57" t="str">
        <f>IFERROR(INDEX(tbl_dateHistory[], MATCH(tbl_dailyDashboard[[#This Row],[runDate]:[runDate]], tbl_dateHistory[[runDate]:[runDate]], 0), MATCH(tbl_dailyDashboard[[#Headers],[totalTransactions]], tbl_dateHistory[#Headers], 0)), "-")</f>
        <v>x</v>
      </c>
      <c r="H504" s="58" t="str">
        <f>IFERROR(INDEX(tbl_dateHistory[], MATCH(tbl_dailyDashboard[[#This Row],[runDate]:[runDate]], tbl_dateHistory[[runDate]:[runDate]], 0), MATCH(tbl_dailyDashboard[[#Headers],[percentSuccessful]], tbl_dateHistory[#Headers], 0)), "-")</f>
        <v>x</v>
      </c>
      <c r="I504" s="58" t="str">
        <f>IFERROR(INDEX(tbl_dateHistory[], MATCH(tbl_dailyDashboard[[#This Row],[runDate]:[runDate]], tbl_dateHistory[[runDate]:[runDate]], 0), MATCH(tbl_dailyDashboard[[#Headers],[percentBRE]], tbl_dateHistory[#Headers], 0)), "-")</f>
        <v>x</v>
      </c>
      <c r="J504" s="58" t="str">
        <f>IFERROR(INDEX(tbl_dateHistory[], MATCH(tbl_dailyDashboard[[#This Row],[runDate]:[runDate]], tbl_dateHistory[[runDate]:[runDate]], 0), MATCH(tbl_dailyDashboard[[#Headers],[percentSystemErrors]], tbl_dateHistory[#Headers], 0)), "-")</f>
        <v>x</v>
      </c>
      <c r="K504" s="69"/>
    </row>
    <row r="505" spans="2:11" x14ac:dyDescent="0.3">
      <c r="B505" s="63"/>
      <c r="C505" s="55" t="str">
        <f>IFERROR((INDEX(tbl_dateHistory[], tbl_dailyDashboard[[#This Row],[rowLookup]], 1)), "-")</f>
        <v>x</v>
      </c>
      <c r="D505" s="56" t="str">
        <f>IFERROR(INDEX(tbl_dateHistory[], MATCH(tbl_dailyDashboard[[#This Row],[runDate]:[runDate]], tbl_dateHistory[[runDate]:[runDate]], 0), MATCH(tbl_dailyDashboard[[#Headers],[avgBotRunTime]], tbl_dateHistory[#Headers], 0)), "-")</f>
        <v>x</v>
      </c>
      <c r="E505" s="56" t="str">
        <f>IFERROR(INDEX(tbl_dateHistory[], MATCH(tbl_dailyDashboard[[#This Row],[runDate]:[runDate]], tbl_dateHistory[[runDate]:[runDate]], 0), MATCH(tbl_dailyDashboard[[#Headers],[avgTransactionTime]], tbl_dateHistory[#Headers], 0)), "-")</f>
        <v>x</v>
      </c>
      <c r="F505" s="99" t="str">
        <f>IFERROR(INDEX(tbl_dateHistory[], MATCH(tbl_dailyDashboard[[#This Row],[runDate]:[runDate]], tbl_dateHistory[[runDate]:[runDate]], 0), MATCH(tbl_dailyDashboard[[#Headers],[botRuns]], tbl_dateHistory[#Headers], 0)), "-")</f>
        <v>x</v>
      </c>
      <c r="G505" s="57" t="str">
        <f>IFERROR(INDEX(tbl_dateHistory[], MATCH(tbl_dailyDashboard[[#This Row],[runDate]:[runDate]], tbl_dateHistory[[runDate]:[runDate]], 0), MATCH(tbl_dailyDashboard[[#Headers],[totalTransactions]], tbl_dateHistory[#Headers], 0)), "-")</f>
        <v>x</v>
      </c>
      <c r="H505" s="58" t="str">
        <f>IFERROR(INDEX(tbl_dateHistory[], MATCH(tbl_dailyDashboard[[#This Row],[runDate]:[runDate]], tbl_dateHistory[[runDate]:[runDate]], 0), MATCH(tbl_dailyDashboard[[#Headers],[percentSuccessful]], tbl_dateHistory[#Headers], 0)), "-")</f>
        <v>x</v>
      </c>
      <c r="I505" s="58" t="str">
        <f>IFERROR(INDEX(tbl_dateHistory[], MATCH(tbl_dailyDashboard[[#This Row],[runDate]:[runDate]], tbl_dateHistory[[runDate]:[runDate]], 0), MATCH(tbl_dailyDashboard[[#Headers],[percentBRE]], tbl_dateHistory[#Headers], 0)), "-")</f>
        <v>x</v>
      </c>
      <c r="J505" s="58" t="str">
        <f>IFERROR(INDEX(tbl_dateHistory[], MATCH(tbl_dailyDashboard[[#This Row],[runDate]:[runDate]], tbl_dateHistory[[runDate]:[runDate]], 0), MATCH(tbl_dailyDashboard[[#Headers],[percentSystemErrors]], tbl_dateHistory[#Headers], 0)), "-")</f>
        <v>x</v>
      </c>
      <c r="K505" s="69"/>
    </row>
    <row r="506" spans="2:11" x14ac:dyDescent="0.3">
      <c r="B506" s="63"/>
      <c r="C506" s="55" t="str">
        <f>IFERROR((INDEX(tbl_dateHistory[], tbl_dailyDashboard[[#This Row],[rowLookup]], 1)), "-")</f>
        <v>x</v>
      </c>
      <c r="D506" s="56" t="str">
        <f>IFERROR(INDEX(tbl_dateHistory[], MATCH(tbl_dailyDashboard[[#This Row],[runDate]:[runDate]], tbl_dateHistory[[runDate]:[runDate]], 0), MATCH(tbl_dailyDashboard[[#Headers],[avgBotRunTime]], tbl_dateHistory[#Headers], 0)), "-")</f>
        <v>x</v>
      </c>
      <c r="E506" s="56" t="str">
        <f>IFERROR(INDEX(tbl_dateHistory[], MATCH(tbl_dailyDashboard[[#This Row],[runDate]:[runDate]], tbl_dateHistory[[runDate]:[runDate]], 0), MATCH(tbl_dailyDashboard[[#Headers],[avgTransactionTime]], tbl_dateHistory[#Headers], 0)), "-")</f>
        <v>x</v>
      </c>
      <c r="F506" s="99" t="str">
        <f>IFERROR(INDEX(tbl_dateHistory[], MATCH(tbl_dailyDashboard[[#This Row],[runDate]:[runDate]], tbl_dateHistory[[runDate]:[runDate]], 0), MATCH(tbl_dailyDashboard[[#Headers],[botRuns]], tbl_dateHistory[#Headers], 0)), "-")</f>
        <v>x</v>
      </c>
      <c r="G506" s="57" t="str">
        <f>IFERROR(INDEX(tbl_dateHistory[], MATCH(tbl_dailyDashboard[[#This Row],[runDate]:[runDate]], tbl_dateHistory[[runDate]:[runDate]], 0), MATCH(tbl_dailyDashboard[[#Headers],[totalTransactions]], tbl_dateHistory[#Headers], 0)), "-")</f>
        <v>x</v>
      </c>
      <c r="H506" s="58" t="str">
        <f>IFERROR(INDEX(tbl_dateHistory[], MATCH(tbl_dailyDashboard[[#This Row],[runDate]:[runDate]], tbl_dateHistory[[runDate]:[runDate]], 0), MATCH(tbl_dailyDashboard[[#Headers],[percentSuccessful]], tbl_dateHistory[#Headers], 0)), "-")</f>
        <v>x</v>
      </c>
      <c r="I506" s="58" t="str">
        <f>IFERROR(INDEX(tbl_dateHistory[], MATCH(tbl_dailyDashboard[[#This Row],[runDate]:[runDate]], tbl_dateHistory[[runDate]:[runDate]], 0), MATCH(tbl_dailyDashboard[[#Headers],[percentBRE]], tbl_dateHistory[#Headers], 0)), "-")</f>
        <v>x</v>
      </c>
      <c r="J506" s="58" t="str">
        <f>IFERROR(INDEX(tbl_dateHistory[], MATCH(tbl_dailyDashboard[[#This Row],[runDate]:[runDate]], tbl_dateHistory[[runDate]:[runDate]], 0), MATCH(tbl_dailyDashboard[[#Headers],[percentSystemErrors]], tbl_dateHistory[#Headers], 0)), "-")</f>
        <v>x</v>
      </c>
      <c r="K506" s="69"/>
    </row>
    <row r="507" spans="2:11" x14ac:dyDescent="0.3">
      <c r="B507" s="63"/>
      <c r="C507" s="55" t="str">
        <f>IFERROR((INDEX(tbl_dateHistory[], tbl_dailyDashboard[[#This Row],[rowLookup]], 1)), "-")</f>
        <v>x</v>
      </c>
      <c r="D507" s="56" t="str">
        <f>IFERROR(INDEX(tbl_dateHistory[], MATCH(tbl_dailyDashboard[[#This Row],[runDate]:[runDate]], tbl_dateHistory[[runDate]:[runDate]], 0), MATCH(tbl_dailyDashboard[[#Headers],[avgBotRunTime]], tbl_dateHistory[#Headers], 0)), "-")</f>
        <v>x</v>
      </c>
      <c r="E507" s="56" t="str">
        <f>IFERROR(INDEX(tbl_dateHistory[], MATCH(tbl_dailyDashboard[[#This Row],[runDate]:[runDate]], tbl_dateHistory[[runDate]:[runDate]], 0), MATCH(tbl_dailyDashboard[[#Headers],[avgTransactionTime]], tbl_dateHistory[#Headers], 0)), "-")</f>
        <v>x</v>
      </c>
      <c r="F507" s="99" t="str">
        <f>IFERROR(INDEX(tbl_dateHistory[], MATCH(tbl_dailyDashboard[[#This Row],[runDate]:[runDate]], tbl_dateHistory[[runDate]:[runDate]], 0), MATCH(tbl_dailyDashboard[[#Headers],[botRuns]], tbl_dateHistory[#Headers], 0)), "-")</f>
        <v>x</v>
      </c>
      <c r="G507" s="57" t="str">
        <f>IFERROR(INDEX(tbl_dateHistory[], MATCH(tbl_dailyDashboard[[#This Row],[runDate]:[runDate]], tbl_dateHistory[[runDate]:[runDate]], 0), MATCH(tbl_dailyDashboard[[#Headers],[totalTransactions]], tbl_dateHistory[#Headers], 0)), "-")</f>
        <v>x</v>
      </c>
      <c r="H507" s="58" t="str">
        <f>IFERROR(INDEX(tbl_dateHistory[], MATCH(tbl_dailyDashboard[[#This Row],[runDate]:[runDate]], tbl_dateHistory[[runDate]:[runDate]], 0), MATCH(tbl_dailyDashboard[[#Headers],[percentSuccessful]], tbl_dateHistory[#Headers], 0)), "-")</f>
        <v>x</v>
      </c>
      <c r="I507" s="58" t="str">
        <f>IFERROR(INDEX(tbl_dateHistory[], MATCH(tbl_dailyDashboard[[#This Row],[runDate]:[runDate]], tbl_dateHistory[[runDate]:[runDate]], 0), MATCH(tbl_dailyDashboard[[#Headers],[percentBRE]], tbl_dateHistory[#Headers], 0)), "-")</f>
        <v>x</v>
      </c>
      <c r="J507" s="58" t="str">
        <f>IFERROR(INDEX(tbl_dateHistory[], MATCH(tbl_dailyDashboard[[#This Row],[runDate]:[runDate]], tbl_dateHistory[[runDate]:[runDate]], 0), MATCH(tbl_dailyDashboard[[#Headers],[percentSystemErrors]], tbl_dateHistory[#Headers], 0)), "-")</f>
        <v>x</v>
      </c>
      <c r="K507" s="69"/>
    </row>
    <row r="508" spans="2:11" x14ac:dyDescent="0.3">
      <c r="B508" s="63"/>
      <c r="C508" s="55" t="str">
        <f>IFERROR((INDEX(tbl_dateHistory[], tbl_dailyDashboard[[#This Row],[rowLookup]], 1)), "-")</f>
        <v>x</v>
      </c>
      <c r="D508" s="56" t="str">
        <f>IFERROR(INDEX(tbl_dateHistory[], MATCH(tbl_dailyDashboard[[#This Row],[runDate]:[runDate]], tbl_dateHistory[[runDate]:[runDate]], 0), MATCH(tbl_dailyDashboard[[#Headers],[avgBotRunTime]], tbl_dateHistory[#Headers], 0)), "-")</f>
        <v>x</v>
      </c>
      <c r="E508" s="56" t="str">
        <f>IFERROR(INDEX(tbl_dateHistory[], MATCH(tbl_dailyDashboard[[#This Row],[runDate]:[runDate]], tbl_dateHistory[[runDate]:[runDate]], 0), MATCH(tbl_dailyDashboard[[#Headers],[avgTransactionTime]], tbl_dateHistory[#Headers], 0)), "-")</f>
        <v>x</v>
      </c>
      <c r="F508" s="99" t="str">
        <f>IFERROR(INDEX(tbl_dateHistory[], MATCH(tbl_dailyDashboard[[#This Row],[runDate]:[runDate]], tbl_dateHistory[[runDate]:[runDate]], 0), MATCH(tbl_dailyDashboard[[#Headers],[botRuns]], tbl_dateHistory[#Headers], 0)), "-")</f>
        <v>x</v>
      </c>
      <c r="G508" s="57" t="str">
        <f>IFERROR(INDEX(tbl_dateHistory[], MATCH(tbl_dailyDashboard[[#This Row],[runDate]:[runDate]], tbl_dateHistory[[runDate]:[runDate]], 0), MATCH(tbl_dailyDashboard[[#Headers],[totalTransactions]], tbl_dateHistory[#Headers], 0)), "-")</f>
        <v>x</v>
      </c>
      <c r="H508" s="58" t="str">
        <f>IFERROR(INDEX(tbl_dateHistory[], MATCH(tbl_dailyDashboard[[#This Row],[runDate]:[runDate]], tbl_dateHistory[[runDate]:[runDate]], 0), MATCH(tbl_dailyDashboard[[#Headers],[percentSuccessful]], tbl_dateHistory[#Headers], 0)), "-")</f>
        <v>x</v>
      </c>
      <c r="I508" s="58" t="str">
        <f>IFERROR(INDEX(tbl_dateHistory[], MATCH(tbl_dailyDashboard[[#This Row],[runDate]:[runDate]], tbl_dateHistory[[runDate]:[runDate]], 0), MATCH(tbl_dailyDashboard[[#Headers],[percentBRE]], tbl_dateHistory[#Headers], 0)), "-")</f>
        <v>x</v>
      </c>
      <c r="J508" s="58" t="str">
        <f>IFERROR(INDEX(tbl_dateHistory[], MATCH(tbl_dailyDashboard[[#This Row],[runDate]:[runDate]], tbl_dateHistory[[runDate]:[runDate]], 0), MATCH(tbl_dailyDashboard[[#Headers],[percentSystemErrors]], tbl_dateHistory[#Headers], 0)), "-")</f>
        <v>x</v>
      </c>
      <c r="K508" s="69"/>
    </row>
    <row r="509" spans="2:11" x14ac:dyDescent="0.3">
      <c r="B509" s="63"/>
      <c r="C509" s="55" t="str">
        <f>IFERROR((INDEX(tbl_dateHistory[], tbl_dailyDashboard[[#This Row],[rowLookup]], 1)), "-")</f>
        <v>x</v>
      </c>
      <c r="D509" s="56" t="str">
        <f>IFERROR(INDEX(tbl_dateHistory[], MATCH(tbl_dailyDashboard[[#This Row],[runDate]:[runDate]], tbl_dateHistory[[runDate]:[runDate]], 0), MATCH(tbl_dailyDashboard[[#Headers],[avgBotRunTime]], tbl_dateHistory[#Headers], 0)), "-")</f>
        <v>x</v>
      </c>
      <c r="E509" s="56" t="str">
        <f>IFERROR(INDEX(tbl_dateHistory[], MATCH(tbl_dailyDashboard[[#This Row],[runDate]:[runDate]], tbl_dateHistory[[runDate]:[runDate]], 0), MATCH(tbl_dailyDashboard[[#Headers],[avgTransactionTime]], tbl_dateHistory[#Headers], 0)), "-")</f>
        <v>x</v>
      </c>
      <c r="F509" s="99" t="str">
        <f>IFERROR(INDEX(tbl_dateHistory[], MATCH(tbl_dailyDashboard[[#This Row],[runDate]:[runDate]], tbl_dateHistory[[runDate]:[runDate]], 0), MATCH(tbl_dailyDashboard[[#Headers],[botRuns]], tbl_dateHistory[#Headers], 0)), "-")</f>
        <v>x</v>
      </c>
      <c r="G509" s="57" t="str">
        <f>IFERROR(INDEX(tbl_dateHistory[], MATCH(tbl_dailyDashboard[[#This Row],[runDate]:[runDate]], tbl_dateHistory[[runDate]:[runDate]], 0), MATCH(tbl_dailyDashboard[[#Headers],[totalTransactions]], tbl_dateHistory[#Headers], 0)), "-")</f>
        <v>x</v>
      </c>
      <c r="H509" s="58" t="str">
        <f>IFERROR(INDEX(tbl_dateHistory[], MATCH(tbl_dailyDashboard[[#This Row],[runDate]:[runDate]], tbl_dateHistory[[runDate]:[runDate]], 0), MATCH(tbl_dailyDashboard[[#Headers],[percentSuccessful]], tbl_dateHistory[#Headers], 0)), "-")</f>
        <v>x</v>
      </c>
      <c r="I509" s="58" t="str">
        <f>IFERROR(INDEX(tbl_dateHistory[], MATCH(tbl_dailyDashboard[[#This Row],[runDate]:[runDate]], tbl_dateHistory[[runDate]:[runDate]], 0), MATCH(tbl_dailyDashboard[[#Headers],[percentBRE]], tbl_dateHistory[#Headers], 0)), "-")</f>
        <v>x</v>
      </c>
      <c r="J509" s="58" t="str">
        <f>IFERROR(INDEX(tbl_dateHistory[], MATCH(tbl_dailyDashboard[[#This Row],[runDate]:[runDate]], tbl_dateHistory[[runDate]:[runDate]], 0), MATCH(tbl_dailyDashboard[[#Headers],[percentSystemErrors]], tbl_dateHistory[#Headers], 0)), "-")</f>
        <v>x</v>
      </c>
      <c r="K509" s="69"/>
    </row>
    <row r="510" spans="2:11" x14ac:dyDescent="0.3">
      <c r="B510" s="63"/>
      <c r="C510" s="55" t="str">
        <f>IFERROR((INDEX(tbl_dateHistory[], tbl_dailyDashboard[[#This Row],[rowLookup]], 1)), "-")</f>
        <v>x</v>
      </c>
      <c r="D510" s="56" t="str">
        <f>IFERROR(INDEX(tbl_dateHistory[], MATCH(tbl_dailyDashboard[[#This Row],[runDate]:[runDate]], tbl_dateHistory[[runDate]:[runDate]], 0), MATCH(tbl_dailyDashboard[[#Headers],[avgBotRunTime]], tbl_dateHistory[#Headers], 0)), "-")</f>
        <v>x</v>
      </c>
      <c r="E510" s="56" t="str">
        <f>IFERROR(INDEX(tbl_dateHistory[], MATCH(tbl_dailyDashboard[[#This Row],[runDate]:[runDate]], tbl_dateHistory[[runDate]:[runDate]], 0), MATCH(tbl_dailyDashboard[[#Headers],[avgTransactionTime]], tbl_dateHistory[#Headers], 0)), "-")</f>
        <v>x</v>
      </c>
      <c r="F510" s="99" t="str">
        <f>IFERROR(INDEX(tbl_dateHistory[], MATCH(tbl_dailyDashboard[[#This Row],[runDate]:[runDate]], tbl_dateHistory[[runDate]:[runDate]], 0), MATCH(tbl_dailyDashboard[[#Headers],[botRuns]], tbl_dateHistory[#Headers], 0)), "-")</f>
        <v>x</v>
      </c>
      <c r="G510" s="57" t="str">
        <f>IFERROR(INDEX(tbl_dateHistory[], MATCH(tbl_dailyDashboard[[#This Row],[runDate]:[runDate]], tbl_dateHistory[[runDate]:[runDate]], 0), MATCH(tbl_dailyDashboard[[#Headers],[totalTransactions]], tbl_dateHistory[#Headers], 0)), "-")</f>
        <v>x</v>
      </c>
      <c r="H510" s="58" t="str">
        <f>IFERROR(INDEX(tbl_dateHistory[], MATCH(tbl_dailyDashboard[[#This Row],[runDate]:[runDate]], tbl_dateHistory[[runDate]:[runDate]], 0), MATCH(tbl_dailyDashboard[[#Headers],[percentSuccessful]], tbl_dateHistory[#Headers], 0)), "-")</f>
        <v>x</v>
      </c>
      <c r="I510" s="58" t="str">
        <f>IFERROR(INDEX(tbl_dateHistory[], MATCH(tbl_dailyDashboard[[#This Row],[runDate]:[runDate]], tbl_dateHistory[[runDate]:[runDate]], 0), MATCH(tbl_dailyDashboard[[#Headers],[percentBRE]], tbl_dateHistory[#Headers], 0)), "-")</f>
        <v>x</v>
      </c>
      <c r="J510" s="58" t="str">
        <f>IFERROR(INDEX(tbl_dateHistory[], MATCH(tbl_dailyDashboard[[#This Row],[runDate]:[runDate]], tbl_dateHistory[[runDate]:[runDate]], 0), MATCH(tbl_dailyDashboard[[#Headers],[percentSystemErrors]], tbl_dateHistory[#Headers], 0)), "-")</f>
        <v>x</v>
      </c>
      <c r="K510" s="69"/>
    </row>
    <row r="511" spans="2:11" x14ac:dyDescent="0.3">
      <c r="B511" s="63"/>
      <c r="C511" s="55" t="str">
        <f>IFERROR((INDEX(tbl_dateHistory[], tbl_dailyDashboard[[#This Row],[rowLookup]], 1)), "-")</f>
        <v>x</v>
      </c>
      <c r="D511" s="56" t="str">
        <f>IFERROR(INDEX(tbl_dateHistory[], MATCH(tbl_dailyDashboard[[#This Row],[runDate]:[runDate]], tbl_dateHistory[[runDate]:[runDate]], 0), MATCH(tbl_dailyDashboard[[#Headers],[avgBotRunTime]], tbl_dateHistory[#Headers], 0)), "-")</f>
        <v>x</v>
      </c>
      <c r="E511" s="56" t="str">
        <f>IFERROR(INDEX(tbl_dateHistory[], MATCH(tbl_dailyDashboard[[#This Row],[runDate]:[runDate]], tbl_dateHistory[[runDate]:[runDate]], 0), MATCH(tbl_dailyDashboard[[#Headers],[avgTransactionTime]], tbl_dateHistory[#Headers], 0)), "-")</f>
        <v>x</v>
      </c>
      <c r="F511" s="99" t="str">
        <f>IFERROR(INDEX(tbl_dateHistory[], MATCH(tbl_dailyDashboard[[#This Row],[runDate]:[runDate]], tbl_dateHistory[[runDate]:[runDate]], 0), MATCH(tbl_dailyDashboard[[#Headers],[botRuns]], tbl_dateHistory[#Headers], 0)), "-")</f>
        <v>x</v>
      </c>
      <c r="G511" s="57" t="str">
        <f>IFERROR(INDEX(tbl_dateHistory[], MATCH(tbl_dailyDashboard[[#This Row],[runDate]:[runDate]], tbl_dateHistory[[runDate]:[runDate]], 0), MATCH(tbl_dailyDashboard[[#Headers],[totalTransactions]], tbl_dateHistory[#Headers], 0)), "-")</f>
        <v>x</v>
      </c>
      <c r="H511" s="58" t="str">
        <f>IFERROR(INDEX(tbl_dateHistory[], MATCH(tbl_dailyDashboard[[#This Row],[runDate]:[runDate]], tbl_dateHistory[[runDate]:[runDate]], 0), MATCH(tbl_dailyDashboard[[#Headers],[percentSuccessful]], tbl_dateHistory[#Headers], 0)), "-")</f>
        <v>x</v>
      </c>
      <c r="I511" s="58" t="str">
        <f>IFERROR(INDEX(tbl_dateHistory[], MATCH(tbl_dailyDashboard[[#This Row],[runDate]:[runDate]], tbl_dateHistory[[runDate]:[runDate]], 0), MATCH(tbl_dailyDashboard[[#Headers],[percentBRE]], tbl_dateHistory[#Headers], 0)), "-")</f>
        <v>x</v>
      </c>
      <c r="J511" s="58" t="str">
        <f>IFERROR(INDEX(tbl_dateHistory[], MATCH(tbl_dailyDashboard[[#This Row],[runDate]:[runDate]], tbl_dateHistory[[runDate]:[runDate]], 0), MATCH(tbl_dailyDashboard[[#Headers],[percentSystemErrors]], tbl_dateHistory[#Headers], 0)), "-")</f>
        <v>x</v>
      </c>
      <c r="K511" s="69"/>
    </row>
    <row r="512" spans="2:11" x14ac:dyDescent="0.3">
      <c r="B512" s="63"/>
      <c r="C512" s="55" t="str">
        <f>IFERROR((INDEX(tbl_dateHistory[], tbl_dailyDashboard[[#This Row],[rowLookup]], 1)), "-")</f>
        <v>x</v>
      </c>
      <c r="D512" s="56" t="str">
        <f>IFERROR(INDEX(tbl_dateHistory[], MATCH(tbl_dailyDashboard[[#This Row],[runDate]:[runDate]], tbl_dateHistory[[runDate]:[runDate]], 0), MATCH(tbl_dailyDashboard[[#Headers],[avgBotRunTime]], tbl_dateHistory[#Headers], 0)), "-")</f>
        <v>x</v>
      </c>
      <c r="E512" s="56" t="str">
        <f>IFERROR(INDEX(tbl_dateHistory[], MATCH(tbl_dailyDashboard[[#This Row],[runDate]:[runDate]], tbl_dateHistory[[runDate]:[runDate]], 0), MATCH(tbl_dailyDashboard[[#Headers],[avgTransactionTime]], tbl_dateHistory[#Headers], 0)), "-")</f>
        <v>x</v>
      </c>
      <c r="F512" s="99" t="str">
        <f>IFERROR(INDEX(tbl_dateHistory[], MATCH(tbl_dailyDashboard[[#This Row],[runDate]:[runDate]], tbl_dateHistory[[runDate]:[runDate]], 0), MATCH(tbl_dailyDashboard[[#Headers],[botRuns]], tbl_dateHistory[#Headers], 0)), "-")</f>
        <v>x</v>
      </c>
      <c r="G512" s="57" t="str">
        <f>IFERROR(INDEX(tbl_dateHistory[], MATCH(tbl_dailyDashboard[[#This Row],[runDate]:[runDate]], tbl_dateHistory[[runDate]:[runDate]], 0), MATCH(tbl_dailyDashboard[[#Headers],[totalTransactions]], tbl_dateHistory[#Headers], 0)), "-")</f>
        <v>x</v>
      </c>
      <c r="H512" s="58" t="str">
        <f>IFERROR(INDEX(tbl_dateHistory[], MATCH(tbl_dailyDashboard[[#This Row],[runDate]:[runDate]], tbl_dateHistory[[runDate]:[runDate]], 0), MATCH(tbl_dailyDashboard[[#Headers],[percentSuccessful]], tbl_dateHistory[#Headers], 0)), "-")</f>
        <v>x</v>
      </c>
      <c r="I512" s="58" t="str">
        <f>IFERROR(INDEX(tbl_dateHistory[], MATCH(tbl_dailyDashboard[[#This Row],[runDate]:[runDate]], tbl_dateHistory[[runDate]:[runDate]], 0), MATCH(tbl_dailyDashboard[[#Headers],[percentBRE]], tbl_dateHistory[#Headers], 0)), "-")</f>
        <v>x</v>
      </c>
      <c r="J512" s="58" t="str">
        <f>IFERROR(INDEX(tbl_dateHistory[], MATCH(tbl_dailyDashboard[[#This Row],[runDate]:[runDate]], tbl_dateHistory[[runDate]:[runDate]], 0), MATCH(tbl_dailyDashboard[[#Headers],[percentSystemErrors]], tbl_dateHistory[#Headers], 0)), "-")</f>
        <v>x</v>
      </c>
      <c r="K512" s="69"/>
    </row>
    <row r="513" spans="2:11" x14ac:dyDescent="0.3">
      <c r="B513" s="63"/>
      <c r="C513" s="55" t="str">
        <f>IFERROR((INDEX(tbl_dateHistory[], tbl_dailyDashboard[[#This Row],[rowLookup]], 1)), "-")</f>
        <v>x</v>
      </c>
      <c r="D513" s="56" t="str">
        <f>IFERROR(INDEX(tbl_dateHistory[], MATCH(tbl_dailyDashboard[[#This Row],[runDate]:[runDate]], tbl_dateHistory[[runDate]:[runDate]], 0), MATCH(tbl_dailyDashboard[[#Headers],[avgBotRunTime]], tbl_dateHistory[#Headers], 0)), "-")</f>
        <v>x</v>
      </c>
      <c r="E513" s="56" t="str">
        <f>IFERROR(INDEX(tbl_dateHistory[], MATCH(tbl_dailyDashboard[[#This Row],[runDate]:[runDate]], tbl_dateHistory[[runDate]:[runDate]], 0), MATCH(tbl_dailyDashboard[[#Headers],[avgTransactionTime]], tbl_dateHistory[#Headers], 0)), "-")</f>
        <v>x</v>
      </c>
      <c r="F513" s="99" t="str">
        <f>IFERROR(INDEX(tbl_dateHistory[], MATCH(tbl_dailyDashboard[[#This Row],[runDate]:[runDate]], tbl_dateHistory[[runDate]:[runDate]], 0), MATCH(tbl_dailyDashboard[[#Headers],[botRuns]], tbl_dateHistory[#Headers], 0)), "-")</f>
        <v>x</v>
      </c>
      <c r="G513" s="57" t="str">
        <f>IFERROR(INDEX(tbl_dateHistory[], MATCH(tbl_dailyDashboard[[#This Row],[runDate]:[runDate]], tbl_dateHistory[[runDate]:[runDate]], 0), MATCH(tbl_dailyDashboard[[#Headers],[totalTransactions]], tbl_dateHistory[#Headers], 0)), "-")</f>
        <v>x</v>
      </c>
      <c r="H513" s="58" t="str">
        <f>IFERROR(INDEX(tbl_dateHistory[], MATCH(tbl_dailyDashboard[[#This Row],[runDate]:[runDate]], tbl_dateHistory[[runDate]:[runDate]], 0), MATCH(tbl_dailyDashboard[[#Headers],[percentSuccessful]], tbl_dateHistory[#Headers], 0)), "-")</f>
        <v>x</v>
      </c>
      <c r="I513" s="58" t="str">
        <f>IFERROR(INDEX(tbl_dateHistory[], MATCH(tbl_dailyDashboard[[#This Row],[runDate]:[runDate]], tbl_dateHistory[[runDate]:[runDate]], 0), MATCH(tbl_dailyDashboard[[#Headers],[percentBRE]], tbl_dateHistory[#Headers], 0)), "-")</f>
        <v>x</v>
      </c>
      <c r="J513" s="58" t="str">
        <f>IFERROR(INDEX(tbl_dateHistory[], MATCH(tbl_dailyDashboard[[#This Row],[runDate]:[runDate]], tbl_dateHistory[[runDate]:[runDate]], 0), MATCH(tbl_dailyDashboard[[#Headers],[percentSystemErrors]], tbl_dateHistory[#Headers], 0)), "-")</f>
        <v>x</v>
      </c>
      <c r="K513" s="69"/>
    </row>
    <row r="514" spans="2:11" x14ac:dyDescent="0.3">
      <c r="B514" s="63"/>
      <c r="C514" s="55" t="str">
        <f>IFERROR((INDEX(tbl_dateHistory[], tbl_dailyDashboard[[#This Row],[rowLookup]], 1)), "-")</f>
        <v>x</v>
      </c>
      <c r="D514" s="56" t="str">
        <f>IFERROR(INDEX(tbl_dateHistory[], MATCH(tbl_dailyDashboard[[#This Row],[runDate]:[runDate]], tbl_dateHistory[[runDate]:[runDate]], 0), MATCH(tbl_dailyDashboard[[#Headers],[avgBotRunTime]], tbl_dateHistory[#Headers], 0)), "-")</f>
        <v>x</v>
      </c>
      <c r="E514" s="56" t="str">
        <f>IFERROR(INDEX(tbl_dateHistory[], MATCH(tbl_dailyDashboard[[#This Row],[runDate]:[runDate]], tbl_dateHistory[[runDate]:[runDate]], 0), MATCH(tbl_dailyDashboard[[#Headers],[avgTransactionTime]], tbl_dateHistory[#Headers], 0)), "-")</f>
        <v>x</v>
      </c>
      <c r="F514" s="99" t="str">
        <f>IFERROR(INDEX(tbl_dateHistory[], MATCH(tbl_dailyDashboard[[#This Row],[runDate]:[runDate]], tbl_dateHistory[[runDate]:[runDate]], 0), MATCH(tbl_dailyDashboard[[#Headers],[botRuns]], tbl_dateHistory[#Headers], 0)), "-")</f>
        <v>x</v>
      </c>
      <c r="G514" s="57" t="str">
        <f>IFERROR(INDEX(tbl_dateHistory[], MATCH(tbl_dailyDashboard[[#This Row],[runDate]:[runDate]], tbl_dateHistory[[runDate]:[runDate]], 0), MATCH(tbl_dailyDashboard[[#Headers],[totalTransactions]], tbl_dateHistory[#Headers], 0)), "-")</f>
        <v>x</v>
      </c>
      <c r="H514" s="58" t="str">
        <f>IFERROR(INDEX(tbl_dateHistory[], MATCH(tbl_dailyDashboard[[#This Row],[runDate]:[runDate]], tbl_dateHistory[[runDate]:[runDate]], 0), MATCH(tbl_dailyDashboard[[#Headers],[percentSuccessful]], tbl_dateHistory[#Headers], 0)), "-")</f>
        <v>x</v>
      </c>
      <c r="I514" s="58" t="str">
        <f>IFERROR(INDEX(tbl_dateHistory[], MATCH(tbl_dailyDashboard[[#This Row],[runDate]:[runDate]], tbl_dateHistory[[runDate]:[runDate]], 0), MATCH(tbl_dailyDashboard[[#Headers],[percentBRE]], tbl_dateHistory[#Headers], 0)), "-")</f>
        <v>x</v>
      </c>
      <c r="J514" s="58" t="str">
        <f>IFERROR(INDEX(tbl_dateHistory[], MATCH(tbl_dailyDashboard[[#This Row],[runDate]:[runDate]], tbl_dateHistory[[runDate]:[runDate]], 0), MATCH(tbl_dailyDashboard[[#Headers],[percentSystemErrors]], tbl_dateHistory[#Headers], 0)), "-")</f>
        <v>x</v>
      </c>
      <c r="K514" s="69"/>
    </row>
    <row r="515" spans="2:11" x14ac:dyDescent="0.3">
      <c r="B515" s="63"/>
      <c r="C515" s="55" t="str">
        <f>IFERROR((INDEX(tbl_dateHistory[], tbl_dailyDashboard[[#This Row],[rowLookup]], 1)), "-")</f>
        <v>x</v>
      </c>
      <c r="D515" s="56" t="str">
        <f>IFERROR(INDEX(tbl_dateHistory[], MATCH(tbl_dailyDashboard[[#This Row],[runDate]:[runDate]], tbl_dateHistory[[runDate]:[runDate]], 0), MATCH(tbl_dailyDashboard[[#Headers],[avgBotRunTime]], tbl_dateHistory[#Headers], 0)), "-")</f>
        <v>x</v>
      </c>
      <c r="E515" s="56" t="str">
        <f>IFERROR(INDEX(tbl_dateHistory[], MATCH(tbl_dailyDashboard[[#This Row],[runDate]:[runDate]], tbl_dateHistory[[runDate]:[runDate]], 0), MATCH(tbl_dailyDashboard[[#Headers],[avgTransactionTime]], tbl_dateHistory[#Headers], 0)), "-")</f>
        <v>x</v>
      </c>
      <c r="F515" s="99" t="str">
        <f>IFERROR(INDEX(tbl_dateHistory[], MATCH(tbl_dailyDashboard[[#This Row],[runDate]:[runDate]], tbl_dateHistory[[runDate]:[runDate]], 0), MATCH(tbl_dailyDashboard[[#Headers],[botRuns]], tbl_dateHistory[#Headers], 0)), "-")</f>
        <v>x</v>
      </c>
      <c r="G515" s="57" t="str">
        <f>IFERROR(INDEX(tbl_dateHistory[], MATCH(tbl_dailyDashboard[[#This Row],[runDate]:[runDate]], tbl_dateHistory[[runDate]:[runDate]], 0), MATCH(tbl_dailyDashboard[[#Headers],[totalTransactions]], tbl_dateHistory[#Headers], 0)), "-")</f>
        <v>x</v>
      </c>
      <c r="H515" s="58" t="str">
        <f>IFERROR(INDEX(tbl_dateHistory[], MATCH(tbl_dailyDashboard[[#This Row],[runDate]:[runDate]], tbl_dateHistory[[runDate]:[runDate]], 0), MATCH(tbl_dailyDashboard[[#Headers],[percentSuccessful]], tbl_dateHistory[#Headers], 0)), "-")</f>
        <v>x</v>
      </c>
      <c r="I515" s="58" t="str">
        <f>IFERROR(INDEX(tbl_dateHistory[], MATCH(tbl_dailyDashboard[[#This Row],[runDate]:[runDate]], tbl_dateHistory[[runDate]:[runDate]], 0), MATCH(tbl_dailyDashboard[[#Headers],[percentBRE]], tbl_dateHistory[#Headers], 0)), "-")</f>
        <v>x</v>
      </c>
      <c r="J515" s="58" t="str">
        <f>IFERROR(INDEX(tbl_dateHistory[], MATCH(tbl_dailyDashboard[[#This Row],[runDate]:[runDate]], tbl_dateHistory[[runDate]:[runDate]], 0), MATCH(tbl_dailyDashboard[[#Headers],[percentSystemErrors]], tbl_dateHistory[#Headers], 0)), "-")</f>
        <v>x</v>
      </c>
      <c r="K515" s="69"/>
    </row>
    <row r="516" spans="2:11" x14ac:dyDescent="0.3">
      <c r="B516" s="63"/>
      <c r="C516" s="55" t="str">
        <f>IFERROR((INDEX(tbl_dateHistory[], tbl_dailyDashboard[[#This Row],[rowLookup]], 1)), "-")</f>
        <v>x</v>
      </c>
      <c r="D516" s="56" t="str">
        <f>IFERROR(INDEX(tbl_dateHistory[], MATCH(tbl_dailyDashboard[[#This Row],[runDate]:[runDate]], tbl_dateHistory[[runDate]:[runDate]], 0), MATCH(tbl_dailyDashboard[[#Headers],[avgBotRunTime]], tbl_dateHistory[#Headers], 0)), "-")</f>
        <v>x</v>
      </c>
      <c r="E516" s="56" t="str">
        <f>IFERROR(INDEX(tbl_dateHistory[], MATCH(tbl_dailyDashboard[[#This Row],[runDate]:[runDate]], tbl_dateHistory[[runDate]:[runDate]], 0), MATCH(tbl_dailyDashboard[[#Headers],[avgTransactionTime]], tbl_dateHistory[#Headers], 0)), "-")</f>
        <v>x</v>
      </c>
      <c r="F516" s="99" t="str">
        <f>IFERROR(INDEX(tbl_dateHistory[], MATCH(tbl_dailyDashboard[[#This Row],[runDate]:[runDate]], tbl_dateHistory[[runDate]:[runDate]], 0), MATCH(tbl_dailyDashboard[[#Headers],[botRuns]], tbl_dateHistory[#Headers], 0)), "-")</f>
        <v>x</v>
      </c>
      <c r="G516" s="57" t="str">
        <f>IFERROR(INDEX(tbl_dateHistory[], MATCH(tbl_dailyDashboard[[#This Row],[runDate]:[runDate]], tbl_dateHistory[[runDate]:[runDate]], 0), MATCH(tbl_dailyDashboard[[#Headers],[totalTransactions]], tbl_dateHistory[#Headers], 0)), "-")</f>
        <v>x</v>
      </c>
      <c r="H516" s="58" t="str">
        <f>IFERROR(INDEX(tbl_dateHistory[], MATCH(tbl_dailyDashboard[[#This Row],[runDate]:[runDate]], tbl_dateHistory[[runDate]:[runDate]], 0), MATCH(tbl_dailyDashboard[[#Headers],[percentSuccessful]], tbl_dateHistory[#Headers], 0)), "-")</f>
        <v>x</v>
      </c>
      <c r="I516" s="58" t="str">
        <f>IFERROR(INDEX(tbl_dateHistory[], MATCH(tbl_dailyDashboard[[#This Row],[runDate]:[runDate]], tbl_dateHistory[[runDate]:[runDate]], 0), MATCH(tbl_dailyDashboard[[#Headers],[percentBRE]], tbl_dateHistory[#Headers], 0)), "-")</f>
        <v>x</v>
      </c>
      <c r="J516" s="58" t="str">
        <f>IFERROR(INDEX(tbl_dateHistory[], MATCH(tbl_dailyDashboard[[#This Row],[runDate]:[runDate]], tbl_dateHistory[[runDate]:[runDate]], 0), MATCH(tbl_dailyDashboard[[#Headers],[percentSystemErrors]], tbl_dateHistory[#Headers], 0)), "-")</f>
        <v>x</v>
      </c>
      <c r="K516" s="69"/>
    </row>
    <row r="517" spans="2:11" x14ac:dyDescent="0.3">
      <c r="B517" s="63"/>
      <c r="C517" s="55" t="str">
        <f>IFERROR((INDEX(tbl_dateHistory[], tbl_dailyDashboard[[#This Row],[rowLookup]], 1)), "-")</f>
        <v>x</v>
      </c>
      <c r="D517" s="56" t="str">
        <f>IFERROR(INDEX(tbl_dateHistory[], MATCH(tbl_dailyDashboard[[#This Row],[runDate]:[runDate]], tbl_dateHistory[[runDate]:[runDate]], 0), MATCH(tbl_dailyDashboard[[#Headers],[avgBotRunTime]], tbl_dateHistory[#Headers], 0)), "-")</f>
        <v>x</v>
      </c>
      <c r="E517" s="56" t="str">
        <f>IFERROR(INDEX(tbl_dateHistory[], MATCH(tbl_dailyDashboard[[#This Row],[runDate]:[runDate]], tbl_dateHistory[[runDate]:[runDate]], 0), MATCH(tbl_dailyDashboard[[#Headers],[avgTransactionTime]], tbl_dateHistory[#Headers], 0)), "-")</f>
        <v>x</v>
      </c>
      <c r="F517" s="99" t="str">
        <f>IFERROR(INDEX(tbl_dateHistory[], MATCH(tbl_dailyDashboard[[#This Row],[runDate]:[runDate]], tbl_dateHistory[[runDate]:[runDate]], 0), MATCH(tbl_dailyDashboard[[#Headers],[botRuns]], tbl_dateHistory[#Headers], 0)), "-")</f>
        <v>x</v>
      </c>
      <c r="G517" s="57" t="str">
        <f>IFERROR(INDEX(tbl_dateHistory[], MATCH(tbl_dailyDashboard[[#This Row],[runDate]:[runDate]], tbl_dateHistory[[runDate]:[runDate]], 0), MATCH(tbl_dailyDashboard[[#Headers],[totalTransactions]], tbl_dateHistory[#Headers], 0)), "-")</f>
        <v>x</v>
      </c>
      <c r="H517" s="58" t="str">
        <f>IFERROR(INDEX(tbl_dateHistory[], MATCH(tbl_dailyDashboard[[#This Row],[runDate]:[runDate]], tbl_dateHistory[[runDate]:[runDate]], 0), MATCH(tbl_dailyDashboard[[#Headers],[percentSuccessful]], tbl_dateHistory[#Headers], 0)), "-")</f>
        <v>x</v>
      </c>
      <c r="I517" s="58" t="str">
        <f>IFERROR(INDEX(tbl_dateHistory[], MATCH(tbl_dailyDashboard[[#This Row],[runDate]:[runDate]], tbl_dateHistory[[runDate]:[runDate]], 0), MATCH(tbl_dailyDashboard[[#Headers],[percentBRE]], tbl_dateHistory[#Headers], 0)), "-")</f>
        <v>x</v>
      </c>
      <c r="J517" s="58" t="str">
        <f>IFERROR(INDEX(tbl_dateHistory[], MATCH(tbl_dailyDashboard[[#This Row],[runDate]:[runDate]], tbl_dateHistory[[runDate]:[runDate]], 0), MATCH(tbl_dailyDashboard[[#Headers],[percentSystemErrors]], tbl_dateHistory[#Headers], 0)), "-")</f>
        <v>x</v>
      </c>
      <c r="K517" s="69"/>
    </row>
    <row r="518" spans="2:11" x14ac:dyDescent="0.3">
      <c r="B518" s="63"/>
      <c r="C518" s="55" t="str">
        <f>IFERROR((INDEX(tbl_dateHistory[], tbl_dailyDashboard[[#This Row],[rowLookup]], 1)), "-")</f>
        <v>x</v>
      </c>
      <c r="D518" s="56" t="str">
        <f>IFERROR(INDEX(tbl_dateHistory[], MATCH(tbl_dailyDashboard[[#This Row],[runDate]:[runDate]], tbl_dateHistory[[runDate]:[runDate]], 0), MATCH(tbl_dailyDashboard[[#Headers],[avgBotRunTime]], tbl_dateHistory[#Headers], 0)), "-")</f>
        <v>x</v>
      </c>
      <c r="E518" s="56" t="str">
        <f>IFERROR(INDEX(tbl_dateHistory[], MATCH(tbl_dailyDashboard[[#This Row],[runDate]:[runDate]], tbl_dateHistory[[runDate]:[runDate]], 0), MATCH(tbl_dailyDashboard[[#Headers],[avgTransactionTime]], tbl_dateHistory[#Headers], 0)), "-")</f>
        <v>x</v>
      </c>
      <c r="F518" s="99" t="str">
        <f>IFERROR(INDEX(tbl_dateHistory[], MATCH(tbl_dailyDashboard[[#This Row],[runDate]:[runDate]], tbl_dateHistory[[runDate]:[runDate]], 0), MATCH(tbl_dailyDashboard[[#Headers],[botRuns]], tbl_dateHistory[#Headers], 0)), "-")</f>
        <v>x</v>
      </c>
      <c r="G518" s="57" t="str">
        <f>IFERROR(INDEX(tbl_dateHistory[], MATCH(tbl_dailyDashboard[[#This Row],[runDate]:[runDate]], tbl_dateHistory[[runDate]:[runDate]], 0), MATCH(tbl_dailyDashboard[[#Headers],[totalTransactions]], tbl_dateHistory[#Headers], 0)), "-")</f>
        <v>x</v>
      </c>
      <c r="H518" s="58" t="str">
        <f>IFERROR(INDEX(tbl_dateHistory[], MATCH(tbl_dailyDashboard[[#This Row],[runDate]:[runDate]], tbl_dateHistory[[runDate]:[runDate]], 0), MATCH(tbl_dailyDashboard[[#Headers],[percentSuccessful]], tbl_dateHistory[#Headers], 0)), "-")</f>
        <v>x</v>
      </c>
      <c r="I518" s="58" t="str">
        <f>IFERROR(INDEX(tbl_dateHistory[], MATCH(tbl_dailyDashboard[[#This Row],[runDate]:[runDate]], tbl_dateHistory[[runDate]:[runDate]], 0), MATCH(tbl_dailyDashboard[[#Headers],[percentBRE]], tbl_dateHistory[#Headers], 0)), "-")</f>
        <v>x</v>
      </c>
      <c r="J518" s="58" t="str">
        <f>IFERROR(INDEX(tbl_dateHistory[], MATCH(tbl_dailyDashboard[[#This Row],[runDate]:[runDate]], tbl_dateHistory[[runDate]:[runDate]], 0), MATCH(tbl_dailyDashboard[[#Headers],[percentSystemErrors]], tbl_dateHistory[#Headers], 0)), "-")</f>
        <v>x</v>
      </c>
      <c r="K518" s="69"/>
    </row>
    <row r="519" spans="2:11" x14ac:dyDescent="0.3">
      <c r="B519" s="63"/>
      <c r="C519" s="55" t="str">
        <f>IFERROR((INDEX(tbl_dateHistory[], tbl_dailyDashboard[[#This Row],[rowLookup]], 1)), "-")</f>
        <v>x</v>
      </c>
      <c r="D519" s="56" t="str">
        <f>IFERROR(INDEX(tbl_dateHistory[], MATCH(tbl_dailyDashboard[[#This Row],[runDate]:[runDate]], tbl_dateHistory[[runDate]:[runDate]], 0), MATCH(tbl_dailyDashboard[[#Headers],[avgBotRunTime]], tbl_dateHistory[#Headers], 0)), "-")</f>
        <v>x</v>
      </c>
      <c r="E519" s="56" t="str">
        <f>IFERROR(INDEX(tbl_dateHistory[], MATCH(tbl_dailyDashboard[[#This Row],[runDate]:[runDate]], tbl_dateHistory[[runDate]:[runDate]], 0), MATCH(tbl_dailyDashboard[[#Headers],[avgTransactionTime]], tbl_dateHistory[#Headers], 0)), "-")</f>
        <v>x</v>
      </c>
      <c r="F519" s="99" t="str">
        <f>IFERROR(INDEX(tbl_dateHistory[], MATCH(tbl_dailyDashboard[[#This Row],[runDate]:[runDate]], tbl_dateHistory[[runDate]:[runDate]], 0), MATCH(tbl_dailyDashboard[[#Headers],[botRuns]], tbl_dateHistory[#Headers], 0)), "-")</f>
        <v>x</v>
      </c>
      <c r="G519" s="57" t="str">
        <f>IFERROR(INDEX(tbl_dateHistory[], MATCH(tbl_dailyDashboard[[#This Row],[runDate]:[runDate]], tbl_dateHistory[[runDate]:[runDate]], 0), MATCH(tbl_dailyDashboard[[#Headers],[totalTransactions]], tbl_dateHistory[#Headers], 0)), "-")</f>
        <v>x</v>
      </c>
      <c r="H519" s="58" t="str">
        <f>IFERROR(INDEX(tbl_dateHistory[], MATCH(tbl_dailyDashboard[[#This Row],[runDate]:[runDate]], tbl_dateHistory[[runDate]:[runDate]], 0), MATCH(tbl_dailyDashboard[[#Headers],[percentSuccessful]], tbl_dateHistory[#Headers], 0)), "-")</f>
        <v>x</v>
      </c>
      <c r="I519" s="58" t="str">
        <f>IFERROR(INDEX(tbl_dateHistory[], MATCH(tbl_dailyDashboard[[#This Row],[runDate]:[runDate]], tbl_dateHistory[[runDate]:[runDate]], 0), MATCH(tbl_dailyDashboard[[#Headers],[percentBRE]], tbl_dateHistory[#Headers], 0)), "-")</f>
        <v>x</v>
      </c>
      <c r="J519" s="58" t="str">
        <f>IFERROR(INDEX(tbl_dateHistory[], MATCH(tbl_dailyDashboard[[#This Row],[runDate]:[runDate]], tbl_dateHistory[[runDate]:[runDate]], 0), MATCH(tbl_dailyDashboard[[#Headers],[percentSystemErrors]], tbl_dateHistory[#Headers], 0)), "-")</f>
        <v>x</v>
      </c>
      <c r="K519" s="69"/>
    </row>
    <row r="520" spans="2:11" x14ac:dyDescent="0.3">
      <c r="B520" s="63"/>
      <c r="C520" s="55" t="str">
        <f>IFERROR((INDEX(tbl_dateHistory[], tbl_dailyDashboard[[#This Row],[rowLookup]], 1)), "-")</f>
        <v>x</v>
      </c>
      <c r="D520" s="56" t="str">
        <f>IFERROR(INDEX(tbl_dateHistory[], MATCH(tbl_dailyDashboard[[#This Row],[runDate]:[runDate]], tbl_dateHistory[[runDate]:[runDate]], 0), MATCH(tbl_dailyDashboard[[#Headers],[avgBotRunTime]], tbl_dateHistory[#Headers], 0)), "-")</f>
        <v>x</v>
      </c>
      <c r="E520" s="56" t="str">
        <f>IFERROR(INDEX(tbl_dateHistory[], MATCH(tbl_dailyDashboard[[#This Row],[runDate]:[runDate]], tbl_dateHistory[[runDate]:[runDate]], 0), MATCH(tbl_dailyDashboard[[#Headers],[avgTransactionTime]], tbl_dateHistory[#Headers], 0)), "-")</f>
        <v>x</v>
      </c>
      <c r="F520" s="99" t="str">
        <f>IFERROR(INDEX(tbl_dateHistory[], MATCH(tbl_dailyDashboard[[#This Row],[runDate]:[runDate]], tbl_dateHistory[[runDate]:[runDate]], 0), MATCH(tbl_dailyDashboard[[#Headers],[botRuns]], tbl_dateHistory[#Headers], 0)), "-")</f>
        <v>x</v>
      </c>
      <c r="G520" s="57" t="str">
        <f>IFERROR(INDEX(tbl_dateHistory[], MATCH(tbl_dailyDashboard[[#This Row],[runDate]:[runDate]], tbl_dateHistory[[runDate]:[runDate]], 0), MATCH(tbl_dailyDashboard[[#Headers],[totalTransactions]], tbl_dateHistory[#Headers], 0)), "-")</f>
        <v>x</v>
      </c>
      <c r="H520" s="58" t="str">
        <f>IFERROR(INDEX(tbl_dateHistory[], MATCH(tbl_dailyDashboard[[#This Row],[runDate]:[runDate]], tbl_dateHistory[[runDate]:[runDate]], 0), MATCH(tbl_dailyDashboard[[#Headers],[percentSuccessful]], tbl_dateHistory[#Headers], 0)), "-")</f>
        <v>x</v>
      </c>
      <c r="I520" s="58" t="str">
        <f>IFERROR(INDEX(tbl_dateHistory[], MATCH(tbl_dailyDashboard[[#This Row],[runDate]:[runDate]], tbl_dateHistory[[runDate]:[runDate]], 0), MATCH(tbl_dailyDashboard[[#Headers],[percentBRE]], tbl_dateHistory[#Headers], 0)), "-")</f>
        <v>x</v>
      </c>
      <c r="J520" s="58" t="str">
        <f>IFERROR(INDEX(tbl_dateHistory[], MATCH(tbl_dailyDashboard[[#This Row],[runDate]:[runDate]], tbl_dateHistory[[runDate]:[runDate]], 0), MATCH(tbl_dailyDashboard[[#Headers],[percentSystemErrors]], tbl_dateHistory[#Headers], 0)), "-")</f>
        <v>x</v>
      </c>
      <c r="K520" s="69"/>
    </row>
    <row r="521" spans="2:11" x14ac:dyDescent="0.3">
      <c r="B521" s="63"/>
      <c r="C521" s="55" t="str">
        <f>IFERROR((INDEX(tbl_dateHistory[], tbl_dailyDashboard[[#This Row],[rowLookup]], 1)), "-")</f>
        <v>x</v>
      </c>
      <c r="D521" s="56" t="str">
        <f>IFERROR(INDEX(tbl_dateHistory[], MATCH(tbl_dailyDashboard[[#This Row],[runDate]:[runDate]], tbl_dateHistory[[runDate]:[runDate]], 0), MATCH(tbl_dailyDashboard[[#Headers],[avgBotRunTime]], tbl_dateHistory[#Headers], 0)), "-")</f>
        <v>x</v>
      </c>
      <c r="E521" s="56" t="str">
        <f>IFERROR(INDEX(tbl_dateHistory[], MATCH(tbl_dailyDashboard[[#This Row],[runDate]:[runDate]], tbl_dateHistory[[runDate]:[runDate]], 0), MATCH(tbl_dailyDashboard[[#Headers],[avgTransactionTime]], tbl_dateHistory[#Headers], 0)), "-")</f>
        <v>x</v>
      </c>
      <c r="F521" s="99" t="str">
        <f>IFERROR(INDEX(tbl_dateHistory[], MATCH(tbl_dailyDashboard[[#This Row],[runDate]:[runDate]], tbl_dateHistory[[runDate]:[runDate]], 0), MATCH(tbl_dailyDashboard[[#Headers],[botRuns]], tbl_dateHistory[#Headers], 0)), "-")</f>
        <v>x</v>
      </c>
      <c r="G521" s="57" t="str">
        <f>IFERROR(INDEX(tbl_dateHistory[], MATCH(tbl_dailyDashboard[[#This Row],[runDate]:[runDate]], tbl_dateHistory[[runDate]:[runDate]], 0), MATCH(tbl_dailyDashboard[[#Headers],[totalTransactions]], tbl_dateHistory[#Headers], 0)), "-")</f>
        <v>x</v>
      </c>
      <c r="H521" s="58" t="str">
        <f>IFERROR(INDEX(tbl_dateHistory[], MATCH(tbl_dailyDashboard[[#This Row],[runDate]:[runDate]], tbl_dateHistory[[runDate]:[runDate]], 0), MATCH(tbl_dailyDashboard[[#Headers],[percentSuccessful]], tbl_dateHistory[#Headers], 0)), "-")</f>
        <v>x</v>
      </c>
      <c r="I521" s="58" t="str">
        <f>IFERROR(INDEX(tbl_dateHistory[], MATCH(tbl_dailyDashboard[[#This Row],[runDate]:[runDate]], tbl_dateHistory[[runDate]:[runDate]], 0), MATCH(tbl_dailyDashboard[[#Headers],[percentBRE]], tbl_dateHistory[#Headers], 0)), "-")</f>
        <v>x</v>
      </c>
      <c r="J521" s="58" t="str">
        <f>IFERROR(INDEX(tbl_dateHistory[], MATCH(tbl_dailyDashboard[[#This Row],[runDate]:[runDate]], tbl_dateHistory[[runDate]:[runDate]], 0), MATCH(tbl_dailyDashboard[[#Headers],[percentSystemErrors]], tbl_dateHistory[#Headers], 0)), "-")</f>
        <v>x</v>
      </c>
      <c r="K521" s="69"/>
    </row>
    <row r="522" spans="2:11" x14ac:dyDescent="0.3">
      <c r="B522" s="63"/>
      <c r="C522" s="55" t="str">
        <f>IFERROR((INDEX(tbl_dateHistory[], tbl_dailyDashboard[[#This Row],[rowLookup]], 1)), "-")</f>
        <v>x</v>
      </c>
      <c r="D522" s="56" t="str">
        <f>IFERROR(INDEX(tbl_dateHistory[], MATCH(tbl_dailyDashboard[[#This Row],[runDate]:[runDate]], tbl_dateHistory[[runDate]:[runDate]], 0), MATCH(tbl_dailyDashboard[[#Headers],[avgBotRunTime]], tbl_dateHistory[#Headers], 0)), "-")</f>
        <v>x</v>
      </c>
      <c r="E522" s="56" t="str">
        <f>IFERROR(INDEX(tbl_dateHistory[], MATCH(tbl_dailyDashboard[[#This Row],[runDate]:[runDate]], tbl_dateHistory[[runDate]:[runDate]], 0), MATCH(tbl_dailyDashboard[[#Headers],[avgTransactionTime]], tbl_dateHistory[#Headers], 0)), "-")</f>
        <v>x</v>
      </c>
      <c r="F522" s="99" t="str">
        <f>IFERROR(INDEX(tbl_dateHistory[], MATCH(tbl_dailyDashboard[[#This Row],[runDate]:[runDate]], tbl_dateHistory[[runDate]:[runDate]], 0), MATCH(tbl_dailyDashboard[[#Headers],[botRuns]], tbl_dateHistory[#Headers], 0)), "-")</f>
        <v>x</v>
      </c>
      <c r="G522" s="57" t="str">
        <f>IFERROR(INDEX(tbl_dateHistory[], MATCH(tbl_dailyDashboard[[#This Row],[runDate]:[runDate]], tbl_dateHistory[[runDate]:[runDate]], 0), MATCH(tbl_dailyDashboard[[#Headers],[totalTransactions]], tbl_dateHistory[#Headers], 0)), "-")</f>
        <v>x</v>
      </c>
      <c r="H522" s="58" t="str">
        <f>IFERROR(INDEX(tbl_dateHistory[], MATCH(tbl_dailyDashboard[[#This Row],[runDate]:[runDate]], tbl_dateHistory[[runDate]:[runDate]], 0), MATCH(tbl_dailyDashboard[[#Headers],[percentSuccessful]], tbl_dateHistory[#Headers], 0)), "-")</f>
        <v>x</v>
      </c>
      <c r="I522" s="58" t="str">
        <f>IFERROR(INDEX(tbl_dateHistory[], MATCH(tbl_dailyDashboard[[#This Row],[runDate]:[runDate]], tbl_dateHistory[[runDate]:[runDate]], 0), MATCH(tbl_dailyDashboard[[#Headers],[percentBRE]], tbl_dateHistory[#Headers], 0)), "-")</f>
        <v>x</v>
      </c>
      <c r="J522" s="58" t="str">
        <f>IFERROR(INDEX(tbl_dateHistory[], MATCH(tbl_dailyDashboard[[#This Row],[runDate]:[runDate]], tbl_dateHistory[[runDate]:[runDate]], 0), MATCH(tbl_dailyDashboard[[#Headers],[percentSystemErrors]], tbl_dateHistory[#Headers], 0)), "-")</f>
        <v>x</v>
      </c>
      <c r="K522" s="69"/>
    </row>
    <row r="523" spans="2:11" x14ac:dyDescent="0.3">
      <c r="B523" s="63"/>
      <c r="C523" s="55" t="str">
        <f>IFERROR((INDEX(tbl_dateHistory[], tbl_dailyDashboard[[#This Row],[rowLookup]], 1)), "-")</f>
        <v>x</v>
      </c>
      <c r="D523" s="56" t="str">
        <f>IFERROR(INDEX(tbl_dateHistory[], MATCH(tbl_dailyDashboard[[#This Row],[runDate]:[runDate]], tbl_dateHistory[[runDate]:[runDate]], 0), MATCH(tbl_dailyDashboard[[#Headers],[avgBotRunTime]], tbl_dateHistory[#Headers], 0)), "-")</f>
        <v>x</v>
      </c>
      <c r="E523" s="56" t="str">
        <f>IFERROR(INDEX(tbl_dateHistory[], MATCH(tbl_dailyDashboard[[#This Row],[runDate]:[runDate]], tbl_dateHistory[[runDate]:[runDate]], 0), MATCH(tbl_dailyDashboard[[#Headers],[avgTransactionTime]], tbl_dateHistory[#Headers], 0)), "-")</f>
        <v>x</v>
      </c>
      <c r="F523" s="99" t="str">
        <f>IFERROR(INDEX(tbl_dateHistory[], MATCH(tbl_dailyDashboard[[#This Row],[runDate]:[runDate]], tbl_dateHistory[[runDate]:[runDate]], 0), MATCH(tbl_dailyDashboard[[#Headers],[botRuns]], tbl_dateHistory[#Headers], 0)), "-")</f>
        <v>x</v>
      </c>
      <c r="G523" s="57" t="str">
        <f>IFERROR(INDEX(tbl_dateHistory[], MATCH(tbl_dailyDashboard[[#This Row],[runDate]:[runDate]], tbl_dateHistory[[runDate]:[runDate]], 0), MATCH(tbl_dailyDashboard[[#Headers],[totalTransactions]], tbl_dateHistory[#Headers], 0)), "-")</f>
        <v>x</v>
      </c>
      <c r="H523" s="58" t="str">
        <f>IFERROR(INDEX(tbl_dateHistory[], MATCH(tbl_dailyDashboard[[#This Row],[runDate]:[runDate]], tbl_dateHistory[[runDate]:[runDate]], 0), MATCH(tbl_dailyDashboard[[#Headers],[percentSuccessful]], tbl_dateHistory[#Headers], 0)), "-")</f>
        <v>x</v>
      </c>
      <c r="I523" s="58" t="str">
        <f>IFERROR(INDEX(tbl_dateHistory[], MATCH(tbl_dailyDashboard[[#This Row],[runDate]:[runDate]], tbl_dateHistory[[runDate]:[runDate]], 0), MATCH(tbl_dailyDashboard[[#Headers],[percentBRE]], tbl_dateHistory[#Headers], 0)), "-")</f>
        <v>x</v>
      </c>
      <c r="J523" s="58" t="str">
        <f>IFERROR(INDEX(tbl_dateHistory[], MATCH(tbl_dailyDashboard[[#This Row],[runDate]:[runDate]], tbl_dateHistory[[runDate]:[runDate]], 0), MATCH(tbl_dailyDashboard[[#Headers],[percentSystemErrors]], tbl_dateHistory[#Headers], 0)), "-")</f>
        <v>x</v>
      </c>
      <c r="K523" s="69"/>
    </row>
    <row r="524" spans="2:11" x14ac:dyDescent="0.3">
      <c r="B524" s="63"/>
      <c r="C524" s="55" t="str">
        <f>IFERROR((INDEX(tbl_dateHistory[], tbl_dailyDashboard[[#This Row],[rowLookup]], 1)), "-")</f>
        <v>x</v>
      </c>
      <c r="D524" s="56" t="str">
        <f>IFERROR(INDEX(tbl_dateHistory[], MATCH(tbl_dailyDashboard[[#This Row],[runDate]:[runDate]], tbl_dateHistory[[runDate]:[runDate]], 0), MATCH(tbl_dailyDashboard[[#Headers],[avgBotRunTime]], tbl_dateHistory[#Headers], 0)), "-")</f>
        <v>x</v>
      </c>
      <c r="E524" s="56" t="str">
        <f>IFERROR(INDEX(tbl_dateHistory[], MATCH(tbl_dailyDashboard[[#This Row],[runDate]:[runDate]], tbl_dateHistory[[runDate]:[runDate]], 0), MATCH(tbl_dailyDashboard[[#Headers],[avgTransactionTime]], tbl_dateHistory[#Headers], 0)), "-")</f>
        <v>x</v>
      </c>
      <c r="F524" s="99" t="str">
        <f>IFERROR(INDEX(tbl_dateHistory[], MATCH(tbl_dailyDashboard[[#This Row],[runDate]:[runDate]], tbl_dateHistory[[runDate]:[runDate]], 0), MATCH(tbl_dailyDashboard[[#Headers],[botRuns]], tbl_dateHistory[#Headers], 0)), "-")</f>
        <v>x</v>
      </c>
      <c r="G524" s="57" t="str">
        <f>IFERROR(INDEX(tbl_dateHistory[], MATCH(tbl_dailyDashboard[[#This Row],[runDate]:[runDate]], tbl_dateHistory[[runDate]:[runDate]], 0), MATCH(tbl_dailyDashboard[[#Headers],[totalTransactions]], tbl_dateHistory[#Headers], 0)), "-")</f>
        <v>x</v>
      </c>
      <c r="H524" s="58" t="str">
        <f>IFERROR(INDEX(tbl_dateHistory[], MATCH(tbl_dailyDashboard[[#This Row],[runDate]:[runDate]], tbl_dateHistory[[runDate]:[runDate]], 0), MATCH(tbl_dailyDashboard[[#Headers],[percentSuccessful]], tbl_dateHistory[#Headers], 0)), "-")</f>
        <v>x</v>
      </c>
      <c r="I524" s="58" t="str">
        <f>IFERROR(INDEX(tbl_dateHistory[], MATCH(tbl_dailyDashboard[[#This Row],[runDate]:[runDate]], tbl_dateHistory[[runDate]:[runDate]], 0), MATCH(tbl_dailyDashboard[[#Headers],[percentBRE]], tbl_dateHistory[#Headers], 0)), "-")</f>
        <v>x</v>
      </c>
      <c r="J524" s="58" t="str">
        <f>IFERROR(INDEX(tbl_dateHistory[], MATCH(tbl_dailyDashboard[[#This Row],[runDate]:[runDate]], tbl_dateHistory[[runDate]:[runDate]], 0), MATCH(tbl_dailyDashboard[[#Headers],[percentSystemErrors]], tbl_dateHistory[#Headers], 0)), "-")</f>
        <v>x</v>
      </c>
      <c r="K524" s="69"/>
    </row>
    <row r="525" spans="2:11" x14ac:dyDescent="0.3">
      <c r="B525" s="63"/>
      <c r="C525" s="55" t="str">
        <f>IFERROR((INDEX(tbl_dateHistory[], tbl_dailyDashboard[[#This Row],[rowLookup]], 1)), "-")</f>
        <v>x</v>
      </c>
      <c r="D525" s="56" t="str">
        <f>IFERROR(INDEX(tbl_dateHistory[], MATCH(tbl_dailyDashboard[[#This Row],[runDate]:[runDate]], tbl_dateHistory[[runDate]:[runDate]], 0), MATCH(tbl_dailyDashboard[[#Headers],[avgBotRunTime]], tbl_dateHistory[#Headers], 0)), "-")</f>
        <v>x</v>
      </c>
      <c r="E525" s="56" t="str">
        <f>IFERROR(INDEX(tbl_dateHistory[], MATCH(tbl_dailyDashboard[[#This Row],[runDate]:[runDate]], tbl_dateHistory[[runDate]:[runDate]], 0), MATCH(tbl_dailyDashboard[[#Headers],[avgTransactionTime]], tbl_dateHistory[#Headers], 0)), "-")</f>
        <v>x</v>
      </c>
      <c r="F525" s="99" t="str">
        <f>IFERROR(INDEX(tbl_dateHistory[], MATCH(tbl_dailyDashboard[[#This Row],[runDate]:[runDate]], tbl_dateHistory[[runDate]:[runDate]], 0), MATCH(tbl_dailyDashboard[[#Headers],[botRuns]], tbl_dateHistory[#Headers], 0)), "-")</f>
        <v>x</v>
      </c>
      <c r="G525" s="57" t="str">
        <f>IFERROR(INDEX(tbl_dateHistory[], MATCH(tbl_dailyDashboard[[#This Row],[runDate]:[runDate]], tbl_dateHistory[[runDate]:[runDate]], 0), MATCH(tbl_dailyDashboard[[#Headers],[totalTransactions]], tbl_dateHistory[#Headers], 0)), "-")</f>
        <v>x</v>
      </c>
      <c r="H525" s="58" t="str">
        <f>IFERROR(INDEX(tbl_dateHistory[], MATCH(tbl_dailyDashboard[[#This Row],[runDate]:[runDate]], tbl_dateHistory[[runDate]:[runDate]], 0), MATCH(tbl_dailyDashboard[[#Headers],[percentSuccessful]], tbl_dateHistory[#Headers], 0)), "-")</f>
        <v>x</v>
      </c>
      <c r="I525" s="58" t="str">
        <f>IFERROR(INDEX(tbl_dateHistory[], MATCH(tbl_dailyDashboard[[#This Row],[runDate]:[runDate]], tbl_dateHistory[[runDate]:[runDate]], 0), MATCH(tbl_dailyDashboard[[#Headers],[percentBRE]], tbl_dateHistory[#Headers], 0)), "-")</f>
        <v>x</v>
      </c>
      <c r="J525" s="58" t="str">
        <f>IFERROR(INDEX(tbl_dateHistory[], MATCH(tbl_dailyDashboard[[#This Row],[runDate]:[runDate]], tbl_dateHistory[[runDate]:[runDate]], 0), MATCH(tbl_dailyDashboard[[#Headers],[percentSystemErrors]], tbl_dateHistory[#Headers], 0)), "-")</f>
        <v>x</v>
      </c>
      <c r="K525" s="69"/>
    </row>
    <row r="526" spans="2:11" x14ac:dyDescent="0.3">
      <c r="B526" s="63"/>
      <c r="C526" s="55" t="str">
        <f>IFERROR((INDEX(tbl_dateHistory[], tbl_dailyDashboard[[#This Row],[rowLookup]], 1)), "-")</f>
        <v>x</v>
      </c>
      <c r="D526" s="56" t="str">
        <f>IFERROR(INDEX(tbl_dateHistory[], MATCH(tbl_dailyDashboard[[#This Row],[runDate]:[runDate]], tbl_dateHistory[[runDate]:[runDate]], 0), MATCH(tbl_dailyDashboard[[#Headers],[avgBotRunTime]], tbl_dateHistory[#Headers], 0)), "-")</f>
        <v>x</v>
      </c>
      <c r="E526" s="56" t="str">
        <f>IFERROR(INDEX(tbl_dateHistory[], MATCH(tbl_dailyDashboard[[#This Row],[runDate]:[runDate]], tbl_dateHistory[[runDate]:[runDate]], 0), MATCH(tbl_dailyDashboard[[#Headers],[avgTransactionTime]], tbl_dateHistory[#Headers], 0)), "-")</f>
        <v>x</v>
      </c>
      <c r="F526" s="99" t="str">
        <f>IFERROR(INDEX(tbl_dateHistory[], MATCH(tbl_dailyDashboard[[#This Row],[runDate]:[runDate]], tbl_dateHistory[[runDate]:[runDate]], 0), MATCH(tbl_dailyDashboard[[#Headers],[botRuns]], tbl_dateHistory[#Headers], 0)), "-")</f>
        <v>x</v>
      </c>
      <c r="G526" s="57" t="str">
        <f>IFERROR(INDEX(tbl_dateHistory[], MATCH(tbl_dailyDashboard[[#This Row],[runDate]:[runDate]], tbl_dateHistory[[runDate]:[runDate]], 0), MATCH(tbl_dailyDashboard[[#Headers],[totalTransactions]], tbl_dateHistory[#Headers], 0)), "-")</f>
        <v>x</v>
      </c>
      <c r="H526" s="58" t="str">
        <f>IFERROR(INDEX(tbl_dateHistory[], MATCH(tbl_dailyDashboard[[#This Row],[runDate]:[runDate]], tbl_dateHistory[[runDate]:[runDate]], 0), MATCH(tbl_dailyDashboard[[#Headers],[percentSuccessful]], tbl_dateHistory[#Headers], 0)), "-")</f>
        <v>x</v>
      </c>
      <c r="I526" s="58" t="str">
        <f>IFERROR(INDEX(tbl_dateHistory[], MATCH(tbl_dailyDashboard[[#This Row],[runDate]:[runDate]], tbl_dateHistory[[runDate]:[runDate]], 0), MATCH(tbl_dailyDashboard[[#Headers],[percentBRE]], tbl_dateHistory[#Headers], 0)), "-")</f>
        <v>x</v>
      </c>
      <c r="J526" s="58" t="str">
        <f>IFERROR(INDEX(tbl_dateHistory[], MATCH(tbl_dailyDashboard[[#This Row],[runDate]:[runDate]], tbl_dateHistory[[runDate]:[runDate]], 0), MATCH(tbl_dailyDashboard[[#Headers],[percentSystemErrors]], tbl_dateHistory[#Headers], 0)), "-")</f>
        <v>x</v>
      </c>
      <c r="K526" s="69"/>
    </row>
    <row r="527" spans="2:11" x14ac:dyDescent="0.3">
      <c r="B527" s="63"/>
      <c r="C527" s="55" t="str">
        <f>IFERROR((INDEX(tbl_dateHistory[], tbl_dailyDashboard[[#This Row],[rowLookup]], 1)), "-")</f>
        <v>x</v>
      </c>
      <c r="D527" s="56" t="str">
        <f>IFERROR(INDEX(tbl_dateHistory[], MATCH(tbl_dailyDashboard[[#This Row],[runDate]:[runDate]], tbl_dateHistory[[runDate]:[runDate]], 0), MATCH(tbl_dailyDashboard[[#Headers],[avgBotRunTime]], tbl_dateHistory[#Headers], 0)), "-")</f>
        <v>x</v>
      </c>
      <c r="E527" s="56" t="str">
        <f>IFERROR(INDEX(tbl_dateHistory[], MATCH(tbl_dailyDashboard[[#This Row],[runDate]:[runDate]], tbl_dateHistory[[runDate]:[runDate]], 0), MATCH(tbl_dailyDashboard[[#Headers],[avgTransactionTime]], tbl_dateHistory[#Headers], 0)), "-")</f>
        <v>x</v>
      </c>
      <c r="F527" s="99" t="str">
        <f>IFERROR(INDEX(tbl_dateHistory[], MATCH(tbl_dailyDashboard[[#This Row],[runDate]:[runDate]], tbl_dateHistory[[runDate]:[runDate]], 0), MATCH(tbl_dailyDashboard[[#Headers],[botRuns]], tbl_dateHistory[#Headers], 0)), "-")</f>
        <v>x</v>
      </c>
      <c r="G527" s="57" t="str">
        <f>IFERROR(INDEX(tbl_dateHistory[], MATCH(tbl_dailyDashboard[[#This Row],[runDate]:[runDate]], tbl_dateHistory[[runDate]:[runDate]], 0), MATCH(tbl_dailyDashboard[[#Headers],[totalTransactions]], tbl_dateHistory[#Headers], 0)), "-")</f>
        <v>x</v>
      </c>
      <c r="H527" s="58" t="str">
        <f>IFERROR(INDEX(tbl_dateHistory[], MATCH(tbl_dailyDashboard[[#This Row],[runDate]:[runDate]], tbl_dateHistory[[runDate]:[runDate]], 0), MATCH(tbl_dailyDashboard[[#Headers],[percentSuccessful]], tbl_dateHistory[#Headers], 0)), "-")</f>
        <v>x</v>
      </c>
      <c r="I527" s="58" t="str">
        <f>IFERROR(INDEX(tbl_dateHistory[], MATCH(tbl_dailyDashboard[[#This Row],[runDate]:[runDate]], tbl_dateHistory[[runDate]:[runDate]], 0), MATCH(tbl_dailyDashboard[[#Headers],[percentBRE]], tbl_dateHistory[#Headers], 0)), "-")</f>
        <v>x</v>
      </c>
      <c r="J527" s="58" t="str">
        <f>IFERROR(INDEX(tbl_dateHistory[], MATCH(tbl_dailyDashboard[[#This Row],[runDate]:[runDate]], tbl_dateHistory[[runDate]:[runDate]], 0), MATCH(tbl_dailyDashboard[[#Headers],[percentSystemErrors]], tbl_dateHistory[#Headers], 0)), "-")</f>
        <v>x</v>
      </c>
      <c r="K527" s="69"/>
    </row>
    <row r="528" spans="2:11" x14ac:dyDescent="0.3">
      <c r="B528" s="63"/>
      <c r="C528" s="55" t="str">
        <f>IFERROR((INDEX(tbl_dateHistory[], tbl_dailyDashboard[[#This Row],[rowLookup]], 1)), "-")</f>
        <v>x</v>
      </c>
      <c r="D528" s="56" t="str">
        <f>IFERROR(INDEX(tbl_dateHistory[], MATCH(tbl_dailyDashboard[[#This Row],[runDate]:[runDate]], tbl_dateHistory[[runDate]:[runDate]], 0), MATCH(tbl_dailyDashboard[[#Headers],[avgBotRunTime]], tbl_dateHistory[#Headers], 0)), "-")</f>
        <v>x</v>
      </c>
      <c r="E528" s="56" t="str">
        <f>IFERROR(INDEX(tbl_dateHistory[], MATCH(tbl_dailyDashboard[[#This Row],[runDate]:[runDate]], tbl_dateHistory[[runDate]:[runDate]], 0), MATCH(tbl_dailyDashboard[[#Headers],[avgTransactionTime]], tbl_dateHistory[#Headers], 0)), "-")</f>
        <v>x</v>
      </c>
      <c r="F528" s="99" t="str">
        <f>IFERROR(INDEX(tbl_dateHistory[], MATCH(tbl_dailyDashboard[[#This Row],[runDate]:[runDate]], tbl_dateHistory[[runDate]:[runDate]], 0), MATCH(tbl_dailyDashboard[[#Headers],[botRuns]], tbl_dateHistory[#Headers], 0)), "-")</f>
        <v>x</v>
      </c>
      <c r="G528" s="57" t="str">
        <f>IFERROR(INDEX(tbl_dateHistory[], MATCH(tbl_dailyDashboard[[#This Row],[runDate]:[runDate]], tbl_dateHistory[[runDate]:[runDate]], 0), MATCH(tbl_dailyDashboard[[#Headers],[totalTransactions]], tbl_dateHistory[#Headers], 0)), "-")</f>
        <v>x</v>
      </c>
      <c r="H528" s="58" t="str">
        <f>IFERROR(INDEX(tbl_dateHistory[], MATCH(tbl_dailyDashboard[[#This Row],[runDate]:[runDate]], tbl_dateHistory[[runDate]:[runDate]], 0), MATCH(tbl_dailyDashboard[[#Headers],[percentSuccessful]], tbl_dateHistory[#Headers], 0)), "-")</f>
        <v>x</v>
      </c>
      <c r="I528" s="58" t="str">
        <f>IFERROR(INDEX(tbl_dateHistory[], MATCH(tbl_dailyDashboard[[#This Row],[runDate]:[runDate]], tbl_dateHistory[[runDate]:[runDate]], 0), MATCH(tbl_dailyDashboard[[#Headers],[percentBRE]], tbl_dateHistory[#Headers], 0)), "-")</f>
        <v>x</v>
      </c>
      <c r="J528" s="58" t="str">
        <f>IFERROR(INDEX(tbl_dateHistory[], MATCH(tbl_dailyDashboard[[#This Row],[runDate]:[runDate]], tbl_dateHistory[[runDate]:[runDate]], 0), MATCH(tbl_dailyDashboard[[#Headers],[percentSystemErrors]], tbl_dateHistory[#Headers], 0)), "-")</f>
        <v>x</v>
      </c>
      <c r="K528" s="69"/>
    </row>
    <row r="529" spans="2:11" x14ac:dyDescent="0.3">
      <c r="B529" s="63"/>
      <c r="C529" s="55" t="str">
        <f>IFERROR((INDEX(tbl_dateHistory[], tbl_dailyDashboard[[#This Row],[rowLookup]], 1)), "-")</f>
        <v>x</v>
      </c>
      <c r="D529" s="56" t="str">
        <f>IFERROR(INDEX(tbl_dateHistory[], MATCH(tbl_dailyDashboard[[#This Row],[runDate]:[runDate]], tbl_dateHistory[[runDate]:[runDate]], 0), MATCH(tbl_dailyDashboard[[#Headers],[avgBotRunTime]], tbl_dateHistory[#Headers], 0)), "-")</f>
        <v>x</v>
      </c>
      <c r="E529" s="56" t="str">
        <f>IFERROR(INDEX(tbl_dateHistory[], MATCH(tbl_dailyDashboard[[#This Row],[runDate]:[runDate]], tbl_dateHistory[[runDate]:[runDate]], 0), MATCH(tbl_dailyDashboard[[#Headers],[avgTransactionTime]], tbl_dateHistory[#Headers], 0)), "-")</f>
        <v>x</v>
      </c>
      <c r="F529" s="99" t="str">
        <f>IFERROR(INDEX(tbl_dateHistory[], MATCH(tbl_dailyDashboard[[#This Row],[runDate]:[runDate]], tbl_dateHistory[[runDate]:[runDate]], 0), MATCH(tbl_dailyDashboard[[#Headers],[botRuns]], tbl_dateHistory[#Headers], 0)), "-")</f>
        <v>x</v>
      </c>
      <c r="G529" s="57" t="str">
        <f>IFERROR(INDEX(tbl_dateHistory[], MATCH(tbl_dailyDashboard[[#This Row],[runDate]:[runDate]], tbl_dateHistory[[runDate]:[runDate]], 0), MATCH(tbl_dailyDashboard[[#Headers],[totalTransactions]], tbl_dateHistory[#Headers], 0)), "-")</f>
        <v>x</v>
      </c>
      <c r="H529" s="58" t="str">
        <f>IFERROR(INDEX(tbl_dateHistory[], MATCH(tbl_dailyDashboard[[#This Row],[runDate]:[runDate]], tbl_dateHistory[[runDate]:[runDate]], 0), MATCH(tbl_dailyDashboard[[#Headers],[percentSuccessful]], tbl_dateHistory[#Headers], 0)), "-")</f>
        <v>x</v>
      </c>
      <c r="I529" s="58" t="str">
        <f>IFERROR(INDEX(tbl_dateHistory[], MATCH(tbl_dailyDashboard[[#This Row],[runDate]:[runDate]], tbl_dateHistory[[runDate]:[runDate]], 0), MATCH(tbl_dailyDashboard[[#Headers],[percentBRE]], tbl_dateHistory[#Headers], 0)), "-")</f>
        <v>x</v>
      </c>
      <c r="J529" s="58" t="str">
        <f>IFERROR(INDEX(tbl_dateHistory[], MATCH(tbl_dailyDashboard[[#This Row],[runDate]:[runDate]], tbl_dateHistory[[runDate]:[runDate]], 0), MATCH(tbl_dailyDashboard[[#Headers],[percentSystemErrors]], tbl_dateHistory[#Headers], 0)), "-")</f>
        <v>x</v>
      </c>
      <c r="K529" s="69"/>
    </row>
    <row r="530" spans="2:11" x14ac:dyDescent="0.3">
      <c r="B530" s="63"/>
      <c r="C530" s="55" t="str">
        <f>IFERROR((INDEX(tbl_dateHistory[], tbl_dailyDashboard[[#This Row],[rowLookup]], 1)), "-")</f>
        <v>x</v>
      </c>
      <c r="D530" s="56" t="str">
        <f>IFERROR(INDEX(tbl_dateHistory[], MATCH(tbl_dailyDashboard[[#This Row],[runDate]:[runDate]], tbl_dateHistory[[runDate]:[runDate]], 0), MATCH(tbl_dailyDashboard[[#Headers],[avgBotRunTime]], tbl_dateHistory[#Headers], 0)), "-")</f>
        <v>x</v>
      </c>
      <c r="E530" s="56" t="str">
        <f>IFERROR(INDEX(tbl_dateHistory[], MATCH(tbl_dailyDashboard[[#This Row],[runDate]:[runDate]], tbl_dateHistory[[runDate]:[runDate]], 0), MATCH(tbl_dailyDashboard[[#Headers],[avgTransactionTime]], tbl_dateHistory[#Headers], 0)), "-")</f>
        <v>x</v>
      </c>
      <c r="F530" s="99" t="str">
        <f>IFERROR(INDEX(tbl_dateHistory[], MATCH(tbl_dailyDashboard[[#This Row],[runDate]:[runDate]], tbl_dateHistory[[runDate]:[runDate]], 0), MATCH(tbl_dailyDashboard[[#Headers],[botRuns]], tbl_dateHistory[#Headers], 0)), "-")</f>
        <v>x</v>
      </c>
      <c r="G530" s="57" t="str">
        <f>IFERROR(INDEX(tbl_dateHistory[], MATCH(tbl_dailyDashboard[[#This Row],[runDate]:[runDate]], tbl_dateHistory[[runDate]:[runDate]], 0), MATCH(tbl_dailyDashboard[[#Headers],[totalTransactions]], tbl_dateHistory[#Headers], 0)), "-")</f>
        <v>x</v>
      </c>
      <c r="H530" s="58" t="str">
        <f>IFERROR(INDEX(tbl_dateHistory[], MATCH(tbl_dailyDashboard[[#This Row],[runDate]:[runDate]], tbl_dateHistory[[runDate]:[runDate]], 0), MATCH(tbl_dailyDashboard[[#Headers],[percentSuccessful]], tbl_dateHistory[#Headers], 0)), "-")</f>
        <v>x</v>
      </c>
      <c r="I530" s="58" t="str">
        <f>IFERROR(INDEX(tbl_dateHistory[], MATCH(tbl_dailyDashboard[[#This Row],[runDate]:[runDate]], tbl_dateHistory[[runDate]:[runDate]], 0), MATCH(tbl_dailyDashboard[[#Headers],[percentBRE]], tbl_dateHistory[#Headers], 0)), "-")</f>
        <v>x</v>
      </c>
      <c r="J530" s="58" t="str">
        <f>IFERROR(INDEX(tbl_dateHistory[], MATCH(tbl_dailyDashboard[[#This Row],[runDate]:[runDate]], tbl_dateHistory[[runDate]:[runDate]], 0), MATCH(tbl_dailyDashboard[[#Headers],[percentSystemErrors]], tbl_dateHistory[#Headers], 0)), "-")</f>
        <v>x</v>
      </c>
      <c r="K530" s="69"/>
    </row>
    <row r="531" spans="2:11" x14ac:dyDescent="0.3">
      <c r="B531" s="63"/>
      <c r="C531" s="55" t="str">
        <f>IFERROR((INDEX(tbl_dateHistory[], tbl_dailyDashboard[[#This Row],[rowLookup]], 1)), "-")</f>
        <v>x</v>
      </c>
      <c r="D531" s="56" t="str">
        <f>IFERROR(INDEX(tbl_dateHistory[], MATCH(tbl_dailyDashboard[[#This Row],[runDate]:[runDate]], tbl_dateHistory[[runDate]:[runDate]], 0), MATCH(tbl_dailyDashboard[[#Headers],[avgBotRunTime]], tbl_dateHistory[#Headers], 0)), "-")</f>
        <v>x</v>
      </c>
      <c r="E531" s="56" t="str">
        <f>IFERROR(INDEX(tbl_dateHistory[], MATCH(tbl_dailyDashboard[[#This Row],[runDate]:[runDate]], tbl_dateHistory[[runDate]:[runDate]], 0), MATCH(tbl_dailyDashboard[[#Headers],[avgTransactionTime]], tbl_dateHistory[#Headers], 0)), "-")</f>
        <v>x</v>
      </c>
      <c r="F531" s="99" t="str">
        <f>IFERROR(INDEX(tbl_dateHistory[], MATCH(tbl_dailyDashboard[[#This Row],[runDate]:[runDate]], tbl_dateHistory[[runDate]:[runDate]], 0), MATCH(tbl_dailyDashboard[[#Headers],[botRuns]], tbl_dateHistory[#Headers], 0)), "-")</f>
        <v>x</v>
      </c>
      <c r="G531" s="57" t="str">
        <f>IFERROR(INDEX(tbl_dateHistory[], MATCH(tbl_dailyDashboard[[#This Row],[runDate]:[runDate]], tbl_dateHistory[[runDate]:[runDate]], 0), MATCH(tbl_dailyDashboard[[#Headers],[totalTransactions]], tbl_dateHistory[#Headers], 0)), "-")</f>
        <v>x</v>
      </c>
      <c r="H531" s="58" t="str">
        <f>IFERROR(INDEX(tbl_dateHistory[], MATCH(tbl_dailyDashboard[[#This Row],[runDate]:[runDate]], tbl_dateHistory[[runDate]:[runDate]], 0), MATCH(tbl_dailyDashboard[[#Headers],[percentSuccessful]], tbl_dateHistory[#Headers], 0)), "-")</f>
        <v>x</v>
      </c>
      <c r="I531" s="58" t="str">
        <f>IFERROR(INDEX(tbl_dateHistory[], MATCH(tbl_dailyDashboard[[#This Row],[runDate]:[runDate]], tbl_dateHistory[[runDate]:[runDate]], 0), MATCH(tbl_dailyDashboard[[#Headers],[percentBRE]], tbl_dateHistory[#Headers], 0)), "-")</f>
        <v>x</v>
      </c>
      <c r="J531" s="58" t="str">
        <f>IFERROR(INDEX(tbl_dateHistory[], MATCH(tbl_dailyDashboard[[#This Row],[runDate]:[runDate]], tbl_dateHistory[[runDate]:[runDate]], 0), MATCH(tbl_dailyDashboard[[#Headers],[percentSystemErrors]], tbl_dateHistory[#Headers], 0)), "-")</f>
        <v>x</v>
      </c>
      <c r="K531" s="69"/>
    </row>
    <row r="532" spans="2:11" x14ac:dyDescent="0.3">
      <c r="B532" s="63"/>
      <c r="C532" s="55" t="str">
        <f>IFERROR((INDEX(tbl_dateHistory[], tbl_dailyDashboard[[#This Row],[rowLookup]], 1)), "-")</f>
        <v>x</v>
      </c>
      <c r="D532" s="56" t="str">
        <f>IFERROR(INDEX(tbl_dateHistory[], MATCH(tbl_dailyDashboard[[#This Row],[runDate]:[runDate]], tbl_dateHistory[[runDate]:[runDate]], 0), MATCH(tbl_dailyDashboard[[#Headers],[avgBotRunTime]], tbl_dateHistory[#Headers], 0)), "-")</f>
        <v>x</v>
      </c>
      <c r="E532" s="56" t="str">
        <f>IFERROR(INDEX(tbl_dateHistory[], MATCH(tbl_dailyDashboard[[#This Row],[runDate]:[runDate]], tbl_dateHistory[[runDate]:[runDate]], 0), MATCH(tbl_dailyDashboard[[#Headers],[avgTransactionTime]], tbl_dateHistory[#Headers], 0)), "-")</f>
        <v>x</v>
      </c>
      <c r="F532" s="99" t="str">
        <f>IFERROR(INDEX(tbl_dateHistory[], MATCH(tbl_dailyDashboard[[#This Row],[runDate]:[runDate]], tbl_dateHistory[[runDate]:[runDate]], 0), MATCH(tbl_dailyDashboard[[#Headers],[botRuns]], tbl_dateHistory[#Headers], 0)), "-")</f>
        <v>x</v>
      </c>
      <c r="G532" s="57" t="str">
        <f>IFERROR(INDEX(tbl_dateHistory[], MATCH(tbl_dailyDashboard[[#This Row],[runDate]:[runDate]], tbl_dateHistory[[runDate]:[runDate]], 0), MATCH(tbl_dailyDashboard[[#Headers],[totalTransactions]], tbl_dateHistory[#Headers], 0)), "-")</f>
        <v>x</v>
      </c>
      <c r="H532" s="58" t="str">
        <f>IFERROR(INDEX(tbl_dateHistory[], MATCH(tbl_dailyDashboard[[#This Row],[runDate]:[runDate]], tbl_dateHistory[[runDate]:[runDate]], 0), MATCH(tbl_dailyDashboard[[#Headers],[percentSuccessful]], tbl_dateHistory[#Headers], 0)), "-")</f>
        <v>x</v>
      </c>
      <c r="I532" s="58" t="str">
        <f>IFERROR(INDEX(tbl_dateHistory[], MATCH(tbl_dailyDashboard[[#This Row],[runDate]:[runDate]], tbl_dateHistory[[runDate]:[runDate]], 0), MATCH(tbl_dailyDashboard[[#Headers],[percentBRE]], tbl_dateHistory[#Headers], 0)), "-")</f>
        <v>x</v>
      </c>
      <c r="J532" s="58" t="str">
        <f>IFERROR(INDEX(tbl_dateHistory[], MATCH(tbl_dailyDashboard[[#This Row],[runDate]:[runDate]], tbl_dateHistory[[runDate]:[runDate]], 0), MATCH(tbl_dailyDashboard[[#Headers],[percentSystemErrors]], tbl_dateHistory[#Headers], 0)), "-")</f>
        <v>x</v>
      </c>
      <c r="K532" s="69"/>
    </row>
    <row r="533" spans="2:11" x14ac:dyDescent="0.3">
      <c r="B533" s="63"/>
      <c r="C533" s="55" t="str">
        <f>IFERROR((INDEX(tbl_dateHistory[], tbl_dailyDashboard[[#This Row],[rowLookup]], 1)), "-")</f>
        <v>x</v>
      </c>
      <c r="D533" s="56" t="str">
        <f>IFERROR(INDEX(tbl_dateHistory[], MATCH(tbl_dailyDashboard[[#This Row],[runDate]:[runDate]], tbl_dateHistory[[runDate]:[runDate]], 0), MATCH(tbl_dailyDashboard[[#Headers],[avgBotRunTime]], tbl_dateHistory[#Headers], 0)), "-")</f>
        <v>x</v>
      </c>
      <c r="E533" s="56" t="str">
        <f>IFERROR(INDEX(tbl_dateHistory[], MATCH(tbl_dailyDashboard[[#This Row],[runDate]:[runDate]], tbl_dateHistory[[runDate]:[runDate]], 0), MATCH(tbl_dailyDashboard[[#Headers],[avgTransactionTime]], tbl_dateHistory[#Headers], 0)), "-")</f>
        <v>x</v>
      </c>
      <c r="F533" s="99" t="str">
        <f>IFERROR(INDEX(tbl_dateHistory[], MATCH(tbl_dailyDashboard[[#This Row],[runDate]:[runDate]], tbl_dateHistory[[runDate]:[runDate]], 0), MATCH(tbl_dailyDashboard[[#Headers],[botRuns]], tbl_dateHistory[#Headers], 0)), "-")</f>
        <v>x</v>
      </c>
      <c r="G533" s="57" t="str">
        <f>IFERROR(INDEX(tbl_dateHistory[], MATCH(tbl_dailyDashboard[[#This Row],[runDate]:[runDate]], tbl_dateHistory[[runDate]:[runDate]], 0), MATCH(tbl_dailyDashboard[[#Headers],[totalTransactions]], tbl_dateHistory[#Headers], 0)), "-")</f>
        <v>x</v>
      </c>
      <c r="H533" s="58" t="str">
        <f>IFERROR(INDEX(tbl_dateHistory[], MATCH(tbl_dailyDashboard[[#This Row],[runDate]:[runDate]], tbl_dateHistory[[runDate]:[runDate]], 0), MATCH(tbl_dailyDashboard[[#Headers],[percentSuccessful]], tbl_dateHistory[#Headers], 0)), "-")</f>
        <v>x</v>
      </c>
      <c r="I533" s="58" t="str">
        <f>IFERROR(INDEX(tbl_dateHistory[], MATCH(tbl_dailyDashboard[[#This Row],[runDate]:[runDate]], tbl_dateHistory[[runDate]:[runDate]], 0), MATCH(tbl_dailyDashboard[[#Headers],[percentBRE]], tbl_dateHistory[#Headers], 0)), "-")</f>
        <v>x</v>
      </c>
      <c r="J533" s="58" t="str">
        <f>IFERROR(INDEX(tbl_dateHistory[], MATCH(tbl_dailyDashboard[[#This Row],[runDate]:[runDate]], tbl_dateHistory[[runDate]:[runDate]], 0), MATCH(tbl_dailyDashboard[[#Headers],[percentSystemErrors]], tbl_dateHistory[#Headers], 0)), "-")</f>
        <v>x</v>
      </c>
      <c r="K533" s="69"/>
    </row>
    <row r="534" spans="2:11" x14ac:dyDescent="0.3">
      <c r="B534" s="63"/>
      <c r="C534" s="55" t="str">
        <f>IFERROR((INDEX(tbl_dateHistory[], tbl_dailyDashboard[[#This Row],[rowLookup]], 1)), "-")</f>
        <v>x</v>
      </c>
      <c r="D534" s="56" t="str">
        <f>IFERROR(INDEX(tbl_dateHistory[], MATCH(tbl_dailyDashboard[[#This Row],[runDate]:[runDate]], tbl_dateHistory[[runDate]:[runDate]], 0), MATCH(tbl_dailyDashboard[[#Headers],[avgBotRunTime]], tbl_dateHistory[#Headers], 0)), "-")</f>
        <v>x</v>
      </c>
      <c r="E534" s="56" t="str">
        <f>IFERROR(INDEX(tbl_dateHistory[], MATCH(tbl_dailyDashboard[[#This Row],[runDate]:[runDate]], tbl_dateHistory[[runDate]:[runDate]], 0), MATCH(tbl_dailyDashboard[[#Headers],[avgTransactionTime]], tbl_dateHistory[#Headers], 0)), "-")</f>
        <v>x</v>
      </c>
      <c r="F534" s="99" t="str">
        <f>IFERROR(INDEX(tbl_dateHistory[], MATCH(tbl_dailyDashboard[[#This Row],[runDate]:[runDate]], tbl_dateHistory[[runDate]:[runDate]], 0), MATCH(tbl_dailyDashboard[[#Headers],[botRuns]], tbl_dateHistory[#Headers], 0)), "-")</f>
        <v>x</v>
      </c>
      <c r="G534" s="57" t="str">
        <f>IFERROR(INDEX(tbl_dateHistory[], MATCH(tbl_dailyDashboard[[#This Row],[runDate]:[runDate]], tbl_dateHistory[[runDate]:[runDate]], 0), MATCH(tbl_dailyDashboard[[#Headers],[totalTransactions]], tbl_dateHistory[#Headers], 0)), "-")</f>
        <v>x</v>
      </c>
      <c r="H534" s="58" t="str">
        <f>IFERROR(INDEX(tbl_dateHistory[], MATCH(tbl_dailyDashboard[[#This Row],[runDate]:[runDate]], tbl_dateHistory[[runDate]:[runDate]], 0), MATCH(tbl_dailyDashboard[[#Headers],[percentSuccessful]], tbl_dateHistory[#Headers], 0)), "-")</f>
        <v>x</v>
      </c>
      <c r="I534" s="58" t="str">
        <f>IFERROR(INDEX(tbl_dateHistory[], MATCH(tbl_dailyDashboard[[#This Row],[runDate]:[runDate]], tbl_dateHistory[[runDate]:[runDate]], 0), MATCH(tbl_dailyDashboard[[#Headers],[percentBRE]], tbl_dateHistory[#Headers], 0)), "-")</f>
        <v>x</v>
      </c>
      <c r="J534" s="58" t="str">
        <f>IFERROR(INDEX(tbl_dateHistory[], MATCH(tbl_dailyDashboard[[#This Row],[runDate]:[runDate]], tbl_dateHistory[[runDate]:[runDate]], 0), MATCH(tbl_dailyDashboard[[#Headers],[percentSystemErrors]], tbl_dateHistory[#Headers], 0)), "-")</f>
        <v>x</v>
      </c>
      <c r="K534" s="69"/>
    </row>
    <row r="535" spans="2:11" x14ac:dyDescent="0.3">
      <c r="B535" s="63"/>
      <c r="C535" s="55" t="str">
        <f>IFERROR((INDEX(tbl_dateHistory[], tbl_dailyDashboard[[#This Row],[rowLookup]], 1)), "-")</f>
        <v>x</v>
      </c>
      <c r="D535" s="56" t="str">
        <f>IFERROR(INDEX(tbl_dateHistory[], MATCH(tbl_dailyDashboard[[#This Row],[runDate]:[runDate]], tbl_dateHistory[[runDate]:[runDate]], 0), MATCH(tbl_dailyDashboard[[#Headers],[avgBotRunTime]], tbl_dateHistory[#Headers], 0)), "-")</f>
        <v>x</v>
      </c>
      <c r="E535" s="56" t="str">
        <f>IFERROR(INDEX(tbl_dateHistory[], MATCH(tbl_dailyDashboard[[#This Row],[runDate]:[runDate]], tbl_dateHistory[[runDate]:[runDate]], 0), MATCH(tbl_dailyDashboard[[#Headers],[avgTransactionTime]], tbl_dateHistory[#Headers], 0)), "-")</f>
        <v>x</v>
      </c>
      <c r="F535" s="99" t="str">
        <f>IFERROR(INDEX(tbl_dateHistory[], MATCH(tbl_dailyDashboard[[#This Row],[runDate]:[runDate]], tbl_dateHistory[[runDate]:[runDate]], 0), MATCH(tbl_dailyDashboard[[#Headers],[botRuns]], tbl_dateHistory[#Headers], 0)), "-")</f>
        <v>x</v>
      </c>
      <c r="G535" s="57" t="str">
        <f>IFERROR(INDEX(tbl_dateHistory[], MATCH(tbl_dailyDashboard[[#This Row],[runDate]:[runDate]], tbl_dateHistory[[runDate]:[runDate]], 0), MATCH(tbl_dailyDashboard[[#Headers],[totalTransactions]], tbl_dateHistory[#Headers], 0)), "-")</f>
        <v>x</v>
      </c>
      <c r="H535" s="58" t="str">
        <f>IFERROR(INDEX(tbl_dateHistory[], MATCH(tbl_dailyDashboard[[#This Row],[runDate]:[runDate]], tbl_dateHistory[[runDate]:[runDate]], 0), MATCH(tbl_dailyDashboard[[#Headers],[percentSuccessful]], tbl_dateHistory[#Headers], 0)), "-")</f>
        <v>x</v>
      </c>
      <c r="I535" s="58" t="str">
        <f>IFERROR(INDEX(tbl_dateHistory[], MATCH(tbl_dailyDashboard[[#This Row],[runDate]:[runDate]], tbl_dateHistory[[runDate]:[runDate]], 0), MATCH(tbl_dailyDashboard[[#Headers],[percentBRE]], tbl_dateHistory[#Headers], 0)), "-")</f>
        <v>x</v>
      </c>
      <c r="J535" s="58" t="str">
        <f>IFERROR(INDEX(tbl_dateHistory[], MATCH(tbl_dailyDashboard[[#This Row],[runDate]:[runDate]], tbl_dateHistory[[runDate]:[runDate]], 0), MATCH(tbl_dailyDashboard[[#Headers],[percentSystemErrors]], tbl_dateHistory[#Headers], 0)), "-")</f>
        <v>x</v>
      </c>
      <c r="K535" s="69"/>
    </row>
    <row r="536" spans="2:11" x14ac:dyDescent="0.3">
      <c r="B536" s="63"/>
      <c r="C536" s="55" t="str">
        <f>IFERROR((INDEX(tbl_dateHistory[], tbl_dailyDashboard[[#This Row],[rowLookup]], 1)), "-")</f>
        <v>x</v>
      </c>
      <c r="D536" s="56" t="str">
        <f>IFERROR(INDEX(tbl_dateHistory[], MATCH(tbl_dailyDashboard[[#This Row],[runDate]:[runDate]], tbl_dateHistory[[runDate]:[runDate]], 0), MATCH(tbl_dailyDashboard[[#Headers],[avgBotRunTime]], tbl_dateHistory[#Headers], 0)), "-")</f>
        <v>x</v>
      </c>
      <c r="E536" s="56" t="str">
        <f>IFERROR(INDEX(tbl_dateHistory[], MATCH(tbl_dailyDashboard[[#This Row],[runDate]:[runDate]], tbl_dateHistory[[runDate]:[runDate]], 0), MATCH(tbl_dailyDashboard[[#Headers],[avgTransactionTime]], tbl_dateHistory[#Headers], 0)), "-")</f>
        <v>x</v>
      </c>
      <c r="F536" s="99" t="str">
        <f>IFERROR(INDEX(tbl_dateHistory[], MATCH(tbl_dailyDashboard[[#This Row],[runDate]:[runDate]], tbl_dateHistory[[runDate]:[runDate]], 0), MATCH(tbl_dailyDashboard[[#Headers],[botRuns]], tbl_dateHistory[#Headers], 0)), "-")</f>
        <v>x</v>
      </c>
      <c r="G536" s="57" t="str">
        <f>IFERROR(INDEX(tbl_dateHistory[], MATCH(tbl_dailyDashboard[[#This Row],[runDate]:[runDate]], tbl_dateHistory[[runDate]:[runDate]], 0), MATCH(tbl_dailyDashboard[[#Headers],[totalTransactions]], tbl_dateHistory[#Headers], 0)), "-")</f>
        <v>x</v>
      </c>
      <c r="H536" s="58" t="str">
        <f>IFERROR(INDEX(tbl_dateHistory[], MATCH(tbl_dailyDashboard[[#This Row],[runDate]:[runDate]], tbl_dateHistory[[runDate]:[runDate]], 0), MATCH(tbl_dailyDashboard[[#Headers],[percentSuccessful]], tbl_dateHistory[#Headers], 0)), "-")</f>
        <v>x</v>
      </c>
      <c r="I536" s="58" t="str">
        <f>IFERROR(INDEX(tbl_dateHistory[], MATCH(tbl_dailyDashboard[[#This Row],[runDate]:[runDate]], tbl_dateHistory[[runDate]:[runDate]], 0), MATCH(tbl_dailyDashboard[[#Headers],[percentBRE]], tbl_dateHistory[#Headers], 0)), "-")</f>
        <v>x</v>
      </c>
      <c r="J536" s="58" t="str">
        <f>IFERROR(INDEX(tbl_dateHistory[], MATCH(tbl_dailyDashboard[[#This Row],[runDate]:[runDate]], tbl_dateHistory[[runDate]:[runDate]], 0), MATCH(tbl_dailyDashboard[[#Headers],[percentSystemErrors]], tbl_dateHistory[#Headers], 0)), "-")</f>
        <v>x</v>
      </c>
      <c r="K536" s="69"/>
    </row>
    <row r="537" spans="2:11" x14ac:dyDescent="0.3">
      <c r="B537" s="63"/>
      <c r="C537" s="55" t="str">
        <f>IFERROR((INDEX(tbl_dateHistory[], tbl_dailyDashboard[[#This Row],[rowLookup]], 1)), "-")</f>
        <v>x</v>
      </c>
      <c r="D537" s="56" t="str">
        <f>IFERROR(INDEX(tbl_dateHistory[], MATCH(tbl_dailyDashboard[[#This Row],[runDate]:[runDate]], tbl_dateHistory[[runDate]:[runDate]], 0), MATCH(tbl_dailyDashboard[[#Headers],[avgBotRunTime]], tbl_dateHistory[#Headers], 0)), "-")</f>
        <v>x</v>
      </c>
      <c r="E537" s="56" t="str">
        <f>IFERROR(INDEX(tbl_dateHistory[], MATCH(tbl_dailyDashboard[[#This Row],[runDate]:[runDate]], tbl_dateHistory[[runDate]:[runDate]], 0), MATCH(tbl_dailyDashboard[[#Headers],[avgTransactionTime]], tbl_dateHistory[#Headers], 0)), "-")</f>
        <v>x</v>
      </c>
      <c r="F537" s="99" t="str">
        <f>IFERROR(INDEX(tbl_dateHistory[], MATCH(tbl_dailyDashboard[[#This Row],[runDate]:[runDate]], tbl_dateHistory[[runDate]:[runDate]], 0), MATCH(tbl_dailyDashboard[[#Headers],[botRuns]], tbl_dateHistory[#Headers], 0)), "-")</f>
        <v>x</v>
      </c>
      <c r="G537" s="57" t="str">
        <f>IFERROR(INDEX(tbl_dateHistory[], MATCH(tbl_dailyDashboard[[#This Row],[runDate]:[runDate]], tbl_dateHistory[[runDate]:[runDate]], 0), MATCH(tbl_dailyDashboard[[#Headers],[totalTransactions]], tbl_dateHistory[#Headers], 0)), "-")</f>
        <v>x</v>
      </c>
      <c r="H537" s="58" t="str">
        <f>IFERROR(INDEX(tbl_dateHistory[], MATCH(tbl_dailyDashboard[[#This Row],[runDate]:[runDate]], tbl_dateHistory[[runDate]:[runDate]], 0), MATCH(tbl_dailyDashboard[[#Headers],[percentSuccessful]], tbl_dateHistory[#Headers], 0)), "-")</f>
        <v>x</v>
      </c>
      <c r="I537" s="58" t="str">
        <f>IFERROR(INDEX(tbl_dateHistory[], MATCH(tbl_dailyDashboard[[#This Row],[runDate]:[runDate]], tbl_dateHistory[[runDate]:[runDate]], 0), MATCH(tbl_dailyDashboard[[#Headers],[percentBRE]], tbl_dateHistory[#Headers], 0)), "-")</f>
        <v>x</v>
      </c>
      <c r="J537" s="58" t="str">
        <f>IFERROR(INDEX(tbl_dateHistory[], MATCH(tbl_dailyDashboard[[#This Row],[runDate]:[runDate]], tbl_dateHistory[[runDate]:[runDate]], 0), MATCH(tbl_dailyDashboard[[#Headers],[percentSystemErrors]], tbl_dateHistory[#Headers], 0)), "-")</f>
        <v>x</v>
      </c>
      <c r="K537" s="69"/>
    </row>
    <row r="538" spans="2:11" x14ac:dyDescent="0.3">
      <c r="B538" s="63"/>
      <c r="C538" s="55" t="str">
        <f>IFERROR((INDEX(tbl_dateHistory[], tbl_dailyDashboard[[#This Row],[rowLookup]], 1)), "-")</f>
        <v>x</v>
      </c>
      <c r="D538" s="56" t="str">
        <f>IFERROR(INDEX(tbl_dateHistory[], MATCH(tbl_dailyDashboard[[#This Row],[runDate]:[runDate]], tbl_dateHistory[[runDate]:[runDate]], 0), MATCH(tbl_dailyDashboard[[#Headers],[avgBotRunTime]], tbl_dateHistory[#Headers], 0)), "-")</f>
        <v>x</v>
      </c>
      <c r="E538" s="56" t="str">
        <f>IFERROR(INDEX(tbl_dateHistory[], MATCH(tbl_dailyDashboard[[#This Row],[runDate]:[runDate]], tbl_dateHistory[[runDate]:[runDate]], 0), MATCH(tbl_dailyDashboard[[#Headers],[avgTransactionTime]], tbl_dateHistory[#Headers], 0)), "-")</f>
        <v>x</v>
      </c>
      <c r="F538" s="99" t="str">
        <f>IFERROR(INDEX(tbl_dateHistory[], MATCH(tbl_dailyDashboard[[#This Row],[runDate]:[runDate]], tbl_dateHistory[[runDate]:[runDate]], 0), MATCH(tbl_dailyDashboard[[#Headers],[botRuns]], tbl_dateHistory[#Headers], 0)), "-")</f>
        <v>x</v>
      </c>
      <c r="G538" s="57" t="str">
        <f>IFERROR(INDEX(tbl_dateHistory[], MATCH(tbl_dailyDashboard[[#This Row],[runDate]:[runDate]], tbl_dateHistory[[runDate]:[runDate]], 0), MATCH(tbl_dailyDashboard[[#Headers],[totalTransactions]], tbl_dateHistory[#Headers], 0)), "-")</f>
        <v>x</v>
      </c>
      <c r="H538" s="58" t="str">
        <f>IFERROR(INDEX(tbl_dateHistory[], MATCH(tbl_dailyDashboard[[#This Row],[runDate]:[runDate]], tbl_dateHistory[[runDate]:[runDate]], 0), MATCH(tbl_dailyDashboard[[#Headers],[percentSuccessful]], tbl_dateHistory[#Headers], 0)), "-")</f>
        <v>x</v>
      </c>
      <c r="I538" s="58" t="str">
        <f>IFERROR(INDEX(tbl_dateHistory[], MATCH(tbl_dailyDashboard[[#This Row],[runDate]:[runDate]], tbl_dateHistory[[runDate]:[runDate]], 0), MATCH(tbl_dailyDashboard[[#Headers],[percentBRE]], tbl_dateHistory[#Headers], 0)), "-")</f>
        <v>x</v>
      </c>
      <c r="J538" s="58" t="str">
        <f>IFERROR(INDEX(tbl_dateHistory[], MATCH(tbl_dailyDashboard[[#This Row],[runDate]:[runDate]], tbl_dateHistory[[runDate]:[runDate]], 0), MATCH(tbl_dailyDashboard[[#Headers],[percentSystemErrors]], tbl_dateHistory[#Headers], 0)), "-")</f>
        <v>x</v>
      </c>
      <c r="K538" s="69"/>
    </row>
    <row r="539" spans="2:11" x14ac:dyDescent="0.3">
      <c r="B539" s="63"/>
      <c r="C539" s="55" t="str">
        <f>IFERROR((INDEX(tbl_dateHistory[], tbl_dailyDashboard[[#This Row],[rowLookup]], 1)), "-")</f>
        <v>x</v>
      </c>
      <c r="D539" s="56" t="str">
        <f>IFERROR(INDEX(tbl_dateHistory[], MATCH(tbl_dailyDashboard[[#This Row],[runDate]:[runDate]], tbl_dateHistory[[runDate]:[runDate]], 0), MATCH(tbl_dailyDashboard[[#Headers],[avgBotRunTime]], tbl_dateHistory[#Headers], 0)), "-")</f>
        <v>x</v>
      </c>
      <c r="E539" s="56" t="str">
        <f>IFERROR(INDEX(tbl_dateHistory[], MATCH(tbl_dailyDashboard[[#This Row],[runDate]:[runDate]], tbl_dateHistory[[runDate]:[runDate]], 0), MATCH(tbl_dailyDashboard[[#Headers],[avgTransactionTime]], tbl_dateHistory[#Headers], 0)), "-")</f>
        <v>x</v>
      </c>
      <c r="F539" s="99" t="str">
        <f>IFERROR(INDEX(tbl_dateHistory[], MATCH(tbl_dailyDashboard[[#This Row],[runDate]:[runDate]], tbl_dateHistory[[runDate]:[runDate]], 0), MATCH(tbl_dailyDashboard[[#Headers],[botRuns]], tbl_dateHistory[#Headers], 0)), "-")</f>
        <v>x</v>
      </c>
      <c r="G539" s="57" t="str">
        <f>IFERROR(INDEX(tbl_dateHistory[], MATCH(tbl_dailyDashboard[[#This Row],[runDate]:[runDate]], tbl_dateHistory[[runDate]:[runDate]], 0), MATCH(tbl_dailyDashboard[[#Headers],[totalTransactions]], tbl_dateHistory[#Headers], 0)), "-")</f>
        <v>x</v>
      </c>
      <c r="H539" s="58" t="str">
        <f>IFERROR(INDEX(tbl_dateHistory[], MATCH(tbl_dailyDashboard[[#This Row],[runDate]:[runDate]], tbl_dateHistory[[runDate]:[runDate]], 0), MATCH(tbl_dailyDashboard[[#Headers],[percentSuccessful]], tbl_dateHistory[#Headers], 0)), "-")</f>
        <v>x</v>
      </c>
      <c r="I539" s="58" t="str">
        <f>IFERROR(INDEX(tbl_dateHistory[], MATCH(tbl_dailyDashboard[[#This Row],[runDate]:[runDate]], tbl_dateHistory[[runDate]:[runDate]], 0), MATCH(tbl_dailyDashboard[[#Headers],[percentBRE]], tbl_dateHistory[#Headers], 0)), "-")</f>
        <v>x</v>
      </c>
      <c r="J539" s="58" t="str">
        <f>IFERROR(INDEX(tbl_dateHistory[], MATCH(tbl_dailyDashboard[[#This Row],[runDate]:[runDate]], tbl_dateHistory[[runDate]:[runDate]], 0), MATCH(tbl_dailyDashboard[[#Headers],[percentSystemErrors]], tbl_dateHistory[#Headers], 0)), "-")</f>
        <v>x</v>
      </c>
      <c r="K539" s="69"/>
    </row>
    <row r="540" spans="2:11" x14ac:dyDescent="0.3">
      <c r="B540" s="63"/>
      <c r="C540" s="55" t="str">
        <f>IFERROR((INDEX(tbl_dateHistory[], tbl_dailyDashboard[[#This Row],[rowLookup]], 1)), "-")</f>
        <v>x</v>
      </c>
      <c r="D540" s="56" t="str">
        <f>IFERROR(INDEX(tbl_dateHistory[], MATCH(tbl_dailyDashboard[[#This Row],[runDate]:[runDate]], tbl_dateHistory[[runDate]:[runDate]], 0), MATCH(tbl_dailyDashboard[[#Headers],[avgBotRunTime]], tbl_dateHistory[#Headers], 0)), "-")</f>
        <v>x</v>
      </c>
      <c r="E540" s="56" t="str">
        <f>IFERROR(INDEX(tbl_dateHistory[], MATCH(tbl_dailyDashboard[[#This Row],[runDate]:[runDate]], tbl_dateHistory[[runDate]:[runDate]], 0), MATCH(tbl_dailyDashboard[[#Headers],[avgTransactionTime]], tbl_dateHistory[#Headers], 0)), "-")</f>
        <v>x</v>
      </c>
      <c r="F540" s="99" t="str">
        <f>IFERROR(INDEX(tbl_dateHistory[], MATCH(tbl_dailyDashboard[[#This Row],[runDate]:[runDate]], tbl_dateHistory[[runDate]:[runDate]], 0), MATCH(tbl_dailyDashboard[[#Headers],[botRuns]], tbl_dateHistory[#Headers], 0)), "-")</f>
        <v>x</v>
      </c>
      <c r="G540" s="57" t="str">
        <f>IFERROR(INDEX(tbl_dateHistory[], MATCH(tbl_dailyDashboard[[#This Row],[runDate]:[runDate]], tbl_dateHistory[[runDate]:[runDate]], 0), MATCH(tbl_dailyDashboard[[#Headers],[totalTransactions]], tbl_dateHistory[#Headers], 0)), "-")</f>
        <v>x</v>
      </c>
      <c r="H540" s="58" t="str">
        <f>IFERROR(INDEX(tbl_dateHistory[], MATCH(tbl_dailyDashboard[[#This Row],[runDate]:[runDate]], tbl_dateHistory[[runDate]:[runDate]], 0), MATCH(tbl_dailyDashboard[[#Headers],[percentSuccessful]], tbl_dateHistory[#Headers], 0)), "-")</f>
        <v>x</v>
      </c>
      <c r="I540" s="58" t="str">
        <f>IFERROR(INDEX(tbl_dateHistory[], MATCH(tbl_dailyDashboard[[#This Row],[runDate]:[runDate]], tbl_dateHistory[[runDate]:[runDate]], 0), MATCH(tbl_dailyDashboard[[#Headers],[percentBRE]], tbl_dateHistory[#Headers], 0)), "-")</f>
        <v>x</v>
      </c>
      <c r="J540" s="58" t="str">
        <f>IFERROR(INDEX(tbl_dateHistory[], MATCH(tbl_dailyDashboard[[#This Row],[runDate]:[runDate]], tbl_dateHistory[[runDate]:[runDate]], 0), MATCH(tbl_dailyDashboard[[#Headers],[percentSystemErrors]], tbl_dateHistory[#Headers], 0)), "-")</f>
        <v>x</v>
      </c>
      <c r="K540" s="69"/>
    </row>
    <row r="541" spans="2:11" x14ac:dyDescent="0.3">
      <c r="B541" s="63"/>
      <c r="C541" s="55" t="str">
        <f>IFERROR((INDEX(tbl_dateHistory[], tbl_dailyDashboard[[#This Row],[rowLookup]], 1)), "-")</f>
        <v>x</v>
      </c>
      <c r="D541" s="56" t="str">
        <f>IFERROR(INDEX(tbl_dateHistory[], MATCH(tbl_dailyDashboard[[#This Row],[runDate]:[runDate]], tbl_dateHistory[[runDate]:[runDate]], 0), MATCH(tbl_dailyDashboard[[#Headers],[avgBotRunTime]], tbl_dateHistory[#Headers], 0)), "-")</f>
        <v>x</v>
      </c>
      <c r="E541" s="56" t="str">
        <f>IFERROR(INDEX(tbl_dateHistory[], MATCH(tbl_dailyDashboard[[#This Row],[runDate]:[runDate]], tbl_dateHistory[[runDate]:[runDate]], 0), MATCH(tbl_dailyDashboard[[#Headers],[avgTransactionTime]], tbl_dateHistory[#Headers], 0)), "-")</f>
        <v>x</v>
      </c>
      <c r="F541" s="99" t="str">
        <f>IFERROR(INDEX(tbl_dateHistory[], MATCH(tbl_dailyDashboard[[#This Row],[runDate]:[runDate]], tbl_dateHistory[[runDate]:[runDate]], 0), MATCH(tbl_dailyDashboard[[#Headers],[botRuns]], tbl_dateHistory[#Headers], 0)), "-")</f>
        <v>x</v>
      </c>
      <c r="G541" s="57" t="str">
        <f>IFERROR(INDEX(tbl_dateHistory[], MATCH(tbl_dailyDashboard[[#This Row],[runDate]:[runDate]], tbl_dateHistory[[runDate]:[runDate]], 0), MATCH(tbl_dailyDashboard[[#Headers],[totalTransactions]], tbl_dateHistory[#Headers], 0)), "-")</f>
        <v>x</v>
      </c>
      <c r="H541" s="58" t="str">
        <f>IFERROR(INDEX(tbl_dateHistory[], MATCH(tbl_dailyDashboard[[#This Row],[runDate]:[runDate]], tbl_dateHistory[[runDate]:[runDate]], 0), MATCH(tbl_dailyDashboard[[#Headers],[percentSuccessful]], tbl_dateHistory[#Headers], 0)), "-")</f>
        <v>x</v>
      </c>
      <c r="I541" s="58" t="str">
        <f>IFERROR(INDEX(tbl_dateHistory[], MATCH(tbl_dailyDashboard[[#This Row],[runDate]:[runDate]], tbl_dateHistory[[runDate]:[runDate]], 0), MATCH(tbl_dailyDashboard[[#Headers],[percentBRE]], tbl_dateHistory[#Headers], 0)), "-")</f>
        <v>x</v>
      </c>
      <c r="J541" s="58" t="str">
        <f>IFERROR(INDEX(tbl_dateHistory[], MATCH(tbl_dailyDashboard[[#This Row],[runDate]:[runDate]], tbl_dateHistory[[runDate]:[runDate]], 0), MATCH(tbl_dailyDashboard[[#Headers],[percentSystemErrors]], tbl_dateHistory[#Headers], 0)), "-")</f>
        <v>x</v>
      </c>
      <c r="K541" s="69"/>
    </row>
    <row r="542" spans="2:11" x14ac:dyDescent="0.3">
      <c r="B542" s="63"/>
      <c r="C542" s="55" t="str">
        <f>IFERROR((INDEX(tbl_dateHistory[], tbl_dailyDashboard[[#This Row],[rowLookup]], 1)), "-")</f>
        <v>x</v>
      </c>
      <c r="D542" s="56" t="str">
        <f>IFERROR(INDEX(tbl_dateHistory[], MATCH(tbl_dailyDashboard[[#This Row],[runDate]:[runDate]], tbl_dateHistory[[runDate]:[runDate]], 0), MATCH(tbl_dailyDashboard[[#Headers],[avgBotRunTime]], tbl_dateHistory[#Headers], 0)), "-")</f>
        <v>x</v>
      </c>
      <c r="E542" s="56" t="str">
        <f>IFERROR(INDEX(tbl_dateHistory[], MATCH(tbl_dailyDashboard[[#This Row],[runDate]:[runDate]], tbl_dateHistory[[runDate]:[runDate]], 0), MATCH(tbl_dailyDashboard[[#Headers],[avgTransactionTime]], tbl_dateHistory[#Headers], 0)), "-")</f>
        <v>x</v>
      </c>
      <c r="F542" s="99" t="str">
        <f>IFERROR(INDEX(tbl_dateHistory[], MATCH(tbl_dailyDashboard[[#This Row],[runDate]:[runDate]], tbl_dateHistory[[runDate]:[runDate]], 0), MATCH(tbl_dailyDashboard[[#Headers],[botRuns]], tbl_dateHistory[#Headers], 0)), "-")</f>
        <v>x</v>
      </c>
      <c r="G542" s="57" t="str">
        <f>IFERROR(INDEX(tbl_dateHistory[], MATCH(tbl_dailyDashboard[[#This Row],[runDate]:[runDate]], tbl_dateHistory[[runDate]:[runDate]], 0), MATCH(tbl_dailyDashboard[[#Headers],[totalTransactions]], tbl_dateHistory[#Headers], 0)), "-")</f>
        <v>x</v>
      </c>
      <c r="H542" s="58" t="str">
        <f>IFERROR(INDEX(tbl_dateHistory[], MATCH(tbl_dailyDashboard[[#This Row],[runDate]:[runDate]], tbl_dateHistory[[runDate]:[runDate]], 0), MATCH(tbl_dailyDashboard[[#Headers],[percentSuccessful]], tbl_dateHistory[#Headers], 0)), "-")</f>
        <v>x</v>
      </c>
      <c r="I542" s="58" t="str">
        <f>IFERROR(INDEX(tbl_dateHistory[], MATCH(tbl_dailyDashboard[[#This Row],[runDate]:[runDate]], tbl_dateHistory[[runDate]:[runDate]], 0), MATCH(tbl_dailyDashboard[[#Headers],[percentBRE]], tbl_dateHistory[#Headers], 0)), "-")</f>
        <v>x</v>
      </c>
      <c r="J542" s="58" t="str">
        <f>IFERROR(INDEX(tbl_dateHistory[], MATCH(tbl_dailyDashboard[[#This Row],[runDate]:[runDate]], tbl_dateHistory[[runDate]:[runDate]], 0), MATCH(tbl_dailyDashboard[[#Headers],[percentSystemErrors]], tbl_dateHistory[#Headers], 0)), "-")</f>
        <v>x</v>
      </c>
      <c r="K542" s="69"/>
    </row>
    <row r="543" spans="2:11" x14ac:dyDescent="0.3">
      <c r="B543" s="63"/>
      <c r="C543" s="55" t="str">
        <f>IFERROR((INDEX(tbl_dateHistory[], tbl_dailyDashboard[[#This Row],[rowLookup]], 1)), "-")</f>
        <v>x</v>
      </c>
      <c r="D543" s="56" t="str">
        <f>IFERROR(INDEX(tbl_dateHistory[], MATCH(tbl_dailyDashboard[[#This Row],[runDate]:[runDate]], tbl_dateHistory[[runDate]:[runDate]], 0), MATCH(tbl_dailyDashboard[[#Headers],[avgBotRunTime]], tbl_dateHistory[#Headers], 0)), "-")</f>
        <v>x</v>
      </c>
      <c r="E543" s="56" t="str">
        <f>IFERROR(INDEX(tbl_dateHistory[], MATCH(tbl_dailyDashboard[[#This Row],[runDate]:[runDate]], tbl_dateHistory[[runDate]:[runDate]], 0), MATCH(tbl_dailyDashboard[[#Headers],[avgTransactionTime]], tbl_dateHistory[#Headers], 0)), "-")</f>
        <v>x</v>
      </c>
      <c r="F543" s="99" t="str">
        <f>IFERROR(INDEX(tbl_dateHistory[], MATCH(tbl_dailyDashboard[[#This Row],[runDate]:[runDate]], tbl_dateHistory[[runDate]:[runDate]], 0), MATCH(tbl_dailyDashboard[[#Headers],[botRuns]], tbl_dateHistory[#Headers], 0)), "-")</f>
        <v>x</v>
      </c>
      <c r="G543" s="57" t="str">
        <f>IFERROR(INDEX(tbl_dateHistory[], MATCH(tbl_dailyDashboard[[#This Row],[runDate]:[runDate]], tbl_dateHistory[[runDate]:[runDate]], 0), MATCH(tbl_dailyDashboard[[#Headers],[totalTransactions]], tbl_dateHistory[#Headers], 0)), "-")</f>
        <v>x</v>
      </c>
      <c r="H543" s="58" t="str">
        <f>IFERROR(INDEX(tbl_dateHistory[], MATCH(tbl_dailyDashboard[[#This Row],[runDate]:[runDate]], tbl_dateHistory[[runDate]:[runDate]], 0), MATCH(tbl_dailyDashboard[[#Headers],[percentSuccessful]], tbl_dateHistory[#Headers], 0)), "-")</f>
        <v>x</v>
      </c>
      <c r="I543" s="58" t="str">
        <f>IFERROR(INDEX(tbl_dateHistory[], MATCH(tbl_dailyDashboard[[#This Row],[runDate]:[runDate]], tbl_dateHistory[[runDate]:[runDate]], 0), MATCH(tbl_dailyDashboard[[#Headers],[percentBRE]], tbl_dateHistory[#Headers], 0)), "-")</f>
        <v>x</v>
      </c>
      <c r="J543" s="58" t="str">
        <f>IFERROR(INDEX(tbl_dateHistory[], MATCH(tbl_dailyDashboard[[#This Row],[runDate]:[runDate]], tbl_dateHistory[[runDate]:[runDate]], 0), MATCH(tbl_dailyDashboard[[#Headers],[percentSystemErrors]], tbl_dateHistory[#Headers], 0)), "-")</f>
        <v>x</v>
      </c>
      <c r="K543" s="69"/>
    </row>
    <row r="544" spans="2:11" x14ac:dyDescent="0.3">
      <c r="B544" s="63"/>
      <c r="C544" s="55" t="str">
        <f>IFERROR((INDEX(tbl_dateHistory[], tbl_dailyDashboard[[#This Row],[rowLookup]], 1)), "-")</f>
        <v>x</v>
      </c>
      <c r="D544" s="56" t="str">
        <f>IFERROR(INDEX(tbl_dateHistory[], MATCH(tbl_dailyDashboard[[#This Row],[runDate]:[runDate]], tbl_dateHistory[[runDate]:[runDate]], 0), MATCH(tbl_dailyDashboard[[#Headers],[avgBotRunTime]], tbl_dateHistory[#Headers], 0)), "-")</f>
        <v>x</v>
      </c>
      <c r="E544" s="56" t="str">
        <f>IFERROR(INDEX(tbl_dateHistory[], MATCH(tbl_dailyDashboard[[#This Row],[runDate]:[runDate]], tbl_dateHistory[[runDate]:[runDate]], 0), MATCH(tbl_dailyDashboard[[#Headers],[avgTransactionTime]], tbl_dateHistory[#Headers], 0)), "-")</f>
        <v>x</v>
      </c>
      <c r="F544" s="99" t="str">
        <f>IFERROR(INDEX(tbl_dateHistory[], MATCH(tbl_dailyDashboard[[#This Row],[runDate]:[runDate]], tbl_dateHistory[[runDate]:[runDate]], 0), MATCH(tbl_dailyDashboard[[#Headers],[botRuns]], tbl_dateHistory[#Headers], 0)), "-")</f>
        <v>x</v>
      </c>
      <c r="G544" s="57" t="str">
        <f>IFERROR(INDEX(tbl_dateHistory[], MATCH(tbl_dailyDashboard[[#This Row],[runDate]:[runDate]], tbl_dateHistory[[runDate]:[runDate]], 0), MATCH(tbl_dailyDashboard[[#Headers],[totalTransactions]], tbl_dateHistory[#Headers], 0)), "-")</f>
        <v>x</v>
      </c>
      <c r="H544" s="58" t="str">
        <f>IFERROR(INDEX(tbl_dateHistory[], MATCH(tbl_dailyDashboard[[#This Row],[runDate]:[runDate]], tbl_dateHistory[[runDate]:[runDate]], 0), MATCH(tbl_dailyDashboard[[#Headers],[percentSuccessful]], tbl_dateHistory[#Headers], 0)), "-")</f>
        <v>x</v>
      </c>
      <c r="I544" s="58" t="str">
        <f>IFERROR(INDEX(tbl_dateHistory[], MATCH(tbl_dailyDashboard[[#This Row],[runDate]:[runDate]], tbl_dateHistory[[runDate]:[runDate]], 0), MATCH(tbl_dailyDashboard[[#Headers],[percentBRE]], tbl_dateHistory[#Headers], 0)), "-")</f>
        <v>x</v>
      </c>
      <c r="J544" s="58" t="str">
        <f>IFERROR(INDEX(tbl_dateHistory[], MATCH(tbl_dailyDashboard[[#This Row],[runDate]:[runDate]], tbl_dateHistory[[runDate]:[runDate]], 0), MATCH(tbl_dailyDashboard[[#Headers],[percentSystemErrors]], tbl_dateHistory[#Headers], 0)), "-")</f>
        <v>x</v>
      </c>
      <c r="K544" s="69"/>
    </row>
    <row r="545" spans="2:11" x14ac:dyDescent="0.3">
      <c r="B545" s="63"/>
      <c r="C545" s="55" t="str">
        <f>IFERROR((INDEX(tbl_dateHistory[], tbl_dailyDashboard[[#This Row],[rowLookup]], 1)), "-")</f>
        <v>x</v>
      </c>
      <c r="D545" s="56" t="str">
        <f>IFERROR(INDEX(tbl_dateHistory[], MATCH(tbl_dailyDashboard[[#This Row],[runDate]:[runDate]], tbl_dateHistory[[runDate]:[runDate]], 0), MATCH(tbl_dailyDashboard[[#Headers],[avgBotRunTime]], tbl_dateHistory[#Headers], 0)), "-")</f>
        <v>x</v>
      </c>
      <c r="E545" s="56" t="str">
        <f>IFERROR(INDEX(tbl_dateHistory[], MATCH(tbl_dailyDashboard[[#This Row],[runDate]:[runDate]], tbl_dateHistory[[runDate]:[runDate]], 0), MATCH(tbl_dailyDashboard[[#Headers],[avgTransactionTime]], tbl_dateHistory[#Headers], 0)), "-")</f>
        <v>x</v>
      </c>
      <c r="F545" s="99" t="str">
        <f>IFERROR(INDEX(tbl_dateHistory[], MATCH(tbl_dailyDashboard[[#This Row],[runDate]:[runDate]], tbl_dateHistory[[runDate]:[runDate]], 0), MATCH(tbl_dailyDashboard[[#Headers],[botRuns]], tbl_dateHistory[#Headers], 0)), "-")</f>
        <v>x</v>
      </c>
      <c r="G545" s="57" t="str">
        <f>IFERROR(INDEX(tbl_dateHistory[], MATCH(tbl_dailyDashboard[[#This Row],[runDate]:[runDate]], tbl_dateHistory[[runDate]:[runDate]], 0), MATCH(tbl_dailyDashboard[[#Headers],[totalTransactions]], tbl_dateHistory[#Headers], 0)), "-")</f>
        <v>x</v>
      </c>
      <c r="H545" s="58" t="str">
        <f>IFERROR(INDEX(tbl_dateHistory[], MATCH(tbl_dailyDashboard[[#This Row],[runDate]:[runDate]], tbl_dateHistory[[runDate]:[runDate]], 0), MATCH(tbl_dailyDashboard[[#Headers],[percentSuccessful]], tbl_dateHistory[#Headers], 0)), "-")</f>
        <v>x</v>
      </c>
      <c r="I545" s="58" t="str">
        <f>IFERROR(INDEX(tbl_dateHistory[], MATCH(tbl_dailyDashboard[[#This Row],[runDate]:[runDate]], tbl_dateHistory[[runDate]:[runDate]], 0), MATCH(tbl_dailyDashboard[[#Headers],[percentBRE]], tbl_dateHistory[#Headers], 0)), "-")</f>
        <v>x</v>
      </c>
      <c r="J545" s="58" t="str">
        <f>IFERROR(INDEX(tbl_dateHistory[], MATCH(tbl_dailyDashboard[[#This Row],[runDate]:[runDate]], tbl_dateHistory[[runDate]:[runDate]], 0), MATCH(tbl_dailyDashboard[[#Headers],[percentSystemErrors]], tbl_dateHistory[#Headers], 0)), "-")</f>
        <v>x</v>
      </c>
      <c r="K545" s="69"/>
    </row>
    <row r="546" spans="2:11" x14ac:dyDescent="0.3">
      <c r="B546" s="63"/>
      <c r="C546" s="55" t="str">
        <f>IFERROR((INDEX(tbl_dateHistory[], tbl_dailyDashboard[[#This Row],[rowLookup]], 1)), "-")</f>
        <v>x</v>
      </c>
      <c r="D546" s="56" t="str">
        <f>IFERROR(INDEX(tbl_dateHistory[], MATCH(tbl_dailyDashboard[[#This Row],[runDate]:[runDate]], tbl_dateHistory[[runDate]:[runDate]], 0), MATCH(tbl_dailyDashboard[[#Headers],[avgBotRunTime]], tbl_dateHistory[#Headers], 0)), "-")</f>
        <v>x</v>
      </c>
      <c r="E546" s="56" t="str">
        <f>IFERROR(INDEX(tbl_dateHistory[], MATCH(tbl_dailyDashboard[[#This Row],[runDate]:[runDate]], tbl_dateHistory[[runDate]:[runDate]], 0), MATCH(tbl_dailyDashboard[[#Headers],[avgTransactionTime]], tbl_dateHistory[#Headers], 0)), "-")</f>
        <v>x</v>
      </c>
      <c r="F546" s="99" t="str">
        <f>IFERROR(INDEX(tbl_dateHistory[], MATCH(tbl_dailyDashboard[[#This Row],[runDate]:[runDate]], tbl_dateHistory[[runDate]:[runDate]], 0), MATCH(tbl_dailyDashboard[[#Headers],[botRuns]], tbl_dateHistory[#Headers], 0)), "-")</f>
        <v>x</v>
      </c>
      <c r="G546" s="57" t="str">
        <f>IFERROR(INDEX(tbl_dateHistory[], MATCH(tbl_dailyDashboard[[#This Row],[runDate]:[runDate]], tbl_dateHistory[[runDate]:[runDate]], 0), MATCH(tbl_dailyDashboard[[#Headers],[totalTransactions]], tbl_dateHistory[#Headers], 0)), "-")</f>
        <v>x</v>
      </c>
      <c r="H546" s="58" t="str">
        <f>IFERROR(INDEX(tbl_dateHistory[], MATCH(tbl_dailyDashboard[[#This Row],[runDate]:[runDate]], tbl_dateHistory[[runDate]:[runDate]], 0), MATCH(tbl_dailyDashboard[[#Headers],[percentSuccessful]], tbl_dateHistory[#Headers], 0)), "-")</f>
        <v>x</v>
      </c>
      <c r="I546" s="58" t="str">
        <f>IFERROR(INDEX(tbl_dateHistory[], MATCH(tbl_dailyDashboard[[#This Row],[runDate]:[runDate]], tbl_dateHistory[[runDate]:[runDate]], 0), MATCH(tbl_dailyDashboard[[#Headers],[percentBRE]], tbl_dateHistory[#Headers], 0)), "-")</f>
        <v>x</v>
      </c>
      <c r="J546" s="58" t="str">
        <f>IFERROR(INDEX(tbl_dateHistory[], MATCH(tbl_dailyDashboard[[#This Row],[runDate]:[runDate]], tbl_dateHistory[[runDate]:[runDate]], 0), MATCH(tbl_dailyDashboard[[#Headers],[percentSystemErrors]], tbl_dateHistory[#Headers], 0)), "-")</f>
        <v>x</v>
      </c>
      <c r="K546" s="69"/>
    </row>
    <row r="547" spans="2:11" x14ac:dyDescent="0.3">
      <c r="B547" s="63"/>
      <c r="C547" s="55" t="str">
        <f>IFERROR((INDEX(tbl_dateHistory[], tbl_dailyDashboard[[#This Row],[rowLookup]], 1)), "-")</f>
        <v>x</v>
      </c>
      <c r="D547" s="56" t="str">
        <f>IFERROR(INDEX(tbl_dateHistory[], MATCH(tbl_dailyDashboard[[#This Row],[runDate]:[runDate]], tbl_dateHistory[[runDate]:[runDate]], 0), MATCH(tbl_dailyDashboard[[#Headers],[avgBotRunTime]], tbl_dateHistory[#Headers], 0)), "-")</f>
        <v>x</v>
      </c>
      <c r="E547" s="56" t="str">
        <f>IFERROR(INDEX(tbl_dateHistory[], MATCH(tbl_dailyDashboard[[#This Row],[runDate]:[runDate]], tbl_dateHistory[[runDate]:[runDate]], 0), MATCH(tbl_dailyDashboard[[#Headers],[avgTransactionTime]], tbl_dateHistory[#Headers], 0)), "-")</f>
        <v>x</v>
      </c>
      <c r="F547" s="99" t="str">
        <f>IFERROR(INDEX(tbl_dateHistory[], MATCH(tbl_dailyDashboard[[#This Row],[runDate]:[runDate]], tbl_dateHistory[[runDate]:[runDate]], 0), MATCH(tbl_dailyDashboard[[#Headers],[botRuns]], tbl_dateHistory[#Headers], 0)), "-")</f>
        <v>x</v>
      </c>
      <c r="G547" s="57" t="str">
        <f>IFERROR(INDEX(tbl_dateHistory[], MATCH(tbl_dailyDashboard[[#This Row],[runDate]:[runDate]], tbl_dateHistory[[runDate]:[runDate]], 0), MATCH(tbl_dailyDashboard[[#Headers],[totalTransactions]], tbl_dateHistory[#Headers], 0)), "-")</f>
        <v>x</v>
      </c>
      <c r="H547" s="58" t="str">
        <f>IFERROR(INDEX(tbl_dateHistory[], MATCH(tbl_dailyDashboard[[#This Row],[runDate]:[runDate]], tbl_dateHistory[[runDate]:[runDate]], 0), MATCH(tbl_dailyDashboard[[#Headers],[percentSuccessful]], tbl_dateHistory[#Headers], 0)), "-")</f>
        <v>x</v>
      </c>
      <c r="I547" s="58" t="str">
        <f>IFERROR(INDEX(tbl_dateHistory[], MATCH(tbl_dailyDashboard[[#This Row],[runDate]:[runDate]], tbl_dateHistory[[runDate]:[runDate]], 0), MATCH(tbl_dailyDashboard[[#Headers],[percentBRE]], tbl_dateHistory[#Headers], 0)), "-")</f>
        <v>x</v>
      </c>
      <c r="J547" s="58" t="str">
        <f>IFERROR(INDEX(tbl_dateHistory[], MATCH(tbl_dailyDashboard[[#This Row],[runDate]:[runDate]], tbl_dateHistory[[runDate]:[runDate]], 0), MATCH(tbl_dailyDashboard[[#Headers],[percentSystemErrors]], tbl_dateHistory[#Headers], 0)), "-")</f>
        <v>x</v>
      </c>
      <c r="K547" s="69"/>
    </row>
    <row r="548" spans="2:11" x14ac:dyDescent="0.3">
      <c r="B548" s="63"/>
      <c r="C548" s="55" t="str">
        <f>IFERROR((INDEX(tbl_dateHistory[], tbl_dailyDashboard[[#This Row],[rowLookup]], 1)), "-")</f>
        <v>x</v>
      </c>
      <c r="D548" s="56" t="str">
        <f>IFERROR(INDEX(tbl_dateHistory[], MATCH(tbl_dailyDashboard[[#This Row],[runDate]:[runDate]], tbl_dateHistory[[runDate]:[runDate]], 0), MATCH(tbl_dailyDashboard[[#Headers],[avgBotRunTime]], tbl_dateHistory[#Headers], 0)), "-")</f>
        <v>x</v>
      </c>
      <c r="E548" s="56" t="str">
        <f>IFERROR(INDEX(tbl_dateHistory[], MATCH(tbl_dailyDashboard[[#This Row],[runDate]:[runDate]], tbl_dateHistory[[runDate]:[runDate]], 0), MATCH(tbl_dailyDashboard[[#Headers],[avgTransactionTime]], tbl_dateHistory[#Headers], 0)), "-")</f>
        <v>x</v>
      </c>
      <c r="F548" s="99" t="str">
        <f>IFERROR(INDEX(tbl_dateHistory[], MATCH(tbl_dailyDashboard[[#This Row],[runDate]:[runDate]], tbl_dateHistory[[runDate]:[runDate]], 0), MATCH(tbl_dailyDashboard[[#Headers],[botRuns]], tbl_dateHistory[#Headers], 0)), "-")</f>
        <v>x</v>
      </c>
      <c r="G548" s="57" t="str">
        <f>IFERROR(INDEX(tbl_dateHistory[], MATCH(tbl_dailyDashboard[[#This Row],[runDate]:[runDate]], tbl_dateHistory[[runDate]:[runDate]], 0), MATCH(tbl_dailyDashboard[[#Headers],[totalTransactions]], tbl_dateHistory[#Headers], 0)), "-")</f>
        <v>x</v>
      </c>
      <c r="H548" s="58" t="str">
        <f>IFERROR(INDEX(tbl_dateHistory[], MATCH(tbl_dailyDashboard[[#This Row],[runDate]:[runDate]], tbl_dateHistory[[runDate]:[runDate]], 0), MATCH(tbl_dailyDashboard[[#Headers],[percentSuccessful]], tbl_dateHistory[#Headers], 0)), "-")</f>
        <v>x</v>
      </c>
      <c r="I548" s="58" t="str">
        <f>IFERROR(INDEX(tbl_dateHistory[], MATCH(tbl_dailyDashboard[[#This Row],[runDate]:[runDate]], tbl_dateHistory[[runDate]:[runDate]], 0), MATCH(tbl_dailyDashboard[[#Headers],[percentBRE]], tbl_dateHistory[#Headers], 0)), "-")</f>
        <v>x</v>
      </c>
      <c r="J548" s="58" t="str">
        <f>IFERROR(INDEX(tbl_dateHistory[], MATCH(tbl_dailyDashboard[[#This Row],[runDate]:[runDate]], tbl_dateHistory[[runDate]:[runDate]], 0), MATCH(tbl_dailyDashboard[[#Headers],[percentSystemErrors]], tbl_dateHistory[#Headers], 0)), "-")</f>
        <v>x</v>
      </c>
      <c r="K548" s="69"/>
    </row>
    <row r="549" spans="2:11" x14ac:dyDescent="0.3">
      <c r="B549" s="63"/>
      <c r="C549" s="55" t="str">
        <f>IFERROR((INDEX(tbl_dateHistory[], tbl_dailyDashboard[[#This Row],[rowLookup]], 1)), "-")</f>
        <v>x</v>
      </c>
      <c r="D549" s="56" t="str">
        <f>IFERROR(INDEX(tbl_dateHistory[], MATCH(tbl_dailyDashboard[[#This Row],[runDate]:[runDate]], tbl_dateHistory[[runDate]:[runDate]], 0), MATCH(tbl_dailyDashboard[[#Headers],[avgBotRunTime]], tbl_dateHistory[#Headers], 0)), "-")</f>
        <v>x</v>
      </c>
      <c r="E549" s="56" t="str">
        <f>IFERROR(INDEX(tbl_dateHistory[], MATCH(tbl_dailyDashboard[[#This Row],[runDate]:[runDate]], tbl_dateHistory[[runDate]:[runDate]], 0), MATCH(tbl_dailyDashboard[[#Headers],[avgTransactionTime]], tbl_dateHistory[#Headers], 0)), "-")</f>
        <v>x</v>
      </c>
      <c r="F549" s="99" t="str">
        <f>IFERROR(INDEX(tbl_dateHistory[], MATCH(tbl_dailyDashboard[[#This Row],[runDate]:[runDate]], tbl_dateHistory[[runDate]:[runDate]], 0), MATCH(tbl_dailyDashboard[[#Headers],[botRuns]], tbl_dateHistory[#Headers], 0)), "-")</f>
        <v>x</v>
      </c>
      <c r="G549" s="57" t="str">
        <f>IFERROR(INDEX(tbl_dateHistory[], MATCH(tbl_dailyDashboard[[#This Row],[runDate]:[runDate]], tbl_dateHistory[[runDate]:[runDate]], 0), MATCH(tbl_dailyDashboard[[#Headers],[totalTransactions]], tbl_dateHistory[#Headers], 0)), "-")</f>
        <v>x</v>
      </c>
      <c r="H549" s="58" t="str">
        <f>IFERROR(INDEX(tbl_dateHistory[], MATCH(tbl_dailyDashboard[[#This Row],[runDate]:[runDate]], tbl_dateHistory[[runDate]:[runDate]], 0), MATCH(tbl_dailyDashboard[[#Headers],[percentSuccessful]], tbl_dateHistory[#Headers], 0)), "-")</f>
        <v>x</v>
      </c>
      <c r="I549" s="58" t="str">
        <f>IFERROR(INDEX(tbl_dateHistory[], MATCH(tbl_dailyDashboard[[#This Row],[runDate]:[runDate]], tbl_dateHistory[[runDate]:[runDate]], 0), MATCH(tbl_dailyDashboard[[#Headers],[percentBRE]], tbl_dateHistory[#Headers], 0)), "-")</f>
        <v>x</v>
      </c>
      <c r="J549" s="58" t="str">
        <f>IFERROR(INDEX(tbl_dateHistory[], MATCH(tbl_dailyDashboard[[#This Row],[runDate]:[runDate]], tbl_dateHistory[[runDate]:[runDate]], 0), MATCH(tbl_dailyDashboard[[#Headers],[percentSystemErrors]], tbl_dateHistory[#Headers], 0)), "-")</f>
        <v>x</v>
      </c>
      <c r="K549" s="69"/>
    </row>
    <row r="550" spans="2:11" x14ac:dyDescent="0.3">
      <c r="B550" s="63"/>
      <c r="C550" s="55" t="str">
        <f>IFERROR((INDEX(tbl_dateHistory[], tbl_dailyDashboard[[#This Row],[rowLookup]], 1)), "-")</f>
        <v>x</v>
      </c>
      <c r="D550" s="56" t="str">
        <f>IFERROR(INDEX(tbl_dateHistory[], MATCH(tbl_dailyDashboard[[#This Row],[runDate]:[runDate]], tbl_dateHistory[[runDate]:[runDate]], 0), MATCH(tbl_dailyDashboard[[#Headers],[avgBotRunTime]], tbl_dateHistory[#Headers], 0)), "-")</f>
        <v>x</v>
      </c>
      <c r="E550" s="56" t="str">
        <f>IFERROR(INDEX(tbl_dateHistory[], MATCH(tbl_dailyDashboard[[#This Row],[runDate]:[runDate]], tbl_dateHistory[[runDate]:[runDate]], 0), MATCH(tbl_dailyDashboard[[#Headers],[avgTransactionTime]], tbl_dateHistory[#Headers], 0)), "-")</f>
        <v>x</v>
      </c>
      <c r="F550" s="99" t="str">
        <f>IFERROR(INDEX(tbl_dateHistory[], MATCH(tbl_dailyDashboard[[#This Row],[runDate]:[runDate]], tbl_dateHistory[[runDate]:[runDate]], 0), MATCH(tbl_dailyDashboard[[#Headers],[botRuns]], tbl_dateHistory[#Headers], 0)), "-")</f>
        <v>x</v>
      </c>
      <c r="G550" s="57" t="str">
        <f>IFERROR(INDEX(tbl_dateHistory[], MATCH(tbl_dailyDashboard[[#This Row],[runDate]:[runDate]], tbl_dateHistory[[runDate]:[runDate]], 0), MATCH(tbl_dailyDashboard[[#Headers],[totalTransactions]], tbl_dateHistory[#Headers], 0)), "-")</f>
        <v>x</v>
      </c>
      <c r="H550" s="58" t="str">
        <f>IFERROR(INDEX(tbl_dateHistory[], MATCH(tbl_dailyDashboard[[#This Row],[runDate]:[runDate]], tbl_dateHistory[[runDate]:[runDate]], 0), MATCH(tbl_dailyDashboard[[#Headers],[percentSuccessful]], tbl_dateHistory[#Headers], 0)), "-")</f>
        <v>x</v>
      </c>
      <c r="I550" s="58" t="str">
        <f>IFERROR(INDEX(tbl_dateHistory[], MATCH(tbl_dailyDashboard[[#This Row],[runDate]:[runDate]], tbl_dateHistory[[runDate]:[runDate]], 0), MATCH(tbl_dailyDashboard[[#Headers],[percentBRE]], tbl_dateHistory[#Headers], 0)), "-")</f>
        <v>x</v>
      </c>
      <c r="J550" s="58" t="str">
        <f>IFERROR(INDEX(tbl_dateHistory[], MATCH(tbl_dailyDashboard[[#This Row],[runDate]:[runDate]], tbl_dateHistory[[runDate]:[runDate]], 0), MATCH(tbl_dailyDashboard[[#Headers],[percentSystemErrors]], tbl_dateHistory[#Headers], 0)), "-")</f>
        <v>x</v>
      </c>
      <c r="K550" s="69"/>
    </row>
    <row r="551" spans="2:11" x14ac:dyDescent="0.3">
      <c r="B551" s="63"/>
      <c r="C551" s="55" t="str">
        <f>IFERROR((INDEX(tbl_dateHistory[], tbl_dailyDashboard[[#This Row],[rowLookup]], 1)), "-")</f>
        <v>x</v>
      </c>
      <c r="D551" s="56" t="str">
        <f>IFERROR(INDEX(tbl_dateHistory[], MATCH(tbl_dailyDashboard[[#This Row],[runDate]:[runDate]], tbl_dateHistory[[runDate]:[runDate]], 0), MATCH(tbl_dailyDashboard[[#Headers],[avgBotRunTime]], tbl_dateHistory[#Headers], 0)), "-")</f>
        <v>x</v>
      </c>
      <c r="E551" s="56" t="str">
        <f>IFERROR(INDEX(tbl_dateHistory[], MATCH(tbl_dailyDashboard[[#This Row],[runDate]:[runDate]], tbl_dateHistory[[runDate]:[runDate]], 0), MATCH(tbl_dailyDashboard[[#Headers],[avgTransactionTime]], tbl_dateHistory[#Headers], 0)), "-")</f>
        <v>x</v>
      </c>
      <c r="F551" s="99" t="str">
        <f>IFERROR(INDEX(tbl_dateHistory[], MATCH(tbl_dailyDashboard[[#This Row],[runDate]:[runDate]], tbl_dateHistory[[runDate]:[runDate]], 0), MATCH(tbl_dailyDashboard[[#Headers],[botRuns]], tbl_dateHistory[#Headers], 0)), "-")</f>
        <v>x</v>
      </c>
      <c r="G551" s="57" t="str">
        <f>IFERROR(INDEX(tbl_dateHistory[], MATCH(tbl_dailyDashboard[[#This Row],[runDate]:[runDate]], tbl_dateHistory[[runDate]:[runDate]], 0), MATCH(tbl_dailyDashboard[[#Headers],[totalTransactions]], tbl_dateHistory[#Headers], 0)), "-")</f>
        <v>x</v>
      </c>
      <c r="H551" s="58" t="str">
        <f>IFERROR(INDEX(tbl_dateHistory[], MATCH(tbl_dailyDashboard[[#This Row],[runDate]:[runDate]], tbl_dateHistory[[runDate]:[runDate]], 0), MATCH(tbl_dailyDashboard[[#Headers],[percentSuccessful]], tbl_dateHistory[#Headers], 0)), "-")</f>
        <v>x</v>
      </c>
      <c r="I551" s="58" t="str">
        <f>IFERROR(INDEX(tbl_dateHistory[], MATCH(tbl_dailyDashboard[[#This Row],[runDate]:[runDate]], tbl_dateHistory[[runDate]:[runDate]], 0), MATCH(tbl_dailyDashboard[[#Headers],[percentBRE]], tbl_dateHistory[#Headers], 0)), "-")</f>
        <v>x</v>
      </c>
      <c r="J551" s="58" t="str">
        <f>IFERROR(INDEX(tbl_dateHistory[], MATCH(tbl_dailyDashboard[[#This Row],[runDate]:[runDate]], tbl_dateHistory[[runDate]:[runDate]], 0), MATCH(tbl_dailyDashboard[[#Headers],[percentSystemErrors]], tbl_dateHistory[#Headers], 0)), "-")</f>
        <v>x</v>
      </c>
      <c r="K551" s="69"/>
    </row>
    <row r="552" spans="2:11" x14ac:dyDescent="0.3">
      <c r="B552" s="63"/>
      <c r="C552" s="55" t="str">
        <f>IFERROR((INDEX(tbl_dateHistory[], tbl_dailyDashboard[[#This Row],[rowLookup]], 1)), "-")</f>
        <v>x</v>
      </c>
      <c r="D552" s="56" t="str">
        <f>IFERROR(INDEX(tbl_dateHistory[], MATCH(tbl_dailyDashboard[[#This Row],[runDate]:[runDate]], tbl_dateHistory[[runDate]:[runDate]], 0), MATCH(tbl_dailyDashboard[[#Headers],[avgBotRunTime]], tbl_dateHistory[#Headers], 0)), "-")</f>
        <v>x</v>
      </c>
      <c r="E552" s="56" t="str">
        <f>IFERROR(INDEX(tbl_dateHistory[], MATCH(tbl_dailyDashboard[[#This Row],[runDate]:[runDate]], tbl_dateHistory[[runDate]:[runDate]], 0), MATCH(tbl_dailyDashboard[[#Headers],[avgTransactionTime]], tbl_dateHistory[#Headers], 0)), "-")</f>
        <v>x</v>
      </c>
      <c r="F552" s="99" t="str">
        <f>IFERROR(INDEX(tbl_dateHistory[], MATCH(tbl_dailyDashboard[[#This Row],[runDate]:[runDate]], tbl_dateHistory[[runDate]:[runDate]], 0), MATCH(tbl_dailyDashboard[[#Headers],[botRuns]], tbl_dateHistory[#Headers], 0)), "-")</f>
        <v>x</v>
      </c>
      <c r="G552" s="57" t="str">
        <f>IFERROR(INDEX(tbl_dateHistory[], MATCH(tbl_dailyDashboard[[#This Row],[runDate]:[runDate]], tbl_dateHistory[[runDate]:[runDate]], 0), MATCH(tbl_dailyDashboard[[#Headers],[totalTransactions]], tbl_dateHistory[#Headers], 0)), "-")</f>
        <v>x</v>
      </c>
      <c r="H552" s="58" t="str">
        <f>IFERROR(INDEX(tbl_dateHistory[], MATCH(tbl_dailyDashboard[[#This Row],[runDate]:[runDate]], tbl_dateHistory[[runDate]:[runDate]], 0), MATCH(tbl_dailyDashboard[[#Headers],[percentSuccessful]], tbl_dateHistory[#Headers], 0)), "-")</f>
        <v>x</v>
      </c>
      <c r="I552" s="58" t="str">
        <f>IFERROR(INDEX(tbl_dateHistory[], MATCH(tbl_dailyDashboard[[#This Row],[runDate]:[runDate]], tbl_dateHistory[[runDate]:[runDate]], 0), MATCH(tbl_dailyDashboard[[#Headers],[percentBRE]], tbl_dateHistory[#Headers], 0)), "-")</f>
        <v>x</v>
      </c>
      <c r="J552" s="58" t="str">
        <f>IFERROR(INDEX(tbl_dateHistory[], MATCH(tbl_dailyDashboard[[#This Row],[runDate]:[runDate]], tbl_dateHistory[[runDate]:[runDate]], 0), MATCH(tbl_dailyDashboard[[#Headers],[percentSystemErrors]], tbl_dateHistory[#Headers], 0)), "-")</f>
        <v>x</v>
      </c>
      <c r="K552" s="69"/>
    </row>
    <row r="553" spans="2:11" x14ac:dyDescent="0.3">
      <c r="B553" s="63"/>
      <c r="C553" s="55" t="str">
        <f>IFERROR((INDEX(tbl_dateHistory[], tbl_dailyDashboard[[#This Row],[rowLookup]], 1)), "-")</f>
        <v>x</v>
      </c>
      <c r="D553" s="56" t="str">
        <f>IFERROR(INDEX(tbl_dateHistory[], MATCH(tbl_dailyDashboard[[#This Row],[runDate]:[runDate]], tbl_dateHistory[[runDate]:[runDate]], 0), MATCH(tbl_dailyDashboard[[#Headers],[avgBotRunTime]], tbl_dateHistory[#Headers], 0)), "-")</f>
        <v>x</v>
      </c>
      <c r="E553" s="56" t="str">
        <f>IFERROR(INDEX(tbl_dateHistory[], MATCH(tbl_dailyDashboard[[#This Row],[runDate]:[runDate]], tbl_dateHistory[[runDate]:[runDate]], 0), MATCH(tbl_dailyDashboard[[#Headers],[avgTransactionTime]], tbl_dateHistory[#Headers], 0)), "-")</f>
        <v>x</v>
      </c>
      <c r="F553" s="99" t="str">
        <f>IFERROR(INDEX(tbl_dateHistory[], MATCH(tbl_dailyDashboard[[#This Row],[runDate]:[runDate]], tbl_dateHistory[[runDate]:[runDate]], 0), MATCH(tbl_dailyDashboard[[#Headers],[botRuns]], tbl_dateHistory[#Headers], 0)), "-")</f>
        <v>x</v>
      </c>
      <c r="G553" s="57" t="str">
        <f>IFERROR(INDEX(tbl_dateHistory[], MATCH(tbl_dailyDashboard[[#This Row],[runDate]:[runDate]], tbl_dateHistory[[runDate]:[runDate]], 0), MATCH(tbl_dailyDashboard[[#Headers],[totalTransactions]], tbl_dateHistory[#Headers], 0)), "-")</f>
        <v>x</v>
      </c>
      <c r="H553" s="58" t="str">
        <f>IFERROR(INDEX(tbl_dateHistory[], MATCH(tbl_dailyDashboard[[#This Row],[runDate]:[runDate]], tbl_dateHistory[[runDate]:[runDate]], 0), MATCH(tbl_dailyDashboard[[#Headers],[percentSuccessful]], tbl_dateHistory[#Headers], 0)), "-")</f>
        <v>x</v>
      </c>
      <c r="I553" s="58" t="str">
        <f>IFERROR(INDEX(tbl_dateHistory[], MATCH(tbl_dailyDashboard[[#This Row],[runDate]:[runDate]], tbl_dateHistory[[runDate]:[runDate]], 0), MATCH(tbl_dailyDashboard[[#Headers],[percentBRE]], tbl_dateHistory[#Headers], 0)), "-")</f>
        <v>x</v>
      </c>
      <c r="J553" s="58" t="str">
        <f>IFERROR(INDEX(tbl_dateHistory[], MATCH(tbl_dailyDashboard[[#This Row],[runDate]:[runDate]], tbl_dateHistory[[runDate]:[runDate]], 0), MATCH(tbl_dailyDashboard[[#Headers],[percentSystemErrors]], tbl_dateHistory[#Headers], 0)), "-")</f>
        <v>x</v>
      </c>
      <c r="K553" s="69"/>
    </row>
    <row r="554" spans="2:11" x14ac:dyDescent="0.3">
      <c r="B554" s="63"/>
      <c r="C554" s="55" t="str">
        <f>IFERROR((INDEX(tbl_dateHistory[], tbl_dailyDashboard[[#This Row],[rowLookup]], 1)), "-")</f>
        <v>x</v>
      </c>
      <c r="D554" s="56" t="str">
        <f>IFERROR(INDEX(tbl_dateHistory[], MATCH(tbl_dailyDashboard[[#This Row],[runDate]:[runDate]], tbl_dateHistory[[runDate]:[runDate]], 0), MATCH(tbl_dailyDashboard[[#Headers],[avgBotRunTime]], tbl_dateHistory[#Headers], 0)), "-")</f>
        <v>x</v>
      </c>
      <c r="E554" s="56" t="str">
        <f>IFERROR(INDEX(tbl_dateHistory[], MATCH(tbl_dailyDashboard[[#This Row],[runDate]:[runDate]], tbl_dateHistory[[runDate]:[runDate]], 0), MATCH(tbl_dailyDashboard[[#Headers],[avgTransactionTime]], tbl_dateHistory[#Headers], 0)), "-")</f>
        <v>x</v>
      </c>
      <c r="F554" s="99" t="str">
        <f>IFERROR(INDEX(tbl_dateHistory[], MATCH(tbl_dailyDashboard[[#This Row],[runDate]:[runDate]], tbl_dateHistory[[runDate]:[runDate]], 0), MATCH(tbl_dailyDashboard[[#Headers],[botRuns]], tbl_dateHistory[#Headers], 0)), "-")</f>
        <v>x</v>
      </c>
      <c r="G554" s="57" t="str">
        <f>IFERROR(INDEX(tbl_dateHistory[], MATCH(tbl_dailyDashboard[[#This Row],[runDate]:[runDate]], tbl_dateHistory[[runDate]:[runDate]], 0), MATCH(tbl_dailyDashboard[[#Headers],[totalTransactions]], tbl_dateHistory[#Headers], 0)), "-")</f>
        <v>x</v>
      </c>
      <c r="H554" s="58" t="str">
        <f>IFERROR(INDEX(tbl_dateHistory[], MATCH(tbl_dailyDashboard[[#This Row],[runDate]:[runDate]], tbl_dateHistory[[runDate]:[runDate]], 0), MATCH(tbl_dailyDashboard[[#Headers],[percentSuccessful]], tbl_dateHistory[#Headers], 0)), "-")</f>
        <v>x</v>
      </c>
      <c r="I554" s="58" t="str">
        <f>IFERROR(INDEX(tbl_dateHistory[], MATCH(tbl_dailyDashboard[[#This Row],[runDate]:[runDate]], tbl_dateHistory[[runDate]:[runDate]], 0), MATCH(tbl_dailyDashboard[[#Headers],[percentBRE]], tbl_dateHistory[#Headers], 0)), "-")</f>
        <v>x</v>
      </c>
      <c r="J554" s="58" t="str">
        <f>IFERROR(INDEX(tbl_dateHistory[], MATCH(tbl_dailyDashboard[[#This Row],[runDate]:[runDate]], tbl_dateHistory[[runDate]:[runDate]], 0), MATCH(tbl_dailyDashboard[[#Headers],[percentSystemErrors]], tbl_dateHistory[#Headers], 0)), "-")</f>
        <v>x</v>
      </c>
      <c r="K554" s="69"/>
    </row>
    <row r="555" spans="2:11" x14ac:dyDescent="0.3">
      <c r="B555" s="63"/>
      <c r="C555" s="55" t="str">
        <f>IFERROR((INDEX(tbl_dateHistory[], tbl_dailyDashboard[[#This Row],[rowLookup]], 1)), "-")</f>
        <v>x</v>
      </c>
      <c r="D555" s="56" t="str">
        <f>IFERROR(INDEX(tbl_dateHistory[], MATCH(tbl_dailyDashboard[[#This Row],[runDate]:[runDate]], tbl_dateHistory[[runDate]:[runDate]], 0), MATCH(tbl_dailyDashboard[[#Headers],[avgBotRunTime]], tbl_dateHistory[#Headers], 0)), "-")</f>
        <v>x</v>
      </c>
      <c r="E555" s="56" t="str">
        <f>IFERROR(INDEX(tbl_dateHistory[], MATCH(tbl_dailyDashboard[[#This Row],[runDate]:[runDate]], tbl_dateHistory[[runDate]:[runDate]], 0), MATCH(tbl_dailyDashboard[[#Headers],[avgTransactionTime]], tbl_dateHistory[#Headers], 0)), "-")</f>
        <v>x</v>
      </c>
      <c r="F555" s="99" t="str">
        <f>IFERROR(INDEX(tbl_dateHistory[], MATCH(tbl_dailyDashboard[[#This Row],[runDate]:[runDate]], tbl_dateHistory[[runDate]:[runDate]], 0), MATCH(tbl_dailyDashboard[[#Headers],[botRuns]], tbl_dateHistory[#Headers], 0)), "-")</f>
        <v>x</v>
      </c>
      <c r="G555" s="57" t="str">
        <f>IFERROR(INDEX(tbl_dateHistory[], MATCH(tbl_dailyDashboard[[#This Row],[runDate]:[runDate]], tbl_dateHistory[[runDate]:[runDate]], 0), MATCH(tbl_dailyDashboard[[#Headers],[totalTransactions]], tbl_dateHistory[#Headers], 0)), "-")</f>
        <v>x</v>
      </c>
      <c r="H555" s="58" t="str">
        <f>IFERROR(INDEX(tbl_dateHistory[], MATCH(tbl_dailyDashboard[[#This Row],[runDate]:[runDate]], tbl_dateHistory[[runDate]:[runDate]], 0), MATCH(tbl_dailyDashboard[[#Headers],[percentSuccessful]], tbl_dateHistory[#Headers], 0)), "-")</f>
        <v>x</v>
      </c>
      <c r="I555" s="58" t="str">
        <f>IFERROR(INDEX(tbl_dateHistory[], MATCH(tbl_dailyDashboard[[#This Row],[runDate]:[runDate]], tbl_dateHistory[[runDate]:[runDate]], 0), MATCH(tbl_dailyDashboard[[#Headers],[percentBRE]], tbl_dateHistory[#Headers], 0)), "-")</f>
        <v>x</v>
      </c>
      <c r="J555" s="58" t="str">
        <f>IFERROR(INDEX(tbl_dateHistory[], MATCH(tbl_dailyDashboard[[#This Row],[runDate]:[runDate]], tbl_dateHistory[[runDate]:[runDate]], 0), MATCH(tbl_dailyDashboard[[#Headers],[percentSystemErrors]], tbl_dateHistory[#Headers], 0)), "-")</f>
        <v>x</v>
      </c>
      <c r="K555" s="69"/>
    </row>
    <row r="556" spans="2:11" x14ac:dyDescent="0.3">
      <c r="B556" s="63"/>
      <c r="C556" s="55" t="str">
        <f>IFERROR((INDEX(tbl_dateHistory[], tbl_dailyDashboard[[#This Row],[rowLookup]], 1)), "-")</f>
        <v>x</v>
      </c>
      <c r="D556" s="56" t="str">
        <f>IFERROR(INDEX(tbl_dateHistory[], MATCH(tbl_dailyDashboard[[#This Row],[runDate]:[runDate]], tbl_dateHistory[[runDate]:[runDate]], 0), MATCH(tbl_dailyDashboard[[#Headers],[avgBotRunTime]], tbl_dateHistory[#Headers], 0)), "-")</f>
        <v>x</v>
      </c>
      <c r="E556" s="56" t="str">
        <f>IFERROR(INDEX(tbl_dateHistory[], MATCH(tbl_dailyDashboard[[#This Row],[runDate]:[runDate]], tbl_dateHistory[[runDate]:[runDate]], 0), MATCH(tbl_dailyDashboard[[#Headers],[avgTransactionTime]], tbl_dateHistory[#Headers], 0)), "-")</f>
        <v>x</v>
      </c>
      <c r="F556" s="99" t="str">
        <f>IFERROR(INDEX(tbl_dateHistory[], MATCH(tbl_dailyDashboard[[#This Row],[runDate]:[runDate]], tbl_dateHistory[[runDate]:[runDate]], 0), MATCH(tbl_dailyDashboard[[#Headers],[botRuns]], tbl_dateHistory[#Headers], 0)), "-")</f>
        <v>x</v>
      </c>
      <c r="G556" s="57" t="str">
        <f>IFERROR(INDEX(tbl_dateHistory[], MATCH(tbl_dailyDashboard[[#This Row],[runDate]:[runDate]], tbl_dateHistory[[runDate]:[runDate]], 0), MATCH(tbl_dailyDashboard[[#Headers],[totalTransactions]], tbl_dateHistory[#Headers], 0)), "-")</f>
        <v>x</v>
      </c>
      <c r="H556" s="58" t="str">
        <f>IFERROR(INDEX(tbl_dateHistory[], MATCH(tbl_dailyDashboard[[#This Row],[runDate]:[runDate]], tbl_dateHistory[[runDate]:[runDate]], 0), MATCH(tbl_dailyDashboard[[#Headers],[percentSuccessful]], tbl_dateHistory[#Headers], 0)), "-")</f>
        <v>x</v>
      </c>
      <c r="I556" s="58" t="str">
        <f>IFERROR(INDEX(tbl_dateHistory[], MATCH(tbl_dailyDashboard[[#This Row],[runDate]:[runDate]], tbl_dateHistory[[runDate]:[runDate]], 0), MATCH(tbl_dailyDashboard[[#Headers],[percentBRE]], tbl_dateHistory[#Headers], 0)), "-")</f>
        <v>x</v>
      </c>
      <c r="J556" s="58" t="str">
        <f>IFERROR(INDEX(tbl_dateHistory[], MATCH(tbl_dailyDashboard[[#This Row],[runDate]:[runDate]], tbl_dateHistory[[runDate]:[runDate]], 0), MATCH(tbl_dailyDashboard[[#Headers],[percentSystemErrors]], tbl_dateHistory[#Headers], 0)), "-")</f>
        <v>x</v>
      </c>
      <c r="K556" s="69"/>
    </row>
    <row r="557" spans="2:11" x14ac:dyDescent="0.3">
      <c r="B557" s="63"/>
      <c r="C557" s="55" t="str">
        <f>IFERROR((INDEX(tbl_dateHistory[], tbl_dailyDashboard[[#This Row],[rowLookup]], 1)), "-")</f>
        <v>x</v>
      </c>
      <c r="D557" s="56" t="str">
        <f>IFERROR(INDEX(tbl_dateHistory[], MATCH(tbl_dailyDashboard[[#This Row],[runDate]:[runDate]], tbl_dateHistory[[runDate]:[runDate]], 0), MATCH(tbl_dailyDashboard[[#Headers],[avgBotRunTime]], tbl_dateHistory[#Headers], 0)), "-")</f>
        <v>x</v>
      </c>
      <c r="E557" s="56" t="str">
        <f>IFERROR(INDEX(tbl_dateHistory[], MATCH(tbl_dailyDashboard[[#This Row],[runDate]:[runDate]], tbl_dateHistory[[runDate]:[runDate]], 0), MATCH(tbl_dailyDashboard[[#Headers],[avgTransactionTime]], tbl_dateHistory[#Headers], 0)), "-")</f>
        <v>x</v>
      </c>
      <c r="F557" s="99" t="str">
        <f>IFERROR(INDEX(tbl_dateHistory[], MATCH(tbl_dailyDashboard[[#This Row],[runDate]:[runDate]], tbl_dateHistory[[runDate]:[runDate]], 0), MATCH(tbl_dailyDashboard[[#Headers],[botRuns]], tbl_dateHistory[#Headers], 0)), "-")</f>
        <v>x</v>
      </c>
      <c r="G557" s="57" t="str">
        <f>IFERROR(INDEX(tbl_dateHistory[], MATCH(tbl_dailyDashboard[[#This Row],[runDate]:[runDate]], tbl_dateHistory[[runDate]:[runDate]], 0), MATCH(tbl_dailyDashboard[[#Headers],[totalTransactions]], tbl_dateHistory[#Headers], 0)), "-")</f>
        <v>x</v>
      </c>
      <c r="H557" s="58" t="str">
        <f>IFERROR(INDEX(tbl_dateHistory[], MATCH(tbl_dailyDashboard[[#This Row],[runDate]:[runDate]], tbl_dateHistory[[runDate]:[runDate]], 0), MATCH(tbl_dailyDashboard[[#Headers],[percentSuccessful]], tbl_dateHistory[#Headers], 0)), "-")</f>
        <v>x</v>
      </c>
      <c r="I557" s="58" t="str">
        <f>IFERROR(INDEX(tbl_dateHistory[], MATCH(tbl_dailyDashboard[[#This Row],[runDate]:[runDate]], tbl_dateHistory[[runDate]:[runDate]], 0), MATCH(tbl_dailyDashboard[[#Headers],[percentBRE]], tbl_dateHistory[#Headers], 0)), "-")</f>
        <v>x</v>
      </c>
      <c r="J557" s="58" t="str">
        <f>IFERROR(INDEX(tbl_dateHistory[], MATCH(tbl_dailyDashboard[[#This Row],[runDate]:[runDate]], tbl_dateHistory[[runDate]:[runDate]], 0), MATCH(tbl_dailyDashboard[[#Headers],[percentSystemErrors]], tbl_dateHistory[#Headers], 0)), "-")</f>
        <v>x</v>
      </c>
      <c r="K557" s="69"/>
    </row>
    <row r="558" spans="2:11" x14ac:dyDescent="0.3">
      <c r="B558" s="63"/>
      <c r="C558" s="55" t="str">
        <f>IFERROR((INDEX(tbl_dateHistory[], tbl_dailyDashboard[[#This Row],[rowLookup]], 1)), "-")</f>
        <v>x</v>
      </c>
      <c r="D558" s="56" t="str">
        <f>IFERROR(INDEX(tbl_dateHistory[], MATCH(tbl_dailyDashboard[[#This Row],[runDate]:[runDate]], tbl_dateHistory[[runDate]:[runDate]], 0), MATCH(tbl_dailyDashboard[[#Headers],[avgBotRunTime]], tbl_dateHistory[#Headers], 0)), "-")</f>
        <v>x</v>
      </c>
      <c r="E558" s="56" t="str">
        <f>IFERROR(INDEX(tbl_dateHistory[], MATCH(tbl_dailyDashboard[[#This Row],[runDate]:[runDate]], tbl_dateHistory[[runDate]:[runDate]], 0), MATCH(tbl_dailyDashboard[[#Headers],[avgTransactionTime]], tbl_dateHistory[#Headers], 0)), "-")</f>
        <v>x</v>
      </c>
      <c r="F558" s="99" t="str">
        <f>IFERROR(INDEX(tbl_dateHistory[], MATCH(tbl_dailyDashboard[[#This Row],[runDate]:[runDate]], tbl_dateHistory[[runDate]:[runDate]], 0), MATCH(tbl_dailyDashboard[[#Headers],[botRuns]], tbl_dateHistory[#Headers], 0)), "-")</f>
        <v>x</v>
      </c>
      <c r="G558" s="57" t="str">
        <f>IFERROR(INDEX(tbl_dateHistory[], MATCH(tbl_dailyDashboard[[#This Row],[runDate]:[runDate]], tbl_dateHistory[[runDate]:[runDate]], 0), MATCH(tbl_dailyDashboard[[#Headers],[totalTransactions]], tbl_dateHistory[#Headers], 0)), "-")</f>
        <v>x</v>
      </c>
      <c r="H558" s="58" t="str">
        <f>IFERROR(INDEX(tbl_dateHistory[], MATCH(tbl_dailyDashboard[[#This Row],[runDate]:[runDate]], tbl_dateHistory[[runDate]:[runDate]], 0), MATCH(tbl_dailyDashboard[[#Headers],[percentSuccessful]], tbl_dateHistory[#Headers], 0)), "-")</f>
        <v>x</v>
      </c>
      <c r="I558" s="58" t="str">
        <f>IFERROR(INDEX(tbl_dateHistory[], MATCH(tbl_dailyDashboard[[#This Row],[runDate]:[runDate]], tbl_dateHistory[[runDate]:[runDate]], 0), MATCH(tbl_dailyDashboard[[#Headers],[percentBRE]], tbl_dateHistory[#Headers], 0)), "-")</f>
        <v>x</v>
      </c>
      <c r="J558" s="58" t="str">
        <f>IFERROR(INDEX(tbl_dateHistory[], MATCH(tbl_dailyDashboard[[#This Row],[runDate]:[runDate]], tbl_dateHistory[[runDate]:[runDate]], 0), MATCH(tbl_dailyDashboard[[#Headers],[percentSystemErrors]], tbl_dateHistory[#Headers], 0)), "-")</f>
        <v>x</v>
      </c>
      <c r="K558" s="69"/>
    </row>
    <row r="559" spans="2:11" x14ac:dyDescent="0.3">
      <c r="B559" s="63"/>
      <c r="C559" s="55" t="str">
        <f>IFERROR((INDEX(tbl_dateHistory[], tbl_dailyDashboard[[#This Row],[rowLookup]], 1)), "-")</f>
        <v>x</v>
      </c>
      <c r="D559" s="56" t="str">
        <f>IFERROR(INDEX(tbl_dateHistory[], MATCH(tbl_dailyDashboard[[#This Row],[runDate]:[runDate]], tbl_dateHistory[[runDate]:[runDate]], 0), MATCH(tbl_dailyDashboard[[#Headers],[avgBotRunTime]], tbl_dateHistory[#Headers], 0)), "-")</f>
        <v>x</v>
      </c>
      <c r="E559" s="56" t="str">
        <f>IFERROR(INDEX(tbl_dateHistory[], MATCH(tbl_dailyDashboard[[#This Row],[runDate]:[runDate]], tbl_dateHistory[[runDate]:[runDate]], 0), MATCH(tbl_dailyDashboard[[#Headers],[avgTransactionTime]], tbl_dateHistory[#Headers], 0)), "-")</f>
        <v>x</v>
      </c>
      <c r="F559" s="99" t="str">
        <f>IFERROR(INDEX(tbl_dateHistory[], MATCH(tbl_dailyDashboard[[#This Row],[runDate]:[runDate]], tbl_dateHistory[[runDate]:[runDate]], 0), MATCH(tbl_dailyDashboard[[#Headers],[botRuns]], tbl_dateHistory[#Headers], 0)), "-")</f>
        <v>x</v>
      </c>
      <c r="G559" s="57" t="str">
        <f>IFERROR(INDEX(tbl_dateHistory[], MATCH(tbl_dailyDashboard[[#This Row],[runDate]:[runDate]], tbl_dateHistory[[runDate]:[runDate]], 0), MATCH(tbl_dailyDashboard[[#Headers],[totalTransactions]], tbl_dateHistory[#Headers], 0)), "-")</f>
        <v>x</v>
      </c>
      <c r="H559" s="58" t="str">
        <f>IFERROR(INDEX(tbl_dateHistory[], MATCH(tbl_dailyDashboard[[#This Row],[runDate]:[runDate]], tbl_dateHistory[[runDate]:[runDate]], 0), MATCH(tbl_dailyDashboard[[#Headers],[percentSuccessful]], tbl_dateHistory[#Headers], 0)), "-")</f>
        <v>x</v>
      </c>
      <c r="I559" s="58" t="str">
        <f>IFERROR(INDEX(tbl_dateHistory[], MATCH(tbl_dailyDashboard[[#This Row],[runDate]:[runDate]], tbl_dateHistory[[runDate]:[runDate]], 0), MATCH(tbl_dailyDashboard[[#Headers],[percentBRE]], tbl_dateHistory[#Headers], 0)), "-")</f>
        <v>x</v>
      </c>
      <c r="J559" s="58" t="str">
        <f>IFERROR(INDEX(tbl_dateHistory[], MATCH(tbl_dailyDashboard[[#This Row],[runDate]:[runDate]], tbl_dateHistory[[runDate]:[runDate]], 0), MATCH(tbl_dailyDashboard[[#Headers],[percentSystemErrors]], tbl_dateHistory[#Headers], 0)), "-")</f>
        <v>x</v>
      </c>
      <c r="K559" s="69"/>
    </row>
    <row r="560" spans="2:11" x14ac:dyDescent="0.3">
      <c r="B560" s="63"/>
      <c r="C560" s="55" t="str">
        <f>IFERROR((INDEX(tbl_dateHistory[], tbl_dailyDashboard[[#This Row],[rowLookup]], 1)), "-")</f>
        <v>x</v>
      </c>
      <c r="D560" s="56" t="str">
        <f>IFERROR(INDEX(tbl_dateHistory[], MATCH(tbl_dailyDashboard[[#This Row],[runDate]:[runDate]], tbl_dateHistory[[runDate]:[runDate]], 0), MATCH(tbl_dailyDashboard[[#Headers],[avgBotRunTime]], tbl_dateHistory[#Headers], 0)), "-")</f>
        <v>x</v>
      </c>
      <c r="E560" s="56" t="str">
        <f>IFERROR(INDEX(tbl_dateHistory[], MATCH(tbl_dailyDashboard[[#This Row],[runDate]:[runDate]], tbl_dateHistory[[runDate]:[runDate]], 0), MATCH(tbl_dailyDashboard[[#Headers],[avgTransactionTime]], tbl_dateHistory[#Headers], 0)), "-")</f>
        <v>x</v>
      </c>
      <c r="F560" s="99" t="str">
        <f>IFERROR(INDEX(tbl_dateHistory[], MATCH(tbl_dailyDashboard[[#This Row],[runDate]:[runDate]], tbl_dateHistory[[runDate]:[runDate]], 0), MATCH(tbl_dailyDashboard[[#Headers],[botRuns]], tbl_dateHistory[#Headers], 0)), "-")</f>
        <v>x</v>
      </c>
      <c r="G560" s="57" t="str">
        <f>IFERROR(INDEX(tbl_dateHistory[], MATCH(tbl_dailyDashboard[[#This Row],[runDate]:[runDate]], tbl_dateHistory[[runDate]:[runDate]], 0), MATCH(tbl_dailyDashboard[[#Headers],[totalTransactions]], tbl_dateHistory[#Headers], 0)), "-")</f>
        <v>x</v>
      </c>
      <c r="H560" s="58" t="str">
        <f>IFERROR(INDEX(tbl_dateHistory[], MATCH(tbl_dailyDashboard[[#This Row],[runDate]:[runDate]], tbl_dateHistory[[runDate]:[runDate]], 0), MATCH(tbl_dailyDashboard[[#Headers],[percentSuccessful]], tbl_dateHistory[#Headers], 0)), "-")</f>
        <v>x</v>
      </c>
      <c r="I560" s="58" t="str">
        <f>IFERROR(INDEX(tbl_dateHistory[], MATCH(tbl_dailyDashboard[[#This Row],[runDate]:[runDate]], tbl_dateHistory[[runDate]:[runDate]], 0), MATCH(tbl_dailyDashboard[[#Headers],[percentBRE]], tbl_dateHistory[#Headers], 0)), "-")</f>
        <v>x</v>
      </c>
      <c r="J560" s="58" t="str">
        <f>IFERROR(INDEX(tbl_dateHistory[], MATCH(tbl_dailyDashboard[[#This Row],[runDate]:[runDate]], tbl_dateHistory[[runDate]:[runDate]], 0), MATCH(tbl_dailyDashboard[[#Headers],[percentSystemErrors]], tbl_dateHistory[#Headers], 0)), "-")</f>
        <v>x</v>
      </c>
      <c r="K560" s="69"/>
    </row>
    <row r="561" spans="2:11" x14ac:dyDescent="0.3">
      <c r="B561" s="63"/>
      <c r="C561" s="55" t="str">
        <f>IFERROR((INDEX(tbl_dateHistory[], tbl_dailyDashboard[[#This Row],[rowLookup]], 1)), "-")</f>
        <v>x</v>
      </c>
      <c r="D561" s="56" t="str">
        <f>IFERROR(INDEX(tbl_dateHistory[], MATCH(tbl_dailyDashboard[[#This Row],[runDate]:[runDate]], tbl_dateHistory[[runDate]:[runDate]], 0), MATCH(tbl_dailyDashboard[[#Headers],[avgBotRunTime]], tbl_dateHistory[#Headers], 0)), "-")</f>
        <v>x</v>
      </c>
      <c r="E561" s="56" t="str">
        <f>IFERROR(INDEX(tbl_dateHistory[], MATCH(tbl_dailyDashboard[[#This Row],[runDate]:[runDate]], tbl_dateHistory[[runDate]:[runDate]], 0), MATCH(tbl_dailyDashboard[[#Headers],[avgTransactionTime]], tbl_dateHistory[#Headers], 0)), "-")</f>
        <v>x</v>
      </c>
      <c r="F561" s="99" t="str">
        <f>IFERROR(INDEX(tbl_dateHistory[], MATCH(tbl_dailyDashboard[[#This Row],[runDate]:[runDate]], tbl_dateHistory[[runDate]:[runDate]], 0), MATCH(tbl_dailyDashboard[[#Headers],[botRuns]], tbl_dateHistory[#Headers], 0)), "-")</f>
        <v>x</v>
      </c>
      <c r="G561" s="57" t="str">
        <f>IFERROR(INDEX(tbl_dateHistory[], MATCH(tbl_dailyDashboard[[#This Row],[runDate]:[runDate]], tbl_dateHistory[[runDate]:[runDate]], 0), MATCH(tbl_dailyDashboard[[#Headers],[totalTransactions]], tbl_dateHistory[#Headers], 0)), "-")</f>
        <v>x</v>
      </c>
      <c r="H561" s="58" t="str">
        <f>IFERROR(INDEX(tbl_dateHistory[], MATCH(tbl_dailyDashboard[[#This Row],[runDate]:[runDate]], tbl_dateHistory[[runDate]:[runDate]], 0), MATCH(tbl_dailyDashboard[[#Headers],[percentSuccessful]], tbl_dateHistory[#Headers], 0)), "-")</f>
        <v>x</v>
      </c>
      <c r="I561" s="58" t="str">
        <f>IFERROR(INDEX(tbl_dateHistory[], MATCH(tbl_dailyDashboard[[#This Row],[runDate]:[runDate]], tbl_dateHistory[[runDate]:[runDate]], 0), MATCH(tbl_dailyDashboard[[#Headers],[percentBRE]], tbl_dateHistory[#Headers], 0)), "-")</f>
        <v>x</v>
      </c>
      <c r="J561" s="58" t="str">
        <f>IFERROR(INDEX(tbl_dateHistory[], MATCH(tbl_dailyDashboard[[#This Row],[runDate]:[runDate]], tbl_dateHistory[[runDate]:[runDate]], 0), MATCH(tbl_dailyDashboard[[#Headers],[percentSystemErrors]], tbl_dateHistory[#Headers], 0)), "-")</f>
        <v>x</v>
      </c>
      <c r="K561" s="69"/>
    </row>
    <row r="562" spans="2:11" x14ac:dyDescent="0.3">
      <c r="B562" s="63"/>
      <c r="C562" s="55" t="str">
        <f>IFERROR((INDEX(tbl_dateHistory[], tbl_dailyDashboard[[#This Row],[rowLookup]], 1)), "-")</f>
        <v>x</v>
      </c>
      <c r="D562" s="56" t="str">
        <f>IFERROR(INDEX(tbl_dateHistory[], MATCH(tbl_dailyDashboard[[#This Row],[runDate]:[runDate]], tbl_dateHistory[[runDate]:[runDate]], 0), MATCH(tbl_dailyDashboard[[#Headers],[avgBotRunTime]], tbl_dateHistory[#Headers], 0)), "-")</f>
        <v>x</v>
      </c>
      <c r="E562" s="56" t="str">
        <f>IFERROR(INDEX(tbl_dateHistory[], MATCH(tbl_dailyDashboard[[#This Row],[runDate]:[runDate]], tbl_dateHistory[[runDate]:[runDate]], 0), MATCH(tbl_dailyDashboard[[#Headers],[avgTransactionTime]], tbl_dateHistory[#Headers], 0)), "-")</f>
        <v>x</v>
      </c>
      <c r="F562" s="99" t="str">
        <f>IFERROR(INDEX(tbl_dateHistory[], MATCH(tbl_dailyDashboard[[#This Row],[runDate]:[runDate]], tbl_dateHistory[[runDate]:[runDate]], 0), MATCH(tbl_dailyDashboard[[#Headers],[botRuns]], tbl_dateHistory[#Headers], 0)), "-")</f>
        <v>x</v>
      </c>
      <c r="G562" s="57" t="str">
        <f>IFERROR(INDEX(tbl_dateHistory[], MATCH(tbl_dailyDashboard[[#This Row],[runDate]:[runDate]], tbl_dateHistory[[runDate]:[runDate]], 0), MATCH(tbl_dailyDashboard[[#Headers],[totalTransactions]], tbl_dateHistory[#Headers], 0)), "-")</f>
        <v>x</v>
      </c>
      <c r="H562" s="58" t="str">
        <f>IFERROR(INDEX(tbl_dateHistory[], MATCH(tbl_dailyDashboard[[#This Row],[runDate]:[runDate]], tbl_dateHistory[[runDate]:[runDate]], 0), MATCH(tbl_dailyDashboard[[#Headers],[percentSuccessful]], tbl_dateHistory[#Headers], 0)), "-")</f>
        <v>x</v>
      </c>
      <c r="I562" s="58" t="str">
        <f>IFERROR(INDEX(tbl_dateHistory[], MATCH(tbl_dailyDashboard[[#This Row],[runDate]:[runDate]], tbl_dateHistory[[runDate]:[runDate]], 0), MATCH(tbl_dailyDashboard[[#Headers],[percentBRE]], tbl_dateHistory[#Headers], 0)), "-")</f>
        <v>x</v>
      </c>
      <c r="J562" s="58" t="str">
        <f>IFERROR(INDEX(tbl_dateHistory[], MATCH(tbl_dailyDashboard[[#This Row],[runDate]:[runDate]], tbl_dateHistory[[runDate]:[runDate]], 0), MATCH(tbl_dailyDashboard[[#Headers],[percentSystemErrors]], tbl_dateHistory[#Headers], 0)), "-")</f>
        <v>x</v>
      </c>
      <c r="K562" s="69"/>
    </row>
    <row r="563" spans="2:11" x14ac:dyDescent="0.3">
      <c r="B563" s="63"/>
      <c r="C563" s="55" t="str">
        <f>IFERROR((INDEX(tbl_dateHistory[], tbl_dailyDashboard[[#This Row],[rowLookup]], 1)), "-")</f>
        <v>x</v>
      </c>
      <c r="D563" s="56" t="str">
        <f>IFERROR(INDEX(tbl_dateHistory[], MATCH(tbl_dailyDashboard[[#This Row],[runDate]:[runDate]], tbl_dateHistory[[runDate]:[runDate]], 0), MATCH(tbl_dailyDashboard[[#Headers],[avgBotRunTime]], tbl_dateHistory[#Headers], 0)), "-")</f>
        <v>x</v>
      </c>
      <c r="E563" s="56" t="str">
        <f>IFERROR(INDEX(tbl_dateHistory[], MATCH(tbl_dailyDashboard[[#This Row],[runDate]:[runDate]], tbl_dateHistory[[runDate]:[runDate]], 0), MATCH(tbl_dailyDashboard[[#Headers],[avgTransactionTime]], tbl_dateHistory[#Headers], 0)), "-")</f>
        <v>x</v>
      </c>
      <c r="F563" s="99" t="str">
        <f>IFERROR(INDEX(tbl_dateHistory[], MATCH(tbl_dailyDashboard[[#This Row],[runDate]:[runDate]], tbl_dateHistory[[runDate]:[runDate]], 0), MATCH(tbl_dailyDashboard[[#Headers],[botRuns]], tbl_dateHistory[#Headers], 0)), "-")</f>
        <v>x</v>
      </c>
      <c r="G563" s="57" t="str">
        <f>IFERROR(INDEX(tbl_dateHistory[], MATCH(tbl_dailyDashboard[[#This Row],[runDate]:[runDate]], tbl_dateHistory[[runDate]:[runDate]], 0), MATCH(tbl_dailyDashboard[[#Headers],[totalTransactions]], tbl_dateHistory[#Headers], 0)), "-")</f>
        <v>x</v>
      </c>
      <c r="H563" s="58" t="str">
        <f>IFERROR(INDEX(tbl_dateHistory[], MATCH(tbl_dailyDashboard[[#This Row],[runDate]:[runDate]], tbl_dateHistory[[runDate]:[runDate]], 0), MATCH(tbl_dailyDashboard[[#Headers],[percentSuccessful]], tbl_dateHistory[#Headers], 0)), "-")</f>
        <v>x</v>
      </c>
      <c r="I563" s="58" t="str">
        <f>IFERROR(INDEX(tbl_dateHistory[], MATCH(tbl_dailyDashboard[[#This Row],[runDate]:[runDate]], tbl_dateHistory[[runDate]:[runDate]], 0), MATCH(tbl_dailyDashboard[[#Headers],[percentBRE]], tbl_dateHistory[#Headers], 0)), "-")</f>
        <v>x</v>
      </c>
      <c r="J563" s="58" t="str">
        <f>IFERROR(INDEX(tbl_dateHistory[], MATCH(tbl_dailyDashboard[[#This Row],[runDate]:[runDate]], tbl_dateHistory[[runDate]:[runDate]], 0), MATCH(tbl_dailyDashboard[[#Headers],[percentSystemErrors]], tbl_dateHistory[#Headers], 0)), "-")</f>
        <v>x</v>
      </c>
      <c r="K563" s="69"/>
    </row>
    <row r="564" spans="2:11" x14ac:dyDescent="0.3">
      <c r="B564" s="63"/>
      <c r="C564" s="55" t="str">
        <f>IFERROR((INDEX(tbl_dateHistory[], tbl_dailyDashboard[[#This Row],[rowLookup]], 1)), "-")</f>
        <v>x</v>
      </c>
      <c r="D564" s="56" t="str">
        <f>IFERROR(INDEX(tbl_dateHistory[], MATCH(tbl_dailyDashboard[[#This Row],[runDate]:[runDate]], tbl_dateHistory[[runDate]:[runDate]], 0), MATCH(tbl_dailyDashboard[[#Headers],[avgBotRunTime]], tbl_dateHistory[#Headers], 0)), "-")</f>
        <v>x</v>
      </c>
      <c r="E564" s="56" t="str">
        <f>IFERROR(INDEX(tbl_dateHistory[], MATCH(tbl_dailyDashboard[[#This Row],[runDate]:[runDate]], tbl_dateHistory[[runDate]:[runDate]], 0), MATCH(tbl_dailyDashboard[[#Headers],[avgTransactionTime]], tbl_dateHistory[#Headers], 0)), "-")</f>
        <v>x</v>
      </c>
      <c r="F564" s="99" t="str">
        <f>IFERROR(INDEX(tbl_dateHistory[], MATCH(tbl_dailyDashboard[[#This Row],[runDate]:[runDate]], tbl_dateHistory[[runDate]:[runDate]], 0), MATCH(tbl_dailyDashboard[[#Headers],[botRuns]], tbl_dateHistory[#Headers], 0)), "-")</f>
        <v>x</v>
      </c>
      <c r="G564" s="57" t="str">
        <f>IFERROR(INDEX(tbl_dateHistory[], MATCH(tbl_dailyDashboard[[#This Row],[runDate]:[runDate]], tbl_dateHistory[[runDate]:[runDate]], 0), MATCH(tbl_dailyDashboard[[#Headers],[totalTransactions]], tbl_dateHistory[#Headers], 0)), "-")</f>
        <v>x</v>
      </c>
      <c r="H564" s="58" t="str">
        <f>IFERROR(INDEX(tbl_dateHistory[], MATCH(tbl_dailyDashboard[[#This Row],[runDate]:[runDate]], tbl_dateHistory[[runDate]:[runDate]], 0), MATCH(tbl_dailyDashboard[[#Headers],[percentSuccessful]], tbl_dateHistory[#Headers], 0)), "-")</f>
        <v>x</v>
      </c>
      <c r="I564" s="58" t="str">
        <f>IFERROR(INDEX(tbl_dateHistory[], MATCH(tbl_dailyDashboard[[#This Row],[runDate]:[runDate]], tbl_dateHistory[[runDate]:[runDate]], 0), MATCH(tbl_dailyDashboard[[#Headers],[percentBRE]], tbl_dateHistory[#Headers], 0)), "-")</f>
        <v>x</v>
      </c>
      <c r="J564" s="58" t="str">
        <f>IFERROR(INDEX(tbl_dateHistory[], MATCH(tbl_dailyDashboard[[#This Row],[runDate]:[runDate]], tbl_dateHistory[[runDate]:[runDate]], 0), MATCH(tbl_dailyDashboard[[#Headers],[percentSystemErrors]], tbl_dateHistory[#Headers], 0)), "-")</f>
        <v>x</v>
      </c>
      <c r="K564" s="69"/>
    </row>
    <row r="565" spans="2:11" x14ac:dyDescent="0.3">
      <c r="B565" s="63"/>
      <c r="C565" s="55" t="str">
        <f>IFERROR((INDEX(tbl_dateHistory[], tbl_dailyDashboard[[#This Row],[rowLookup]], 1)), "-")</f>
        <v>x</v>
      </c>
      <c r="D565" s="56" t="str">
        <f>IFERROR(INDEX(tbl_dateHistory[], MATCH(tbl_dailyDashboard[[#This Row],[runDate]:[runDate]], tbl_dateHistory[[runDate]:[runDate]], 0), MATCH(tbl_dailyDashboard[[#Headers],[avgBotRunTime]], tbl_dateHistory[#Headers], 0)), "-")</f>
        <v>x</v>
      </c>
      <c r="E565" s="56" t="str">
        <f>IFERROR(INDEX(tbl_dateHistory[], MATCH(tbl_dailyDashboard[[#This Row],[runDate]:[runDate]], tbl_dateHistory[[runDate]:[runDate]], 0), MATCH(tbl_dailyDashboard[[#Headers],[avgTransactionTime]], tbl_dateHistory[#Headers], 0)), "-")</f>
        <v>x</v>
      </c>
      <c r="F565" s="99" t="str">
        <f>IFERROR(INDEX(tbl_dateHistory[], MATCH(tbl_dailyDashboard[[#This Row],[runDate]:[runDate]], tbl_dateHistory[[runDate]:[runDate]], 0), MATCH(tbl_dailyDashboard[[#Headers],[botRuns]], tbl_dateHistory[#Headers], 0)), "-")</f>
        <v>x</v>
      </c>
      <c r="G565" s="57" t="str">
        <f>IFERROR(INDEX(tbl_dateHistory[], MATCH(tbl_dailyDashboard[[#This Row],[runDate]:[runDate]], tbl_dateHistory[[runDate]:[runDate]], 0), MATCH(tbl_dailyDashboard[[#Headers],[totalTransactions]], tbl_dateHistory[#Headers], 0)), "-")</f>
        <v>x</v>
      </c>
      <c r="H565" s="58" t="str">
        <f>IFERROR(INDEX(tbl_dateHistory[], MATCH(tbl_dailyDashboard[[#This Row],[runDate]:[runDate]], tbl_dateHistory[[runDate]:[runDate]], 0), MATCH(tbl_dailyDashboard[[#Headers],[percentSuccessful]], tbl_dateHistory[#Headers], 0)), "-")</f>
        <v>x</v>
      </c>
      <c r="I565" s="58" t="str">
        <f>IFERROR(INDEX(tbl_dateHistory[], MATCH(tbl_dailyDashboard[[#This Row],[runDate]:[runDate]], tbl_dateHistory[[runDate]:[runDate]], 0), MATCH(tbl_dailyDashboard[[#Headers],[percentBRE]], tbl_dateHistory[#Headers], 0)), "-")</f>
        <v>x</v>
      </c>
      <c r="J565" s="58" t="str">
        <f>IFERROR(INDEX(tbl_dateHistory[], MATCH(tbl_dailyDashboard[[#This Row],[runDate]:[runDate]], tbl_dateHistory[[runDate]:[runDate]], 0), MATCH(tbl_dailyDashboard[[#Headers],[percentSystemErrors]], tbl_dateHistory[#Headers], 0)), "-")</f>
        <v>x</v>
      </c>
      <c r="K565" s="69"/>
    </row>
    <row r="566" spans="2:11" x14ac:dyDescent="0.3">
      <c r="B566" s="63"/>
      <c r="C566" s="55" t="str">
        <f>IFERROR((INDEX(tbl_dateHistory[], tbl_dailyDashboard[[#This Row],[rowLookup]], 1)), "-")</f>
        <v>x</v>
      </c>
      <c r="D566" s="56" t="str">
        <f>IFERROR(INDEX(tbl_dateHistory[], MATCH(tbl_dailyDashboard[[#This Row],[runDate]:[runDate]], tbl_dateHistory[[runDate]:[runDate]], 0), MATCH(tbl_dailyDashboard[[#Headers],[avgBotRunTime]], tbl_dateHistory[#Headers], 0)), "-")</f>
        <v>x</v>
      </c>
      <c r="E566" s="56" t="str">
        <f>IFERROR(INDEX(tbl_dateHistory[], MATCH(tbl_dailyDashboard[[#This Row],[runDate]:[runDate]], tbl_dateHistory[[runDate]:[runDate]], 0), MATCH(tbl_dailyDashboard[[#Headers],[avgTransactionTime]], tbl_dateHistory[#Headers], 0)), "-")</f>
        <v>x</v>
      </c>
      <c r="F566" s="99" t="str">
        <f>IFERROR(INDEX(tbl_dateHistory[], MATCH(tbl_dailyDashboard[[#This Row],[runDate]:[runDate]], tbl_dateHistory[[runDate]:[runDate]], 0), MATCH(tbl_dailyDashboard[[#Headers],[botRuns]], tbl_dateHistory[#Headers], 0)), "-")</f>
        <v>x</v>
      </c>
      <c r="G566" s="57" t="str">
        <f>IFERROR(INDEX(tbl_dateHistory[], MATCH(tbl_dailyDashboard[[#This Row],[runDate]:[runDate]], tbl_dateHistory[[runDate]:[runDate]], 0), MATCH(tbl_dailyDashboard[[#Headers],[totalTransactions]], tbl_dateHistory[#Headers], 0)), "-")</f>
        <v>x</v>
      </c>
      <c r="H566" s="58" t="str">
        <f>IFERROR(INDEX(tbl_dateHistory[], MATCH(tbl_dailyDashboard[[#This Row],[runDate]:[runDate]], tbl_dateHistory[[runDate]:[runDate]], 0), MATCH(tbl_dailyDashboard[[#Headers],[percentSuccessful]], tbl_dateHistory[#Headers], 0)), "-")</f>
        <v>x</v>
      </c>
      <c r="I566" s="58" t="str">
        <f>IFERROR(INDEX(tbl_dateHistory[], MATCH(tbl_dailyDashboard[[#This Row],[runDate]:[runDate]], tbl_dateHistory[[runDate]:[runDate]], 0), MATCH(tbl_dailyDashboard[[#Headers],[percentBRE]], tbl_dateHistory[#Headers], 0)), "-")</f>
        <v>x</v>
      </c>
      <c r="J566" s="58" t="str">
        <f>IFERROR(INDEX(tbl_dateHistory[], MATCH(tbl_dailyDashboard[[#This Row],[runDate]:[runDate]], tbl_dateHistory[[runDate]:[runDate]], 0), MATCH(tbl_dailyDashboard[[#Headers],[percentSystemErrors]], tbl_dateHistory[#Headers], 0)), "-")</f>
        <v>x</v>
      </c>
      <c r="K566" s="69"/>
    </row>
    <row r="567" spans="2:11" x14ac:dyDescent="0.3">
      <c r="B567" s="63"/>
      <c r="C567" s="55" t="str">
        <f>IFERROR((INDEX(tbl_dateHistory[], tbl_dailyDashboard[[#This Row],[rowLookup]], 1)), "-")</f>
        <v>x</v>
      </c>
      <c r="D567" s="56" t="str">
        <f>IFERROR(INDEX(tbl_dateHistory[], MATCH(tbl_dailyDashboard[[#This Row],[runDate]:[runDate]], tbl_dateHistory[[runDate]:[runDate]], 0), MATCH(tbl_dailyDashboard[[#Headers],[avgBotRunTime]], tbl_dateHistory[#Headers], 0)), "-")</f>
        <v>x</v>
      </c>
      <c r="E567" s="56" t="str">
        <f>IFERROR(INDEX(tbl_dateHistory[], MATCH(tbl_dailyDashboard[[#This Row],[runDate]:[runDate]], tbl_dateHistory[[runDate]:[runDate]], 0), MATCH(tbl_dailyDashboard[[#Headers],[avgTransactionTime]], tbl_dateHistory[#Headers], 0)), "-")</f>
        <v>x</v>
      </c>
      <c r="F567" s="99" t="str">
        <f>IFERROR(INDEX(tbl_dateHistory[], MATCH(tbl_dailyDashboard[[#This Row],[runDate]:[runDate]], tbl_dateHistory[[runDate]:[runDate]], 0), MATCH(tbl_dailyDashboard[[#Headers],[botRuns]], tbl_dateHistory[#Headers], 0)), "-")</f>
        <v>x</v>
      </c>
      <c r="G567" s="57" t="str">
        <f>IFERROR(INDEX(tbl_dateHistory[], MATCH(tbl_dailyDashboard[[#This Row],[runDate]:[runDate]], tbl_dateHistory[[runDate]:[runDate]], 0), MATCH(tbl_dailyDashboard[[#Headers],[totalTransactions]], tbl_dateHistory[#Headers], 0)), "-")</f>
        <v>x</v>
      </c>
      <c r="H567" s="58" t="str">
        <f>IFERROR(INDEX(tbl_dateHistory[], MATCH(tbl_dailyDashboard[[#This Row],[runDate]:[runDate]], tbl_dateHistory[[runDate]:[runDate]], 0), MATCH(tbl_dailyDashboard[[#Headers],[percentSuccessful]], tbl_dateHistory[#Headers], 0)), "-")</f>
        <v>x</v>
      </c>
      <c r="I567" s="58" t="str">
        <f>IFERROR(INDEX(tbl_dateHistory[], MATCH(tbl_dailyDashboard[[#This Row],[runDate]:[runDate]], tbl_dateHistory[[runDate]:[runDate]], 0), MATCH(tbl_dailyDashboard[[#Headers],[percentBRE]], tbl_dateHistory[#Headers], 0)), "-")</f>
        <v>x</v>
      </c>
      <c r="J567" s="58" t="str">
        <f>IFERROR(INDEX(tbl_dateHistory[], MATCH(tbl_dailyDashboard[[#This Row],[runDate]:[runDate]], tbl_dateHistory[[runDate]:[runDate]], 0), MATCH(tbl_dailyDashboard[[#Headers],[percentSystemErrors]], tbl_dateHistory[#Headers], 0)), "-")</f>
        <v>x</v>
      </c>
      <c r="K567" s="69"/>
    </row>
    <row r="568" spans="2:11" x14ac:dyDescent="0.3">
      <c r="B568" s="63"/>
      <c r="C568" s="55" t="str">
        <f>IFERROR((INDEX(tbl_dateHistory[], tbl_dailyDashboard[[#This Row],[rowLookup]], 1)), "-")</f>
        <v>x</v>
      </c>
      <c r="D568" s="56" t="str">
        <f>IFERROR(INDEX(tbl_dateHistory[], MATCH(tbl_dailyDashboard[[#This Row],[runDate]:[runDate]], tbl_dateHistory[[runDate]:[runDate]], 0), MATCH(tbl_dailyDashboard[[#Headers],[avgBotRunTime]], tbl_dateHistory[#Headers], 0)), "-")</f>
        <v>x</v>
      </c>
      <c r="E568" s="56" t="str">
        <f>IFERROR(INDEX(tbl_dateHistory[], MATCH(tbl_dailyDashboard[[#This Row],[runDate]:[runDate]], tbl_dateHistory[[runDate]:[runDate]], 0), MATCH(tbl_dailyDashboard[[#Headers],[avgTransactionTime]], tbl_dateHistory[#Headers], 0)), "-")</f>
        <v>x</v>
      </c>
      <c r="F568" s="99" t="str">
        <f>IFERROR(INDEX(tbl_dateHistory[], MATCH(tbl_dailyDashboard[[#This Row],[runDate]:[runDate]], tbl_dateHistory[[runDate]:[runDate]], 0), MATCH(tbl_dailyDashboard[[#Headers],[botRuns]], tbl_dateHistory[#Headers], 0)), "-")</f>
        <v>x</v>
      </c>
      <c r="G568" s="57" t="str">
        <f>IFERROR(INDEX(tbl_dateHistory[], MATCH(tbl_dailyDashboard[[#This Row],[runDate]:[runDate]], tbl_dateHistory[[runDate]:[runDate]], 0), MATCH(tbl_dailyDashboard[[#Headers],[totalTransactions]], tbl_dateHistory[#Headers], 0)), "-")</f>
        <v>x</v>
      </c>
      <c r="H568" s="58" t="str">
        <f>IFERROR(INDEX(tbl_dateHistory[], MATCH(tbl_dailyDashboard[[#This Row],[runDate]:[runDate]], tbl_dateHistory[[runDate]:[runDate]], 0), MATCH(tbl_dailyDashboard[[#Headers],[percentSuccessful]], tbl_dateHistory[#Headers], 0)), "-")</f>
        <v>x</v>
      </c>
      <c r="I568" s="58" t="str">
        <f>IFERROR(INDEX(tbl_dateHistory[], MATCH(tbl_dailyDashboard[[#This Row],[runDate]:[runDate]], tbl_dateHistory[[runDate]:[runDate]], 0), MATCH(tbl_dailyDashboard[[#Headers],[percentBRE]], tbl_dateHistory[#Headers], 0)), "-")</f>
        <v>x</v>
      </c>
      <c r="J568" s="58" t="str">
        <f>IFERROR(INDEX(tbl_dateHistory[], MATCH(tbl_dailyDashboard[[#This Row],[runDate]:[runDate]], tbl_dateHistory[[runDate]:[runDate]], 0), MATCH(tbl_dailyDashboard[[#Headers],[percentSystemErrors]], tbl_dateHistory[#Headers], 0)), "-")</f>
        <v>x</v>
      </c>
      <c r="K568" s="69"/>
    </row>
    <row r="569" spans="2:11" x14ac:dyDescent="0.3">
      <c r="B569" s="63"/>
      <c r="C569" s="55" t="str">
        <f>IFERROR((INDEX(tbl_dateHistory[], tbl_dailyDashboard[[#This Row],[rowLookup]], 1)), "-")</f>
        <v>x</v>
      </c>
      <c r="D569" s="56" t="str">
        <f>IFERROR(INDEX(tbl_dateHistory[], MATCH(tbl_dailyDashboard[[#This Row],[runDate]:[runDate]], tbl_dateHistory[[runDate]:[runDate]], 0), MATCH(tbl_dailyDashboard[[#Headers],[avgBotRunTime]], tbl_dateHistory[#Headers], 0)), "-")</f>
        <v>x</v>
      </c>
      <c r="E569" s="56" t="str">
        <f>IFERROR(INDEX(tbl_dateHistory[], MATCH(tbl_dailyDashboard[[#This Row],[runDate]:[runDate]], tbl_dateHistory[[runDate]:[runDate]], 0), MATCH(tbl_dailyDashboard[[#Headers],[avgTransactionTime]], tbl_dateHistory[#Headers], 0)), "-")</f>
        <v>x</v>
      </c>
      <c r="F569" s="99" t="str">
        <f>IFERROR(INDEX(tbl_dateHistory[], MATCH(tbl_dailyDashboard[[#This Row],[runDate]:[runDate]], tbl_dateHistory[[runDate]:[runDate]], 0), MATCH(tbl_dailyDashboard[[#Headers],[botRuns]], tbl_dateHistory[#Headers], 0)), "-")</f>
        <v>x</v>
      </c>
      <c r="G569" s="57" t="str">
        <f>IFERROR(INDEX(tbl_dateHistory[], MATCH(tbl_dailyDashboard[[#This Row],[runDate]:[runDate]], tbl_dateHistory[[runDate]:[runDate]], 0), MATCH(tbl_dailyDashboard[[#Headers],[totalTransactions]], tbl_dateHistory[#Headers], 0)), "-")</f>
        <v>x</v>
      </c>
      <c r="H569" s="58" t="str">
        <f>IFERROR(INDEX(tbl_dateHistory[], MATCH(tbl_dailyDashboard[[#This Row],[runDate]:[runDate]], tbl_dateHistory[[runDate]:[runDate]], 0), MATCH(tbl_dailyDashboard[[#Headers],[percentSuccessful]], tbl_dateHistory[#Headers], 0)), "-")</f>
        <v>x</v>
      </c>
      <c r="I569" s="58" t="str">
        <f>IFERROR(INDEX(tbl_dateHistory[], MATCH(tbl_dailyDashboard[[#This Row],[runDate]:[runDate]], tbl_dateHistory[[runDate]:[runDate]], 0), MATCH(tbl_dailyDashboard[[#Headers],[percentBRE]], tbl_dateHistory[#Headers], 0)), "-")</f>
        <v>x</v>
      </c>
      <c r="J569" s="58" t="str">
        <f>IFERROR(INDEX(tbl_dateHistory[], MATCH(tbl_dailyDashboard[[#This Row],[runDate]:[runDate]], tbl_dateHistory[[runDate]:[runDate]], 0), MATCH(tbl_dailyDashboard[[#Headers],[percentSystemErrors]], tbl_dateHistory[#Headers], 0)), "-")</f>
        <v>x</v>
      </c>
      <c r="K569" s="69"/>
    </row>
    <row r="570" spans="2:11" x14ac:dyDescent="0.3">
      <c r="B570" s="63"/>
      <c r="C570" s="55" t="str">
        <f>IFERROR((INDEX(tbl_dateHistory[], tbl_dailyDashboard[[#This Row],[rowLookup]], 1)), "-")</f>
        <v>x</v>
      </c>
      <c r="D570" s="56" t="str">
        <f>IFERROR(INDEX(tbl_dateHistory[], MATCH(tbl_dailyDashboard[[#This Row],[runDate]:[runDate]], tbl_dateHistory[[runDate]:[runDate]], 0), MATCH(tbl_dailyDashboard[[#Headers],[avgBotRunTime]], tbl_dateHistory[#Headers], 0)), "-")</f>
        <v>x</v>
      </c>
      <c r="E570" s="56" t="str">
        <f>IFERROR(INDEX(tbl_dateHistory[], MATCH(tbl_dailyDashboard[[#This Row],[runDate]:[runDate]], tbl_dateHistory[[runDate]:[runDate]], 0), MATCH(tbl_dailyDashboard[[#Headers],[avgTransactionTime]], tbl_dateHistory[#Headers], 0)), "-")</f>
        <v>x</v>
      </c>
      <c r="F570" s="99" t="str">
        <f>IFERROR(INDEX(tbl_dateHistory[], MATCH(tbl_dailyDashboard[[#This Row],[runDate]:[runDate]], tbl_dateHistory[[runDate]:[runDate]], 0), MATCH(tbl_dailyDashboard[[#Headers],[botRuns]], tbl_dateHistory[#Headers], 0)), "-")</f>
        <v>x</v>
      </c>
      <c r="G570" s="57" t="str">
        <f>IFERROR(INDEX(tbl_dateHistory[], MATCH(tbl_dailyDashboard[[#This Row],[runDate]:[runDate]], tbl_dateHistory[[runDate]:[runDate]], 0), MATCH(tbl_dailyDashboard[[#Headers],[totalTransactions]], tbl_dateHistory[#Headers], 0)), "-")</f>
        <v>x</v>
      </c>
      <c r="H570" s="58" t="str">
        <f>IFERROR(INDEX(tbl_dateHistory[], MATCH(tbl_dailyDashboard[[#This Row],[runDate]:[runDate]], tbl_dateHistory[[runDate]:[runDate]], 0), MATCH(tbl_dailyDashboard[[#Headers],[percentSuccessful]], tbl_dateHistory[#Headers], 0)), "-")</f>
        <v>x</v>
      </c>
      <c r="I570" s="58" t="str">
        <f>IFERROR(INDEX(tbl_dateHistory[], MATCH(tbl_dailyDashboard[[#This Row],[runDate]:[runDate]], tbl_dateHistory[[runDate]:[runDate]], 0), MATCH(tbl_dailyDashboard[[#Headers],[percentBRE]], tbl_dateHistory[#Headers], 0)), "-")</f>
        <v>x</v>
      </c>
      <c r="J570" s="58" t="str">
        <f>IFERROR(INDEX(tbl_dateHistory[], MATCH(tbl_dailyDashboard[[#This Row],[runDate]:[runDate]], tbl_dateHistory[[runDate]:[runDate]], 0), MATCH(tbl_dailyDashboard[[#Headers],[percentSystemErrors]], tbl_dateHistory[#Headers], 0)), "-")</f>
        <v>x</v>
      </c>
      <c r="K570" s="69"/>
    </row>
    <row r="571" spans="2:11" x14ac:dyDescent="0.3">
      <c r="B571" s="63"/>
      <c r="C571" s="55" t="str">
        <f>IFERROR((INDEX(tbl_dateHistory[], tbl_dailyDashboard[[#This Row],[rowLookup]], 1)), "-")</f>
        <v>x</v>
      </c>
      <c r="D571" s="56" t="str">
        <f>IFERROR(INDEX(tbl_dateHistory[], MATCH(tbl_dailyDashboard[[#This Row],[runDate]:[runDate]], tbl_dateHistory[[runDate]:[runDate]], 0), MATCH(tbl_dailyDashboard[[#Headers],[avgBotRunTime]], tbl_dateHistory[#Headers], 0)), "-")</f>
        <v>x</v>
      </c>
      <c r="E571" s="56" t="str">
        <f>IFERROR(INDEX(tbl_dateHistory[], MATCH(tbl_dailyDashboard[[#This Row],[runDate]:[runDate]], tbl_dateHistory[[runDate]:[runDate]], 0), MATCH(tbl_dailyDashboard[[#Headers],[avgTransactionTime]], tbl_dateHistory[#Headers], 0)), "-")</f>
        <v>x</v>
      </c>
      <c r="F571" s="99" t="str">
        <f>IFERROR(INDEX(tbl_dateHistory[], MATCH(tbl_dailyDashboard[[#This Row],[runDate]:[runDate]], tbl_dateHistory[[runDate]:[runDate]], 0), MATCH(tbl_dailyDashboard[[#Headers],[botRuns]], tbl_dateHistory[#Headers], 0)), "-")</f>
        <v>x</v>
      </c>
      <c r="G571" s="57" t="str">
        <f>IFERROR(INDEX(tbl_dateHistory[], MATCH(tbl_dailyDashboard[[#This Row],[runDate]:[runDate]], tbl_dateHistory[[runDate]:[runDate]], 0), MATCH(tbl_dailyDashboard[[#Headers],[totalTransactions]], tbl_dateHistory[#Headers], 0)), "-")</f>
        <v>x</v>
      </c>
      <c r="H571" s="58" t="str">
        <f>IFERROR(INDEX(tbl_dateHistory[], MATCH(tbl_dailyDashboard[[#This Row],[runDate]:[runDate]], tbl_dateHistory[[runDate]:[runDate]], 0), MATCH(tbl_dailyDashboard[[#Headers],[percentSuccessful]], tbl_dateHistory[#Headers], 0)), "-")</f>
        <v>x</v>
      </c>
      <c r="I571" s="58" t="str">
        <f>IFERROR(INDEX(tbl_dateHistory[], MATCH(tbl_dailyDashboard[[#This Row],[runDate]:[runDate]], tbl_dateHistory[[runDate]:[runDate]], 0), MATCH(tbl_dailyDashboard[[#Headers],[percentBRE]], tbl_dateHistory[#Headers], 0)), "-")</f>
        <v>x</v>
      </c>
      <c r="J571" s="58" t="str">
        <f>IFERROR(INDEX(tbl_dateHistory[], MATCH(tbl_dailyDashboard[[#This Row],[runDate]:[runDate]], tbl_dateHistory[[runDate]:[runDate]], 0), MATCH(tbl_dailyDashboard[[#Headers],[percentSystemErrors]], tbl_dateHistory[#Headers], 0)), "-")</f>
        <v>x</v>
      </c>
      <c r="K571" s="69"/>
    </row>
    <row r="572" spans="2:11" x14ac:dyDescent="0.3">
      <c r="B572" s="63"/>
      <c r="C572" s="55" t="str">
        <f>IFERROR((INDEX(tbl_dateHistory[], tbl_dailyDashboard[[#This Row],[rowLookup]], 1)), "-")</f>
        <v>x</v>
      </c>
      <c r="D572" s="56" t="str">
        <f>IFERROR(INDEX(tbl_dateHistory[], MATCH(tbl_dailyDashboard[[#This Row],[runDate]:[runDate]], tbl_dateHistory[[runDate]:[runDate]], 0), MATCH(tbl_dailyDashboard[[#Headers],[avgBotRunTime]], tbl_dateHistory[#Headers], 0)), "-")</f>
        <v>x</v>
      </c>
      <c r="E572" s="56" t="str">
        <f>IFERROR(INDEX(tbl_dateHistory[], MATCH(tbl_dailyDashboard[[#This Row],[runDate]:[runDate]], tbl_dateHistory[[runDate]:[runDate]], 0), MATCH(tbl_dailyDashboard[[#Headers],[avgTransactionTime]], tbl_dateHistory[#Headers], 0)), "-")</f>
        <v>x</v>
      </c>
      <c r="F572" s="99" t="str">
        <f>IFERROR(INDEX(tbl_dateHistory[], MATCH(tbl_dailyDashboard[[#This Row],[runDate]:[runDate]], tbl_dateHistory[[runDate]:[runDate]], 0), MATCH(tbl_dailyDashboard[[#Headers],[botRuns]], tbl_dateHistory[#Headers], 0)), "-")</f>
        <v>x</v>
      </c>
      <c r="G572" s="57" t="str">
        <f>IFERROR(INDEX(tbl_dateHistory[], MATCH(tbl_dailyDashboard[[#This Row],[runDate]:[runDate]], tbl_dateHistory[[runDate]:[runDate]], 0), MATCH(tbl_dailyDashboard[[#Headers],[totalTransactions]], tbl_dateHistory[#Headers], 0)), "-")</f>
        <v>x</v>
      </c>
      <c r="H572" s="58" t="str">
        <f>IFERROR(INDEX(tbl_dateHistory[], MATCH(tbl_dailyDashboard[[#This Row],[runDate]:[runDate]], tbl_dateHistory[[runDate]:[runDate]], 0), MATCH(tbl_dailyDashboard[[#Headers],[percentSuccessful]], tbl_dateHistory[#Headers], 0)), "-")</f>
        <v>x</v>
      </c>
      <c r="I572" s="58" t="str">
        <f>IFERROR(INDEX(tbl_dateHistory[], MATCH(tbl_dailyDashboard[[#This Row],[runDate]:[runDate]], tbl_dateHistory[[runDate]:[runDate]], 0), MATCH(tbl_dailyDashboard[[#Headers],[percentBRE]], tbl_dateHistory[#Headers], 0)), "-")</f>
        <v>x</v>
      </c>
      <c r="J572" s="58" t="str">
        <f>IFERROR(INDEX(tbl_dateHistory[], MATCH(tbl_dailyDashboard[[#This Row],[runDate]:[runDate]], tbl_dateHistory[[runDate]:[runDate]], 0), MATCH(tbl_dailyDashboard[[#Headers],[percentSystemErrors]], tbl_dateHistory[#Headers], 0)), "-")</f>
        <v>x</v>
      </c>
      <c r="K572" s="69"/>
    </row>
    <row r="573" spans="2:11" x14ac:dyDescent="0.3">
      <c r="B573" s="63"/>
      <c r="C573" s="55" t="str">
        <f>IFERROR((INDEX(tbl_dateHistory[], tbl_dailyDashboard[[#This Row],[rowLookup]], 1)), "-")</f>
        <v>x</v>
      </c>
      <c r="D573" s="56" t="str">
        <f>IFERROR(INDEX(tbl_dateHistory[], MATCH(tbl_dailyDashboard[[#This Row],[runDate]:[runDate]], tbl_dateHistory[[runDate]:[runDate]], 0), MATCH(tbl_dailyDashboard[[#Headers],[avgBotRunTime]], tbl_dateHistory[#Headers], 0)), "-")</f>
        <v>x</v>
      </c>
      <c r="E573" s="56" t="str">
        <f>IFERROR(INDEX(tbl_dateHistory[], MATCH(tbl_dailyDashboard[[#This Row],[runDate]:[runDate]], tbl_dateHistory[[runDate]:[runDate]], 0), MATCH(tbl_dailyDashboard[[#Headers],[avgTransactionTime]], tbl_dateHistory[#Headers], 0)), "-")</f>
        <v>x</v>
      </c>
      <c r="F573" s="99" t="str">
        <f>IFERROR(INDEX(tbl_dateHistory[], MATCH(tbl_dailyDashboard[[#This Row],[runDate]:[runDate]], tbl_dateHistory[[runDate]:[runDate]], 0), MATCH(tbl_dailyDashboard[[#Headers],[botRuns]], tbl_dateHistory[#Headers], 0)), "-")</f>
        <v>x</v>
      </c>
      <c r="G573" s="57" t="str">
        <f>IFERROR(INDEX(tbl_dateHistory[], MATCH(tbl_dailyDashboard[[#This Row],[runDate]:[runDate]], tbl_dateHistory[[runDate]:[runDate]], 0), MATCH(tbl_dailyDashboard[[#Headers],[totalTransactions]], tbl_dateHistory[#Headers], 0)), "-")</f>
        <v>x</v>
      </c>
      <c r="H573" s="58" t="str">
        <f>IFERROR(INDEX(tbl_dateHistory[], MATCH(tbl_dailyDashboard[[#This Row],[runDate]:[runDate]], tbl_dateHistory[[runDate]:[runDate]], 0), MATCH(tbl_dailyDashboard[[#Headers],[percentSuccessful]], tbl_dateHistory[#Headers], 0)), "-")</f>
        <v>x</v>
      </c>
      <c r="I573" s="58" t="str">
        <f>IFERROR(INDEX(tbl_dateHistory[], MATCH(tbl_dailyDashboard[[#This Row],[runDate]:[runDate]], tbl_dateHistory[[runDate]:[runDate]], 0), MATCH(tbl_dailyDashboard[[#Headers],[percentBRE]], tbl_dateHistory[#Headers], 0)), "-")</f>
        <v>x</v>
      </c>
      <c r="J573" s="58" t="str">
        <f>IFERROR(INDEX(tbl_dateHistory[], MATCH(tbl_dailyDashboard[[#This Row],[runDate]:[runDate]], tbl_dateHistory[[runDate]:[runDate]], 0), MATCH(tbl_dailyDashboard[[#Headers],[percentSystemErrors]], tbl_dateHistory[#Headers], 0)), "-")</f>
        <v>x</v>
      </c>
      <c r="K573" s="69"/>
    </row>
    <row r="574" spans="2:11" x14ac:dyDescent="0.3">
      <c r="B574" s="63"/>
      <c r="C574" s="55" t="str">
        <f>IFERROR((INDEX(tbl_dateHistory[], tbl_dailyDashboard[[#This Row],[rowLookup]], 1)), "-")</f>
        <v>x</v>
      </c>
      <c r="D574" s="56" t="str">
        <f>IFERROR(INDEX(tbl_dateHistory[], MATCH(tbl_dailyDashboard[[#This Row],[runDate]:[runDate]], tbl_dateHistory[[runDate]:[runDate]], 0), MATCH(tbl_dailyDashboard[[#Headers],[avgBotRunTime]], tbl_dateHistory[#Headers], 0)), "-")</f>
        <v>x</v>
      </c>
      <c r="E574" s="56" t="str">
        <f>IFERROR(INDEX(tbl_dateHistory[], MATCH(tbl_dailyDashboard[[#This Row],[runDate]:[runDate]], tbl_dateHistory[[runDate]:[runDate]], 0), MATCH(tbl_dailyDashboard[[#Headers],[avgTransactionTime]], tbl_dateHistory[#Headers], 0)), "-")</f>
        <v>x</v>
      </c>
      <c r="F574" s="99" t="str">
        <f>IFERROR(INDEX(tbl_dateHistory[], MATCH(tbl_dailyDashboard[[#This Row],[runDate]:[runDate]], tbl_dateHistory[[runDate]:[runDate]], 0), MATCH(tbl_dailyDashboard[[#Headers],[botRuns]], tbl_dateHistory[#Headers], 0)), "-")</f>
        <v>x</v>
      </c>
      <c r="G574" s="57" t="str">
        <f>IFERROR(INDEX(tbl_dateHistory[], MATCH(tbl_dailyDashboard[[#This Row],[runDate]:[runDate]], tbl_dateHistory[[runDate]:[runDate]], 0), MATCH(tbl_dailyDashboard[[#Headers],[totalTransactions]], tbl_dateHistory[#Headers], 0)), "-")</f>
        <v>x</v>
      </c>
      <c r="H574" s="58" t="str">
        <f>IFERROR(INDEX(tbl_dateHistory[], MATCH(tbl_dailyDashboard[[#This Row],[runDate]:[runDate]], tbl_dateHistory[[runDate]:[runDate]], 0), MATCH(tbl_dailyDashboard[[#Headers],[percentSuccessful]], tbl_dateHistory[#Headers], 0)), "-")</f>
        <v>x</v>
      </c>
      <c r="I574" s="58" t="str">
        <f>IFERROR(INDEX(tbl_dateHistory[], MATCH(tbl_dailyDashboard[[#This Row],[runDate]:[runDate]], tbl_dateHistory[[runDate]:[runDate]], 0), MATCH(tbl_dailyDashboard[[#Headers],[percentBRE]], tbl_dateHistory[#Headers], 0)), "-")</f>
        <v>x</v>
      </c>
      <c r="J574" s="58" t="str">
        <f>IFERROR(INDEX(tbl_dateHistory[], MATCH(tbl_dailyDashboard[[#This Row],[runDate]:[runDate]], tbl_dateHistory[[runDate]:[runDate]], 0), MATCH(tbl_dailyDashboard[[#Headers],[percentSystemErrors]], tbl_dateHistory[#Headers], 0)), "-")</f>
        <v>x</v>
      </c>
      <c r="K574" s="69"/>
    </row>
    <row r="575" spans="2:11" x14ac:dyDescent="0.3">
      <c r="B575" s="63"/>
      <c r="C575" s="55" t="str">
        <f>IFERROR((INDEX(tbl_dateHistory[], tbl_dailyDashboard[[#This Row],[rowLookup]], 1)), "-")</f>
        <v>x</v>
      </c>
      <c r="D575" s="56" t="str">
        <f>IFERROR(INDEX(tbl_dateHistory[], MATCH(tbl_dailyDashboard[[#This Row],[runDate]:[runDate]], tbl_dateHistory[[runDate]:[runDate]], 0), MATCH(tbl_dailyDashboard[[#Headers],[avgBotRunTime]], tbl_dateHistory[#Headers], 0)), "-")</f>
        <v>x</v>
      </c>
      <c r="E575" s="56" t="str">
        <f>IFERROR(INDEX(tbl_dateHistory[], MATCH(tbl_dailyDashboard[[#This Row],[runDate]:[runDate]], tbl_dateHistory[[runDate]:[runDate]], 0), MATCH(tbl_dailyDashboard[[#Headers],[avgTransactionTime]], tbl_dateHistory[#Headers], 0)), "-")</f>
        <v>x</v>
      </c>
      <c r="F575" s="99" t="str">
        <f>IFERROR(INDEX(tbl_dateHistory[], MATCH(tbl_dailyDashboard[[#This Row],[runDate]:[runDate]], tbl_dateHistory[[runDate]:[runDate]], 0), MATCH(tbl_dailyDashboard[[#Headers],[botRuns]], tbl_dateHistory[#Headers], 0)), "-")</f>
        <v>x</v>
      </c>
      <c r="G575" s="57" t="str">
        <f>IFERROR(INDEX(tbl_dateHistory[], MATCH(tbl_dailyDashboard[[#This Row],[runDate]:[runDate]], tbl_dateHistory[[runDate]:[runDate]], 0), MATCH(tbl_dailyDashboard[[#Headers],[totalTransactions]], tbl_dateHistory[#Headers], 0)), "-")</f>
        <v>x</v>
      </c>
      <c r="H575" s="58" t="str">
        <f>IFERROR(INDEX(tbl_dateHistory[], MATCH(tbl_dailyDashboard[[#This Row],[runDate]:[runDate]], tbl_dateHistory[[runDate]:[runDate]], 0), MATCH(tbl_dailyDashboard[[#Headers],[percentSuccessful]], tbl_dateHistory[#Headers], 0)), "-")</f>
        <v>x</v>
      </c>
      <c r="I575" s="58" t="str">
        <f>IFERROR(INDEX(tbl_dateHistory[], MATCH(tbl_dailyDashboard[[#This Row],[runDate]:[runDate]], tbl_dateHistory[[runDate]:[runDate]], 0), MATCH(tbl_dailyDashboard[[#Headers],[percentBRE]], tbl_dateHistory[#Headers], 0)), "-")</f>
        <v>x</v>
      </c>
      <c r="J575" s="58" t="str">
        <f>IFERROR(INDEX(tbl_dateHistory[], MATCH(tbl_dailyDashboard[[#This Row],[runDate]:[runDate]], tbl_dateHistory[[runDate]:[runDate]], 0), MATCH(tbl_dailyDashboard[[#Headers],[percentSystemErrors]], tbl_dateHistory[#Headers], 0)), "-")</f>
        <v>x</v>
      </c>
      <c r="K575" s="69"/>
    </row>
    <row r="576" spans="2:11" x14ac:dyDescent="0.3">
      <c r="B576" s="63"/>
      <c r="C576" s="55" t="str">
        <f>IFERROR((INDEX(tbl_dateHistory[], tbl_dailyDashboard[[#This Row],[rowLookup]], 1)), "-")</f>
        <v>x</v>
      </c>
      <c r="D576" s="56" t="str">
        <f>IFERROR(INDEX(tbl_dateHistory[], MATCH(tbl_dailyDashboard[[#This Row],[runDate]:[runDate]], tbl_dateHistory[[runDate]:[runDate]], 0), MATCH(tbl_dailyDashboard[[#Headers],[avgBotRunTime]], tbl_dateHistory[#Headers], 0)), "-")</f>
        <v>x</v>
      </c>
      <c r="E576" s="56" t="str">
        <f>IFERROR(INDEX(tbl_dateHistory[], MATCH(tbl_dailyDashboard[[#This Row],[runDate]:[runDate]], tbl_dateHistory[[runDate]:[runDate]], 0), MATCH(tbl_dailyDashboard[[#Headers],[avgTransactionTime]], tbl_dateHistory[#Headers], 0)), "-")</f>
        <v>x</v>
      </c>
      <c r="F576" s="99" t="str">
        <f>IFERROR(INDEX(tbl_dateHistory[], MATCH(tbl_dailyDashboard[[#This Row],[runDate]:[runDate]], tbl_dateHistory[[runDate]:[runDate]], 0), MATCH(tbl_dailyDashboard[[#Headers],[botRuns]], tbl_dateHistory[#Headers], 0)), "-")</f>
        <v>x</v>
      </c>
      <c r="G576" s="57" t="str">
        <f>IFERROR(INDEX(tbl_dateHistory[], MATCH(tbl_dailyDashboard[[#This Row],[runDate]:[runDate]], tbl_dateHistory[[runDate]:[runDate]], 0), MATCH(tbl_dailyDashboard[[#Headers],[totalTransactions]], tbl_dateHistory[#Headers], 0)), "-")</f>
        <v>x</v>
      </c>
      <c r="H576" s="58" t="str">
        <f>IFERROR(INDEX(tbl_dateHistory[], MATCH(tbl_dailyDashboard[[#This Row],[runDate]:[runDate]], tbl_dateHistory[[runDate]:[runDate]], 0), MATCH(tbl_dailyDashboard[[#Headers],[percentSuccessful]], tbl_dateHistory[#Headers], 0)), "-")</f>
        <v>x</v>
      </c>
      <c r="I576" s="58" t="str">
        <f>IFERROR(INDEX(tbl_dateHistory[], MATCH(tbl_dailyDashboard[[#This Row],[runDate]:[runDate]], tbl_dateHistory[[runDate]:[runDate]], 0), MATCH(tbl_dailyDashboard[[#Headers],[percentBRE]], tbl_dateHistory[#Headers], 0)), "-")</f>
        <v>x</v>
      </c>
      <c r="J576" s="58" t="str">
        <f>IFERROR(INDEX(tbl_dateHistory[], MATCH(tbl_dailyDashboard[[#This Row],[runDate]:[runDate]], tbl_dateHistory[[runDate]:[runDate]], 0), MATCH(tbl_dailyDashboard[[#Headers],[percentSystemErrors]], tbl_dateHistory[#Headers], 0)), "-")</f>
        <v>x</v>
      </c>
      <c r="K576" s="69"/>
    </row>
    <row r="577" spans="2:11" x14ac:dyDescent="0.3">
      <c r="B577" s="63"/>
      <c r="C577" s="55" t="str">
        <f>IFERROR((INDEX(tbl_dateHistory[], tbl_dailyDashboard[[#This Row],[rowLookup]], 1)), "-")</f>
        <v>x</v>
      </c>
      <c r="D577" s="56" t="str">
        <f>IFERROR(INDEX(tbl_dateHistory[], MATCH(tbl_dailyDashboard[[#This Row],[runDate]:[runDate]], tbl_dateHistory[[runDate]:[runDate]], 0), MATCH(tbl_dailyDashboard[[#Headers],[avgBotRunTime]], tbl_dateHistory[#Headers], 0)), "-")</f>
        <v>x</v>
      </c>
      <c r="E577" s="56" t="str">
        <f>IFERROR(INDEX(tbl_dateHistory[], MATCH(tbl_dailyDashboard[[#This Row],[runDate]:[runDate]], tbl_dateHistory[[runDate]:[runDate]], 0), MATCH(tbl_dailyDashboard[[#Headers],[avgTransactionTime]], tbl_dateHistory[#Headers], 0)), "-")</f>
        <v>x</v>
      </c>
      <c r="F577" s="99" t="str">
        <f>IFERROR(INDEX(tbl_dateHistory[], MATCH(tbl_dailyDashboard[[#This Row],[runDate]:[runDate]], tbl_dateHistory[[runDate]:[runDate]], 0), MATCH(tbl_dailyDashboard[[#Headers],[botRuns]], tbl_dateHistory[#Headers], 0)), "-")</f>
        <v>x</v>
      </c>
      <c r="G577" s="57" t="str">
        <f>IFERROR(INDEX(tbl_dateHistory[], MATCH(tbl_dailyDashboard[[#This Row],[runDate]:[runDate]], tbl_dateHistory[[runDate]:[runDate]], 0), MATCH(tbl_dailyDashboard[[#Headers],[totalTransactions]], tbl_dateHistory[#Headers], 0)), "-")</f>
        <v>x</v>
      </c>
      <c r="H577" s="58" t="str">
        <f>IFERROR(INDEX(tbl_dateHistory[], MATCH(tbl_dailyDashboard[[#This Row],[runDate]:[runDate]], tbl_dateHistory[[runDate]:[runDate]], 0), MATCH(tbl_dailyDashboard[[#Headers],[percentSuccessful]], tbl_dateHistory[#Headers], 0)), "-")</f>
        <v>x</v>
      </c>
      <c r="I577" s="58" t="str">
        <f>IFERROR(INDEX(tbl_dateHistory[], MATCH(tbl_dailyDashboard[[#This Row],[runDate]:[runDate]], tbl_dateHistory[[runDate]:[runDate]], 0), MATCH(tbl_dailyDashboard[[#Headers],[percentBRE]], tbl_dateHistory[#Headers], 0)), "-")</f>
        <v>x</v>
      </c>
      <c r="J577" s="58" t="str">
        <f>IFERROR(INDEX(tbl_dateHistory[], MATCH(tbl_dailyDashboard[[#This Row],[runDate]:[runDate]], tbl_dateHistory[[runDate]:[runDate]], 0), MATCH(tbl_dailyDashboard[[#Headers],[percentSystemErrors]], tbl_dateHistory[#Headers], 0)), "-")</f>
        <v>x</v>
      </c>
      <c r="K577" s="69"/>
    </row>
    <row r="578" spans="2:11" x14ac:dyDescent="0.3">
      <c r="B578" s="63"/>
      <c r="C578" s="55" t="str">
        <f>IFERROR((INDEX(tbl_dateHistory[], tbl_dailyDashboard[[#This Row],[rowLookup]], 1)), "-")</f>
        <v>x</v>
      </c>
      <c r="D578" s="56" t="str">
        <f>IFERROR(INDEX(tbl_dateHistory[], MATCH(tbl_dailyDashboard[[#This Row],[runDate]:[runDate]], tbl_dateHistory[[runDate]:[runDate]], 0), MATCH(tbl_dailyDashboard[[#Headers],[avgBotRunTime]], tbl_dateHistory[#Headers], 0)), "-")</f>
        <v>x</v>
      </c>
      <c r="E578" s="56" t="str">
        <f>IFERROR(INDEX(tbl_dateHistory[], MATCH(tbl_dailyDashboard[[#This Row],[runDate]:[runDate]], tbl_dateHistory[[runDate]:[runDate]], 0), MATCH(tbl_dailyDashboard[[#Headers],[avgTransactionTime]], tbl_dateHistory[#Headers], 0)), "-")</f>
        <v>x</v>
      </c>
      <c r="F578" s="99" t="str">
        <f>IFERROR(INDEX(tbl_dateHistory[], MATCH(tbl_dailyDashboard[[#This Row],[runDate]:[runDate]], tbl_dateHistory[[runDate]:[runDate]], 0), MATCH(tbl_dailyDashboard[[#Headers],[botRuns]], tbl_dateHistory[#Headers], 0)), "-")</f>
        <v>x</v>
      </c>
      <c r="G578" s="57" t="str">
        <f>IFERROR(INDEX(tbl_dateHistory[], MATCH(tbl_dailyDashboard[[#This Row],[runDate]:[runDate]], tbl_dateHistory[[runDate]:[runDate]], 0), MATCH(tbl_dailyDashboard[[#Headers],[totalTransactions]], tbl_dateHistory[#Headers], 0)), "-")</f>
        <v>x</v>
      </c>
      <c r="H578" s="58" t="str">
        <f>IFERROR(INDEX(tbl_dateHistory[], MATCH(tbl_dailyDashboard[[#This Row],[runDate]:[runDate]], tbl_dateHistory[[runDate]:[runDate]], 0), MATCH(tbl_dailyDashboard[[#Headers],[percentSuccessful]], tbl_dateHistory[#Headers], 0)), "-")</f>
        <v>x</v>
      </c>
      <c r="I578" s="58" t="str">
        <f>IFERROR(INDEX(tbl_dateHistory[], MATCH(tbl_dailyDashboard[[#This Row],[runDate]:[runDate]], tbl_dateHistory[[runDate]:[runDate]], 0), MATCH(tbl_dailyDashboard[[#Headers],[percentBRE]], tbl_dateHistory[#Headers], 0)), "-")</f>
        <v>x</v>
      </c>
      <c r="J578" s="58" t="str">
        <f>IFERROR(INDEX(tbl_dateHistory[], MATCH(tbl_dailyDashboard[[#This Row],[runDate]:[runDate]], tbl_dateHistory[[runDate]:[runDate]], 0), MATCH(tbl_dailyDashboard[[#Headers],[percentSystemErrors]], tbl_dateHistory[#Headers], 0)), "-")</f>
        <v>x</v>
      </c>
      <c r="K578" s="69"/>
    </row>
    <row r="579" spans="2:11" x14ac:dyDescent="0.3">
      <c r="B579" s="63"/>
      <c r="C579" s="55" t="str">
        <f>IFERROR((INDEX(tbl_dateHistory[], tbl_dailyDashboard[[#This Row],[rowLookup]], 1)), "-")</f>
        <v>x</v>
      </c>
      <c r="D579" s="56" t="str">
        <f>IFERROR(INDEX(tbl_dateHistory[], MATCH(tbl_dailyDashboard[[#This Row],[runDate]:[runDate]], tbl_dateHistory[[runDate]:[runDate]], 0), MATCH(tbl_dailyDashboard[[#Headers],[avgBotRunTime]], tbl_dateHistory[#Headers], 0)), "-")</f>
        <v>x</v>
      </c>
      <c r="E579" s="56" t="str">
        <f>IFERROR(INDEX(tbl_dateHistory[], MATCH(tbl_dailyDashboard[[#This Row],[runDate]:[runDate]], tbl_dateHistory[[runDate]:[runDate]], 0), MATCH(tbl_dailyDashboard[[#Headers],[avgTransactionTime]], tbl_dateHistory[#Headers], 0)), "-")</f>
        <v>x</v>
      </c>
      <c r="F579" s="99" t="str">
        <f>IFERROR(INDEX(tbl_dateHistory[], MATCH(tbl_dailyDashboard[[#This Row],[runDate]:[runDate]], tbl_dateHistory[[runDate]:[runDate]], 0), MATCH(tbl_dailyDashboard[[#Headers],[botRuns]], tbl_dateHistory[#Headers], 0)), "-")</f>
        <v>x</v>
      </c>
      <c r="G579" s="57" t="str">
        <f>IFERROR(INDEX(tbl_dateHistory[], MATCH(tbl_dailyDashboard[[#This Row],[runDate]:[runDate]], tbl_dateHistory[[runDate]:[runDate]], 0), MATCH(tbl_dailyDashboard[[#Headers],[totalTransactions]], tbl_dateHistory[#Headers], 0)), "-")</f>
        <v>x</v>
      </c>
      <c r="H579" s="58" t="str">
        <f>IFERROR(INDEX(tbl_dateHistory[], MATCH(tbl_dailyDashboard[[#This Row],[runDate]:[runDate]], tbl_dateHistory[[runDate]:[runDate]], 0), MATCH(tbl_dailyDashboard[[#Headers],[percentSuccessful]], tbl_dateHistory[#Headers], 0)), "-")</f>
        <v>x</v>
      </c>
      <c r="I579" s="58" t="str">
        <f>IFERROR(INDEX(tbl_dateHistory[], MATCH(tbl_dailyDashboard[[#This Row],[runDate]:[runDate]], tbl_dateHistory[[runDate]:[runDate]], 0), MATCH(tbl_dailyDashboard[[#Headers],[percentBRE]], tbl_dateHistory[#Headers], 0)), "-")</f>
        <v>x</v>
      </c>
      <c r="J579" s="58" t="str">
        <f>IFERROR(INDEX(tbl_dateHistory[], MATCH(tbl_dailyDashboard[[#This Row],[runDate]:[runDate]], tbl_dateHistory[[runDate]:[runDate]], 0), MATCH(tbl_dailyDashboard[[#Headers],[percentSystemErrors]], tbl_dateHistory[#Headers], 0)), "-")</f>
        <v>x</v>
      </c>
      <c r="K579" s="69"/>
    </row>
    <row r="580" spans="2:11" x14ac:dyDescent="0.3">
      <c r="B580" s="63"/>
      <c r="C580" s="55" t="str">
        <f>IFERROR((INDEX(tbl_dateHistory[], tbl_dailyDashboard[[#This Row],[rowLookup]], 1)), "-")</f>
        <v>x</v>
      </c>
      <c r="D580" s="56" t="str">
        <f>IFERROR(INDEX(tbl_dateHistory[], MATCH(tbl_dailyDashboard[[#This Row],[runDate]:[runDate]], tbl_dateHistory[[runDate]:[runDate]], 0), MATCH(tbl_dailyDashboard[[#Headers],[avgBotRunTime]], tbl_dateHistory[#Headers], 0)), "-")</f>
        <v>x</v>
      </c>
      <c r="E580" s="56" t="str">
        <f>IFERROR(INDEX(tbl_dateHistory[], MATCH(tbl_dailyDashboard[[#This Row],[runDate]:[runDate]], tbl_dateHistory[[runDate]:[runDate]], 0), MATCH(tbl_dailyDashboard[[#Headers],[avgTransactionTime]], tbl_dateHistory[#Headers], 0)), "-")</f>
        <v>x</v>
      </c>
      <c r="F580" s="99" t="str">
        <f>IFERROR(INDEX(tbl_dateHistory[], MATCH(tbl_dailyDashboard[[#This Row],[runDate]:[runDate]], tbl_dateHistory[[runDate]:[runDate]], 0), MATCH(tbl_dailyDashboard[[#Headers],[botRuns]], tbl_dateHistory[#Headers], 0)), "-")</f>
        <v>x</v>
      </c>
      <c r="G580" s="57" t="str">
        <f>IFERROR(INDEX(tbl_dateHistory[], MATCH(tbl_dailyDashboard[[#This Row],[runDate]:[runDate]], tbl_dateHistory[[runDate]:[runDate]], 0), MATCH(tbl_dailyDashboard[[#Headers],[totalTransactions]], tbl_dateHistory[#Headers], 0)), "-")</f>
        <v>x</v>
      </c>
      <c r="H580" s="58" t="str">
        <f>IFERROR(INDEX(tbl_dateHistory[], MATCH(tbl_dailyDashboard[[#This Row],[runDate]:[runDate]], tbl_dateHistory[[runDate]:[runDate]], 0), MATCH(tbl_dailyDashboard[[#Headers],[percentSuccessful]], tbl_dateHistory[#Headers], 0)), "-")</f>
        <v>x</v>
      </c>
      <c r="I580" s="58" t="str">
        <f>IFERROR(INDEX(tbl_dateHistory[], MATCH(tbl_dailyDashboard[[#This Row],[runDate]:[runDate]], tbl_dateHistory[[runDate]:[runDate]], 0), MATCH(tbl_dailyDashboard[[#Headers],[percentBRE]], tbl_dateHistory[#Headers], 0)), "-")</f>
        <v>x</v>
      </c>
      <c r="J580" s="58" t="str">
        <f>IFERROR(INDEX(tbl_dateHistory[], MATCH(tbl_dailyDashboard[[#This Row],[runDate]:[runDate]], tbl_dateHistory[[runDate]:[runDate]], 0), MATCH(tbl_dailyDashboard[[#Headers],[percentSystemErrors]], tbl_dateHistory[#Headers], 0)), "-")</f>
        <v>x</v>
      </c>
      <c r="K580" s="69"/>
    </row>
    <row r="581" spans="2:11" x14ac:dyDescent="0.3">
      <c r="B581" s="63"/>
      <c r="C581" s="55" t="str">
        <f>IFERROR((INDEX(tbl_dateHistory[], tbl_dailyDashboard[[#This Row],[rowLookup]], 1)), "-")</f>
        <v>x</v>
      </c>
      <c r="D581" s="56" t="str">
        <f>IFERROR(INDEX(tbl_dateHistory[], MATCH(tbl_dailyDashboard[[#This Row],[runDate]:[runDate]], tbl_dateHistory[[runDate]:[runDate]], 0), MATCH(tbl_dailyDashboard[[#Headers],[avgBotRunTime]], tbl_dateHistory[#Headers], 0)), "-")</f>
        <v>x</v>
      </c>
      <c r="E581" s="56" t="str">
        <f>IFERROR(INDEX(tbl_dateHistory[], MATCH(tbl_dailyDashboard[[#This Row],[runDate]:[runDate]], tbl_dateHistory[[runDate]:[runDate]], 0), MATCH(tbl_dailyDashboard[[#Headers],[avgTransactionTime]], tbl_dateHistory[#Headers], 0)), "-")</f>
        <v>x</v>
      </c>
      <c r="F581" s="99" t="str">
        <f>IFERROR(INDEX(tbl_dateHistory[], MATCH(tbl_dailyDashboard[[#This Row],[runDate]:[runDate]], tbl_dateHistory[[runDate]:[runDate]], 0), MATCH(tbl_dailyDashboard[[#Headers],[botRuns]], tbl_dateHistory[#Headers], 0)), "-")</f>
        <v>x</v>
      </c>
      <c r="G581" s="57" t="str">
        <f>IFERROR(INDEX(tbl_dateHistory[], MATCH(tbl_dailyDashboard[[#This Row],[runDate]:[runDate]], tbl_dateHistory[[runDate]:[runDate]], 0), MATCH(tbl_dailyDashboard[[#Headers],[totalTransactions]], tbl_dateHistory[#Headers], 0)), "-")</f>
        <v>x</v>
      </c>
      <c r="H581" s="58" t="str">
        <f>IFERROR(INDEX(tbl_dateHistory[], MATCH(tbl_dailyDashboard[[#This Row],[runDate]:[runDate]], tbl_dateHistory[[runDate]:[runDate]], 0), MATCH(tbl_dailyDashboard[[#Headers],[percentSuccessful]], tbl_dateHistory[#Headers], 0)), "-")</f>
        <v>x</v>
      </c>
      <c r="I581" s="58" t="str">
        <f>IFERROR(INDEX(tbl_dateHistory[], MATCH(tbl_dailyDashboard[[#This Row],[runDate]:[runDate]], tbl_dateHistory[[runDate]:[runDate]], 0), MATCH(tbl_dailyDashboard[[#Headers],[percentBRE]], tbl_dateHistory[#Headers], 0)), "-")</f>
        <v>x</v>
      </c>
      <c r="J581" s="58" t="str">
        <f>IFERROR(INDEX(tbl_dateHistory[], MATCH(tbl_dailyDashboard[[#This Row],[runDate]:[runDate]], tbl_dateHistory[[runDate]:[runDate]], 0), MATCH(tbl_dailyDashboard[[#Headers],[percentSystemErrors]], tbl_dateHistory[#Headers], 0)), "-")</f>
        <v>x</v>
      </c>
      <c r="K581" s="69"/>
    </row>
    <row r="582" spans="2:11" x14ac:dyDescent="0.3">
      <c r="B582" s="63"/>
      <c r="C582" s="55" t="str">
        <f>IFERROR((INDEX(tbl_dateHistory[], tbl_dailyDashboard[[#This Row],[rowLookup]], 1)), "-")</f>
        <v>x</v>
      </c>
      <c r="D582" s="56" t="str">
        <f>IFERROR(INDEX(tbl_dateHistory[], MATCH(tbl_dailyDashboard[[#This Row],[runDate]:[runDate]], tbl_dateHistory[[runDate]:[runDate]], 0), MATCH(tbl_dailyDashboard[[#Headers],[avgBotRunTime]], tbl_dateHistory[#Headers], 0)), "-")</f>
        <v>x</v>
      </c>
      <c r="E582" s="56" t="str">
        <f>IFERROR(INDEX(tbl_dateHistory[], MATCH(tbl_dailyDashboard[[#This Row],[runDate]:[runDate]], tbl_dateHistory[[runDate]:[runDate]], 0), MATCH(tbl_dailyDashboard[[#Headers],[avgTransactionTime]], tbl_dateHistory[#Headers], 0)), "-")</f>
        <v>x</v>
      </c>
      <c r="F582" s="99" t="str">
        <f>IFERROR(INDEX(tbl_dateHistory[], MATCH(tbl_dailyDashboard[[#This Row],[runDate]:[runDate]], tbl_dateHistory[[runDate]:[runDate]], 0), MATCH(tbl_dailyDashboard[[#Headers],[botRuns]], tbl_dateHistory[#Headers], 0)), "-")</f>
        <v>x</v>
      </c>
      <c r="G582" s="57" t="str">
        <f>IFERROR(INDEX(tbl_dateHistory[], MATCH(tbl_dailyDashboard[[#This Row],[runDate]:[runDate]], tbl_dateHistory[[runDate]:[runDate]], 0), MATCH(tbl_dailyDashboard[[#Headers],[totalTransactions]], tbl_dateHistory[#Headers], 0)), "-")</f>
        <v>x</v>
      </c>
      <c r="H582" s="58" t="str">
        <f>IFERROR(INDEX(tbl_dateHistory[], MATCH(tbl_dailyDashboard[[#This Row],[runDate]:[runDate]], tbl_dateHistory[[runDate]:[runDate]], 0), MATCH(tbl_dailyDashboard[[#Headers],[percentSuccessful]], tbl_dateHistory[#Headers], 0)), "-")</f>
        <v>x</v>
      </c>
      <c r="I582" s="58" t="str">
        <f>IFERROR(INDEX(tbl_dateHistory[], MATCH(tbl_dailyDashboard[[#This Row],[runDate]:[runDate]], tbl_dateHistory[[runDate]:[runDate]], 0), MATCH(tbl_dailyDashboard[[#Headers],[percentBRE]], tbl_dateHistory[#Headers], 0)), "-")</f>
        <v>x</v>
      </c>
      <c r="J582" s="58" t="str">
        <f>IFERROR(INDEX(tbl_dateHistory[], MATCH(tbl_dailyDashboard[[#This Row],[runDate]:[runDate]], tbl_dateHistory[[runDate]:[runDate]], 0), MATCH(tbl_dailyDashboard[[#Headers],[percentSystemErrors]], tbl_dateHistory[#Headers], 0)), "-")</f>
        <v>x</v>
      </c>
      <c r="K582" s="69"/>
    </row>
    <row r="583" spans="2:11" x14ac:dyDescent="0.3">
      <c r="B583" s="63"/>
      <c r="C583" s="55" t="str">
        <f>IFERROR((INDEX(tbl_dateHistory[], tbl_dailyDashboard[[#This Row],[rowLookup]], 1)), "-")</f>
        <v>x</v>
      </c>
      <c r="D583" s="56" t="str">
        <f>IFERROR(INDEX(tbl_dateHistory[], MATCH(tbl_dailyDashboard[[#This Row],[runDate]:[runDate]], tbl_dateHistory[[runDate]:[runDate]], 0), MATCH(tbl_dailyDashboard[[#Headers],[avgBotRunTime]], tbl_dateHistory[#Headers], 0)), "-")</f>
        <v>x</v>
      </c>
      <c r="E583" s="56" t="str">
        <f>IFERROR(INDEX(tbl_dateHistory[], MATCH(tbl_dailyDashboard[[#This Row],[runDate]:[runDate]], tbl_dateHistory[[runDate]:[runDate]], 0), MATCH(tbl_dailyDashboard[[#Headers],[avgTransactionTime]], tbl_dateHistory[#Headers], 0)), "-")</f>
        <v>x</v>
      </c>
      <c r="F583" s="99" t="str">
        <f>IFERROR(INDEX(tbl_dateHistory[], MATCH(tbl_dailyDashboard[[#This Row],[runDate]:[runDate]], tbl_dateHistory[[runDate]:[runDate]], 0), MATCH(tbl_dailyDashboard[[#Headers],[botRuns]], tbl_dateHistory[#Headers], 0)), "-")</f>
        <v>x</v>
      </c>
      <c r="G583" s="57" t="str">
        <f>IFERROR(INDEX(tbl_dateHistory[], MATCH(tbl_dailyDashboard[[#This Row],[runDate]:[runDate]], tbl_dateHistory[[runDate]:[runDate]], 0), MATCH(tbl_dailyDashboard[[#Headers],[totalTransactions]], tbl_dateHistory[#Headers], 0)), "-")</f>
        <v>x</v>
      </c>
      <c r="H583" s="58" t="str">
        <f>IFERROR(INDEX(tbl_dateHistory[], MATCH(tbl_dailyDashboard[[#This Row],[runDate]:[runDate]], tbl_dateHistory[[runDate]:[runDate]], 0), MATCH(tbl_dailyDashboard[[#Headers],[percentSuccessful]], tbl_dateHistory[#Headers], 0)), "-")</f>
        <v>x</v>
      </c>
      <c r="I583" s="58" t="str">
        <f>IFERROR(INDEX(tbl_dateHistory[], MATCH(tbl_dailyDashboard[[#This Row],[runDate]:[runDate]], tbl_dateHistory[[runDate]:[runDate]], 0), MATCH(tbl_dailyDashboard[[#Headers],[percentBRE]], tbl_dateHistory[#Headers], 0)), "-")</f>
        <v>x</v>
      </c>
      <c r="J583" s="58" t="str">
        <f>IFERROR(INDEX(tbl_dateHistory[], MATCH(tbl_dailyDashboard[[#This Row],[runDate]:[runDate]], tbl_dateHistory[[runDate]:[runDate]], 0), MATCH(tbl_dailyDashboard[[#Headers],[percentSystemErrors]], tbl_dateHistory[#Headers], 0)), "-")</f>
        <v>x</v>
      </c>
      <c r="K583" s="69"/>
    </row>
    <row r="584" spans="2:11" x14ac:dyDescent="0.3">
      <c r="B584" s="63"/>
      <c r="C584" s="55" t="str">
        <f>IFERROR((INDEX(tbl_dateHistory[], tbl_dailyDashboard[[#This Row],[rowLookup]], 1)), "-")</f>
        <v>x</v>
      </c>
      <c r="D584" s="56" t="str">
        <f>IFERROR(INDEX(tbl_dateHistory[], MATCH(tbl_dailyDashboard[[#This Row],[runDate]:[runDate]], tbl_dateHistory[[runDate]:[runDate]], 0), MATCH(tbl_dailyDashboard[[#Headers],[avgBotRunTime]], tbl_dateHistory[#Headers], 0)), "-")</f>
        <v>x</v>
      </c>
      <c r="E584" s="56" t="str">
        <f>IFERROR(INDEX(tbl_dateHistory[], MATCH(tbl_dailyDashboard[[#This Row],[runDate]:[runDate]], tbl_dateHistory[[runDate]:[runDate]], 0), MATCH(tbl_dailyDashboard[[#Headers],[avgTransactionTime]], tbl_dateHistory[#Headers], 0)), "-")</f>
        <v>x</v>
      </c>
      <c r="F584" s="99" t="str">
        <f>IFERROR(INDEX(tbl_dateHistory[], MATCH(tbl_dailyDashboard[[#This Row],[runDate]:[runDate]], tbl_dateHistory[[runDate]:[runDate]], 0), MATCH(tbl_dailyDashboard[[#Headers],[botRuns]], tbl_dateHistory[#Headers], 0)), "-")</f>
        <v>x</v>
      </c>
      <c r="G584" s="57" t="str">
        <f>IFERROR(INDEX(tbl_dateHistory[], MATCH(tbl_dailyDashboard[[#This Row],[runDate]:[runDate]], tbl_dateHistory[[runDate]:[runDate]], 0), MATCH(tbl_dailyDashboard[[#Headers],[totalTransactions]], tbl_dateHistory[#Headers], 0)), "-")</f>
        <v>x</v>
      </c>
      <c r="H584" s="58" t="str">
        <f>IFERROR(INDEX(tbl_dateHistory[], MATCH(tbl_dailyDashboard[[#This Row],[runDate]:[runDate]], tbl_dateHistory[[runDate]:[runDate]], 0), MATCH(tbl_dailyDashboard[[#Headers],[percentSuccessful]], tbl_dateHistory[#Headers], 0)), "-")</f>
        <v>x</v>
      </c>
      <c r="I584" s="58" t="str">
        <f>IFERROR(INDEX(tbl_dateHistory[], MATCH(tbl_dailyDashboard[[#This Row],[runDate]:[runDate]], tbl_dateHistory[[runDate]:[runDate]], 0), MATCH(tbl_dailyDashboard[[#Headers],[percentBRE]], tbl_dateHistory[#Headers], 0)), "-")</f>
        <v>x</v>
      </c>
      <c r="J584" s="58" t="str">
        <f>IFERROR(INDEX(tbl_dateHistory[], MATCH(tbl_dailyDashboard[[#This Row],[runDate]:[runDate]], tbl_dateHistory[[runDate]:[runDate]], 0), MATCH(tbl_dailyDashboard[[#Headers],[percentSystemErrors]], tbl_dateHistory[#Headers], 0)), "-")</f>
        <v>x</v>
      </c>
      <c r="K584" s="69"/>
    </row>
    <row r="585" spans="2:11" x14ac:dyDescent="0.3">
      <c r="B585" s="63"/>
      <c r="C585" s="55" t="str">
        <f>IFERROR((INDEX(tbl_dateHistory[], tbl_dailyDashboard[[#This Row],[rowLookup]], 1)), "-")</f>
        <v>x</v>
      </c>
      <c r="D585" s="56" t="str">
        <f>IFERROR(INDEX(tbl_dateHistory[], MATCH(tbl_dailyDashboard[[#This Row],[runDate]:[runDate]], tbl_dateHistory[[runDate]:[runDate]], 0), MATCH(tbl_dailyDashboard[[#Headers],[avgBotRunTime]], tbl_dateHistory[#Headers], 0)), "-")</f>
        <v>x</v>
      </c>
      <c r="E585" s="56" t="str">
        <f>IFERROR(INDEX(tbl_dateHistory[], MATCH(tbl_dailyDashboard[[#This Row],[runDate]:[runDate]], tbl_dateHistory[[runDate]:[runDate]], 0), MATCH(tbl_dailyDashboard[[#Headers],[avgTransactionTime]], tbl_dateHistory[#Headers], 0)), "-")</f>
        <v>x</v>
      </c>
      <c r="F585" s="99" t="str">
        <f>IFERROR(INDEX(tbl_dateHistory[], MATCH(tbl_dailyDashboard[[#This Row],[runDate]:[runDate]], tbl_dateHistory[[runDate]:[runDate]], 0), MATCH(tbl_dailyDashboard[[#Headers],[botRuns]], tbl_dateHistory[#Headers], 0)), "-")</f>
        <v>x</v>
      </c>
      <c r="G585" s="57" t="str">
        <f>IFERROR(INDEX(tbl_dateHistory[], MATCH(tbl_dailyDashboard[[#This Row],[runDate]:[runDate]], tbl_dateHistory[[runDate]:[runDate]], 0), MATCH(tbl_dailyDashboard[[#Headers],[totalTransactions]], tbl_dateHistory[#Headers], 0)), "-")</f>
        <v>x</v>
      </c>
      <c r="H585" s="58" t="str">
        <f>IFERROR(INDEX(tbl_dateHistory[], MATCH(tbl_dailyDashboard[[#This Row],[runDate]:[runDate]], tbl_dateHistory[[runDate]:[runDate]], 0), MATCH(tbl_dailyDashboard[[#Headers],[percentSuccessful]], tbl_dateHistory[#Headers], 0)), "-")</f>
        <v>x</v>
      </c>
      <c r="I585" s="58" t="str">
        <f>IFERROR(INDEX(tbl_dateHistory[], MATCH(tbl_dailyDashboard[[#This Row],[runDate]:[runDate]], tbl_dateHistory[[runDate]:[runDate]], 0), MATCH(tbl_dailyDashboard[[#Headers],[percentBRE]], tbl_dateHistory[#Headers], 0)), "-")</f>
        <v>x</v>
      </c>
      <c r="J585" s="58" t="str">
        <f>IFERROR(INDEX(tbl_dateHistory[], MATCH(tbl_dailyDashboard[[#This Row],[runDate]:[runDate]], tbl_dateHistory[[runDate]:[runDate]], 0), MATCH(tbl_dailyDashboard[[#Headers],[percentSystemErrors]], tbl_dateHistory[#Headers], 0)), "-")</f>
        <v>x</v>
      </c>
      <c r="K585" s="69"/>
    </row>
    <row r="586" spans="2:11" x14ac:dyDescent="0.3">
      <c r="B586" s="63"/>
      <c r="C586" s="55" t="str">
        <f>IFERROR((INDEX(tbl_dateHistory[], tbl_dailyDashboard[[#This Row],[rowLookup]], 1)), "-")</f>
        <v>x</v>
      </c>
      <c r="D586" s="56" t="str">
        <f>IFERROR(INDEX(tbl_dateHistory[], MATCH(tbl_dailyDashboard[[#This Row],[runDate]:[runDate]], tbl_dateHistory[[runDate]:[runDate]], 0), MATCH(tbl_dailyDashboard[[#Headers],[avgBotRunTime]], tbl_dateHistory[#Headers], 0)), "-")</f>
        <v>x</v>
      </c>
      <c r="E586" s="56" t="str">
        <f>IFERROR(INDEX(tbl_dateHistory[], MATCH(tbl_dailyDashboard[[#This Row],[runDate]:[runDate]], tbl_dateHistory[[runDate]:[runDate]], 0), MATCH(tbl_dailyDashboard[[#Headers],[avgTransactionTime]], tbl_dateHistory[#Headers], 0)), "-")</f>
        <v>x</v>
      </c>
      <c r="F586" s="99" t="str">
        <f>IFERROR(INDEX(tbl_dateHistory[], MATCH(tbl_dailyDashboard[[#This Row],[runDate]:[runDate]], tbl_dateHistory[[runDate]:[runDate]], 0), MATCH(tbl_dailyDashboard[[#Headers],[botRuns]], tbl_dateHistory[#Headers], 0)), "-")</f>
        <v>x</v>
      </c>
      <c r="G586" s="57" t="str">
        <f>IFERROR(INDEX(tbl_dateHistory[], MATCH(tbl_dailyDashboard[[#This Row],[runDate]:[runDate]], tbl_dateHistory[[runDate]:[runDate]], 0), MATCH(tbl_dailyDashboard[[#Headers],[totalTransactions]], tbl_dateHistory[#Headers], 0)), "-")</f>
        <v>x</v>
      </c>
      <c r="H586" s="58" t="str">
        <f>IFERROR(INDEX(tbl_dateHistory[], MATCH(tbl_dailyDashboard[[#This Row],[runDate]:[runDate]], tbl_dateHistory[[runDate]:[runDate]], 0), MATCH(tbl_dailyDashboard[[#Headers],[percentSuccessful]], tbl_dateHistory[#Headers], 0)), "-")</f>
        <v>x</v>
      </c>
      <c r="I586" s="58" t="str">
        <f>IFERROR(INDEX(tbl_dateHistory[], MATCH(tbl_dailyDashboard[[#This Row],[runDate]:[runDate]], tbl_dateHistory[[runDate]:[runDate]], 0), MATCH(tbl_dailyDashboard[[#Headers],[percentBRE]], tbl_dateHistory[#Headers], 0)), "-")</f>
        <v>x</v>
      </c>
      <c r="J586" s="58" t="str">
        <f>IFERROR(INDEX(tbl_dateHistory[], MATCH(tbl_dailyDashboard[[#This Row],[runDate]:[runDate]], tbl_dateHistory[[runDate]:[runDate]], 0), MATCH(tbl_dailyDashboard[[#Headers],[percentSystemErrors]], tbl_dateHistory[#Headers], 0)), "-")</f>
        <v>x</v>
      </c>
      <c r="K586" s="69"/>
    </row>
    <row r="587" spans="2:11" x14ac:dyDescent="0.3">
      <c r="B587" s="63"/>
      <c r="C587" s="55" t="str">
        <f>IFERROR((INDEX(tbl_dateHistory[], tbl_dailyDashboard[[#This Row],[rowLookup]], 1)), "-")</f>
        <v>x</v>
      </c>
      <c r="D587" s="56" t="str">
        <f>IFERROR(INDEX(tbl_dateHistory[], MATCH(tbl_dailyDashboard[[#This Row],[runDate]:[runDate]], tbl_dateHistory[[runDate]:[runDate]], 0), MATCH(tbl_dailyDashboard[[#Headers],[avgBotRunTime]], tbl_dateHistory[#Headers], 0)), "-")</f>
        <v>x</v>
      </c>
      <c r="E587" s="56" t="str">
        <f>IFERROR(INDEX(tbl_dateHistory[], MATCH(tbl_dailyDashboard[[#This Row],[runDate]:[runDate]], tbl_dateHistory[[runDate]:[runDate]], 0), MATCH(tbl_dailyDashboard[[#Headers],[avgTransactionTime]], tbl_dateHistory[#Headers], 0)), "-")</f>
        <v>x</v>
      </c>
      <c r="F587" s="99" t="str">
        <f>IFERROR(INDEX(tbl_dateHistory[], MATCH(tbl_dailyDashboard[[#This Row],[runDate]:[runDate]], tbl_dateHistory[[runDate]:[runDate]], 0), MATCH(tbl_dailyDashboard[[#Headers],[botRuns]], tbl_dateHistory[#Headers], 0)), "-")</f>
        <v>x</v>
      </c>
      <c r="G587" s="57" t="str">
        <f>IFERROR(INDEX(tbl_dateHistory[], MATCH(tbl_dailyDashboard[[#This Row],[runDate]:[runDate]], tbl_dateHistory[[runDate]:[runDate]], 0), MATCH(tbl_dailyDashboard[[#Headers],[totalTransactions]], tbl_dateHistory[#Headers], 0)), "-")</f>
        <v>x</v>
      </c>
      <c r="H587" s="58" t="str">
        <f>IFERROR(INDEX(tbl_dateHistory[], MATCH(tbl_dailyDashboard[[#This Row],[runDate]:[runDate]], tbl_dateHistory[[runDate]:[runDate]], 0), MATCH(tbl_dailyDashboard[[#Headers],[percentSuccessful]], tbl_dateHistory[#Headers], 0)), "-")</f>
        <v>x</v>
      </c>
      <c r="I587" s="58" t="str">
        <f>IFERROR(INDEX(tbl_dateHistory[], MATCH(tbl_dailyDashboard[[#This Row],[runDate]:[runDate]], tbl_dateHistory[[runDate]:[runDate]], 0), MATCH(tbl_dailyDashboard[[#Headers],[percentBRE]], tbl_dateHistory[#Headers], 0)), "-")</f>
        <v>x</v>
      </c>
      <c r="J587" s="58" t="str">
        <f>IFERROR(INDEX(tbl_dateHistory[], MATCH(tbl_dailyDashboard[[#This Row],[runDate]:[runDate]], tbl_dateHistory[[runDate]:[runDate]], 0), MATCH(tbl_dailyDashboard[[#Headers],[percentSystemErrors]], tbl_dateHistory[#Headers], 0)), "-")</f>
        <v>x</v>
      </c>
      <c r="K587" s="69"/>
    </row>
    <row r="588" spans="2:11" x14ac:dyDescent="0.3">
      <c r="B588" s="63"/>
      <c r="C588" s="55" t="str">
        <f>IFERROR((INDEX(tbl_dateHistory[], tbl_dailyDashboard[[#This Row],[rowLookup]], 1)), "-")</f>
        <v>x</v>
      </c>
      <c r="D588" s="56" t="str">
        <f>IFERROR(INDEX(tbl_dateHistory[], MATCH(tbl_dailyDashboard[[#This Row],[runDate]:[runDate]], tbl_dateHistory[[runDate]:[runDate]], 0), MATCH(tbl_dailyDashboard[[#Headers],[avgBotRunTime]], tbl_dateHistory[#Headers], 0)), "-")</f>
        <v>x</v>
      </c>
      <c r="E588" s="56" t="str">
        <f>IFERROR(INDEX(tbl_dateHistory[], MATCH(tbl_dailyDashboard[[#This Row],[runDate]:[runDate]], tbl_dateHistory[[runDate]:[runDate]], 0), MATCH(tbl_dailyDashboard[[#Headers],[avgTransactionTime]], tbl_dateHistory[#Headers], 0)), "-")</f>
        <v>x</v>
      </c>
      <c r="F588" s="99" t="str">
        <f>IFERROR(INDEX(tbl_dateHistory[], MATCH(tbl_dailyDashboard[[#This Row],[runDate]:[runDate]], tbl_dateHistory[[runDate]:[runDate]], 0), MATCH(tbl_dailyDashboard[[#Headers],[botRuns]], tbl_dateHistory[#Headers], 0)), "-")</f>
        <v>x</v>
      </c>
      <c r="G588" s="57" t="str">
        <f>IFERROR(INDEX(tbl_dateHistory[], MATCH(tbl_dailyDashboard[[#This Row],[runDate]:[runDate]], tbl_dateHistory[[runDate]:[runDate]], 0), MATCH(tbl_dailyDashboard[[#Headers],[totalTransactions]], tbl_dateHistory[#Headers], 0)), "-")</f>
        <v>x</v>
      </c>
      <c r="H588" s="58" t="str">
        <f>IFERROR(INDEX(tbl_dateHistory[], MATCH(tbl_dailyDashboard[[#This Row],[runDate]:[runDate]], tbl_dateHistory[[runDate]:[runDate]], 0), MATCH(tbl_dailyDashboard[[#Headers],[percentSuccessful]], tbl_dateHistory[#Headers], 0)), "-")</f>
        <v>x</v>
      </c>
      <c r="I588" s="58" t="str">
        <f>IFERROR(INDEX(tbl_dateHistory[], MATCH(tbl_dailyDashboard[[#This Row],[runDate]:[runDate]], tbl_dateHistory[[runDate]:[runDate]], 0), MATCH(tbl_dailyDashboard[[#Headers],[percentBRE]], tbl_dateHistory[#Headers], 0)), "-")</f>
        <v>x</v>
      </c>
      <c r="J588" s="58" t="str">
        <f>IFERROR(INDEX(tbl_dateHistory[], MATCH(tbl_dailyDashboard[[#This Row],[runDate]:[runDate]], tbl_dateHistory[[runDate]:[runDate]], 0), MATCH(tbl_dailyDashboard[[#Headers],[percentSystemErrors]], tbl_dateHistory[#Headers], 0)), "-")</f>
        <v>x</v>
      </c>
      <c r="K588" s="69"/>
    </row>
    <row r="589" spans="2:11" x14ac:dyDescent="0.3">
      <c r="B589" s="63"/>
      <c r="C589" s="55" t="str">
        <f>IFERROR((INDEX(tbl_dateHistory[], tbl_dailyDashboard[[#This Row],[rowLookup]], 1)), "-")</f>
        <v>x</v>
      </c>
      <c r="D589" s="56" t="str">
        <f>IFERROR(INDEX(tbl_dateHistory[], MATCH(tbl_dailyDashboard[[#This Row],[runDate]:[runDate]], tbl_dateHistory[[runDate]:[runDate]], 0), MATCH(tbl_dailyDashboard[[#Headers],[avgBotRunTime]], tbl_dateHistory[#Headers], 0)), "-")</f>
        <v>x</v>
      </c>
      <c r="E589" s="56" t="str">
        <f>IFERROR(INDEX(tbl_dateHistory[], MATCH(tbl_dailyDashboard[[#This Row],[runDate]:[runDate]], tbl_dateHistory[[runDate]:[runDate]], 0), MATCH(tbl_dailyDashboard[[#Headers],[avgTransactionTime]], tbl_dateHistory[#Headers], 0)), "-")</f>
        <v>x</v>
      </c>
      <c r="F589" s="99" t="str">
        <f>IFERROR(INDEX(tbl_dateHistory[], MATCH(tbl_dailyDashboard[[#This Row],[runDate]:[runDate]], tbl_dateHistory[[runDate]:[runDate]], 0), MATCH(tbl_dailyDashboard[[#Headers],[botRuns]], tbl_dateHistory[#Headers], 0)), "-")</f>
        <v>x</v>
      </c>
      <c r="G589" s="57" t="str">
        <f>IFERROR(INDEX(tbl_dateHistory[], MATCH(tbl_dailyDashboard[[#This Row],[runDate]:[runDate]], tbl_dateHistory[[runDate]:[runDate]], 0), MATCH(tbl_dailyDashboard[[#Headers],[totalTransactions]], tbl_dateHistory[#Headers], 0)), "-")</f>
        <v>x</v>
      </c>
      <c r="H589" s="58" t="str">
        <f>IFERROR(INDEX(tbl_dateHistory[], MATCH(tbl_dailyDashboard[[#This Row],[runDate]:[runDate]], tbl_dateHistory[[runDate]:[runDate]], 0), MATCH(tbl_dailyDashboard[[#Headers],[percentSuccessful]], tbl_dateHistory[#Headers], 0)), "-")</f>
        <v>x</v>
      </c>
      <c r="I589" s="58" t="str">
        <f>IFERROR(INDEX(tbl_dateHistory[], MATCH(tbl_dailyDashboard[[#This Row],[runDate]:[runDate]], tbl_dateHistory[[runDate]:[runDate]], 0), MATCH(tbl_dailyDashboard[[#Headers],[percentBRE]], tbl_dateHistory[#Headers], 0)), "-")</f>
        <v>x</v>
      </c>
      <c r="J589" s="58" t="str">
        <f>IFERROR(INDEX(tbl_dateHistory[], MATCH(tbl_dailyDashboard[[#This Row],[runDate]:[runDate]], tbl_dateHistory[[runDate]:[runDate]], 0), MATCH(tbl_dailyDashboard[[#Headers],[percentSystemErrors]], tbl_dateHistory[#Headers], 0)), "-")</f>
        <v>x</v>
      </c>
      <c r="K589" s="69"/>
    </row>
    <row r="590" spans="2:11" x14ac:dyDescent="0.3">
      <c r="B590" s="63"/>
      <c r="C590" s="55" t="str">
        <f>IFERROR((INDEX(tbl_dateHistory[], tbl_dailyDashboard[[#This Row],[rowLookup]], 1)), "-")</f>
        <v>x</v>
      </c>
      <c r="D590" s="56" t="str">
        <f>IFERROR(INDEX(tbl_dateHistory[], MATCH(tbl_dailyDashboard[[#This Row],[runDate]:[runDate]], tbl_dateHistory[[runDate]:[runDate]], 0), MATCH(tbl_dailyDashboard[[#Headers],[avgBotRunTime]], tbl_dateHistory[#Headers], 0)), "-")</f>
        <v>x</v>
      </c>
      <c r="E590" s="56" t="str">
        <f>IFERROR(INDEX(tbl_dateHistory[], MATCH(tbl_dailyDashboard[[#This Row],[runDate]:[runDate]], tbl_dateHistory[[runDate]:[runDate]], 0), MATCH(tbl_dailyDashboard[[#Headers],[avgTransactionTime]], tbl_dateHistory[#Headers], 0)), "-")</f>
        <v>x</v>
      </c>
      <c r="F590" s="99" t="str">
        <f>IFERROR(INDEX(tbl_dateHistory[], MATCH(tbl_dailyDashboard[[#This Row],[runDate]:[runDate]], tbl_dateHistory[[runDate]:[runDate]], 0), MATCH(tbl_dailyDashboard[[#Headers],[botRuns]], tbl_dateHistory[#Headers], 0)), "-")</f>
        <v>x</v>
      </c>
      <c r="G590" s="57" t="str">
        <f>IFERROR(INDEX(tbl_dateHistory[], MATCH(tbl_dailyDashboard[[#This Row],[runDate]:[runDate]], tbl_dateHistory[[runDate]:[runDate]], 0), MATCH(tbl_dailyDashboard[[#Headers],[totalTransactions]], tbl_dateHistory[#Headers], 0)), "-")</f>
        <v>x</v>
      </c>
      <c r="H590" s="58" t="str">
        <f>IFERROR(INDEX(tbl_dateHistory[], MATCH(tbl_dailyDashboard[[#This Row],[runDate]:[runDate]], tbl_dateHistory[[runDate]:[runDate]], 0), MATCH(tbl_dailyDashboard[[#Headers],[percentSuccessful]], tbl_dateHistory[#Headers], 0)), "-")</f>
        <v>x</v>
      </c>
      <c r="I590" s="58" t="str">
        <f>IFERROR(INDEX(tbl_dateHistory[], MATCH(tbl_dailyDashboard[[#This Row],[runDate]:[runDate]], tbl_dateHistory[[runDate]:[runDate]], 0), MATCH(tbl_dailyDashboard[[#Headers],[percentBRE]], tbl_dateHistory[#Headers], 0)), "-")</f>
        <v>x</v>
      </c>
      <c r="J590" s="58" t="str">
        <f>IFERROR(INDEX(tbl_dateHistory[], MATCH(tbl_dailyDashboard[[#This Row],[runDate]:[runDate]], tbl_dateHistory[[runDate]:[runDate]], 0), MATCH(tbl_dailyDashboard[[#Headers],[percentSystemErrors]], tbl_dateHistory[#Headers], 0)), "-")</f>
        <v>x</v>
      </c>
      <c r="K590" s="69"/>
    </row>
    <row r="591" spans="2:11" x14ac:dyDescent="0.3">
      <c r="B591" s="63"/>
      <c r="C591" s="55" t="str">
        <f>IFERROR((INDEX(tbl_dateHistory[], tbl_dailyDashboard[[#This Row],[rowLookup]], 1)), "-")</f>
        <v>x</v>
      </c>
      <c r="D591" s="56" t="str">
        <f>IFERROR(INDEX(tbl_dateHistory[], MATCH(tbl_dailyDashboard[[#This Row],[runDate]:[runDate]], tbl_dateHistory[[runDate]:[runDate]], 0), MATCH(tbl_dailyDashboard[[#Headers],[avgBotRunTime]], tbl_dateHistory[#Headers], 0)), "-")</f>
        <v>x</v>
      </c>
      <c r="E591" s="56" t="str">
        <f>IFERROR(INDEX(tbl_dateHistory[], MATCH(tbl_dailyDashboard[[#This Row],[runDate]:[runDate]], tbl_dateHistory[[runDate]:[runDate]], 0), MATCH(tbl_dailyDashboard[[#Headers],[avgTransactionTime]], tbl_dateHistory[#Headers], 0)), "-")</f>
        <v>x</v>
      </c>
      <c r="F591" s="99" t="str">
        <f>IFERROR(INDEX(tbl_dateHistory[], MATCH(tbl_dailyDashboard[[#This Row],[runDate]:[runDate]], tbl_dateHistory[[runDate]:[runDate]], 0), MATCH(tbl_dailyDashboard[[#Headers],[botRuns]], tbl_dateHistory[#Headers], 0)), "-")</f>
        <v>x</v>
      </c>
      <c r="G591" s="57" t="str">
        <f>IFERROR(INDEX(tbl_dateHistory[], MATCH(tbl_dailyDashboard[[#This Row],[runDate]:[runDate]], tbl_dateHistory[[runDate]:[runDate]], 0), MATCH(tbl_dailyDashboard[[#Headers],[totalTransactions]], tbl_dateHistory[#Headers], 0)), "-")</f>
        <v>x</v>
      </c>
      <c r="H591" s="58" t="str">
        <f>IFERROR(INDEX(tbl_dateHistory[], MATCH(tbl_dailyDashboard[[#This Row],[runDate]:[runDate]], tbl_dateHistory[[runDate]:[runDate]], 0), MATCH(tbl_dailyDashboard[[#Headers],[percentSuccessful]], tbl_dateHistory[#Headers], 0)), "-")</f>
        <v>x</v>
      </c>
      <c r="I591" s="58" t="str">
        <f>IFERROR(INDEX(tbl_dateHistory[], MATCH(tbl_dailyDashboard[[#This Row],[runDate]:[runDate]], tbl_dateHistory[[runDate]:[runDate]], 0), MATCH(tbl_dailyDashboard[[#Headers],[percentBRE]], tbl_dateHistory[#Headers], 0)), "-")</f>
        <v>x</v>
      </c>
      <c r="J591" s="58" t="str">
        <f>IFERROR(INDEX(tbl_dateHistory[], MATCH(tbl_dailyDashboard[[#This Row],[runDate]:[runDate]], tbl_dateHistory[[runDate]:[runDate]], 0), MATCH(tbl_dailyDashboard[[#Headers],[percentSystemErrors]], tbl_dateHistory[#Headers], 0)), "-")</f>
        <v>x</v>
      </c>
      <c r="K591" s="69"/>
    </row>
    <row r="592" spans="2:11" x14ac:dyDescent="0.3">
      <c r="B592" s="63"/>
      <c r="C592" s="55" t="str">
        <f>IFERROR((INDEX(tbl_dateHistory[], tbl_dailyDashboard[[#This Row],[rowLookup]], 1)), "-")</f>
        <v>x</v>
      </c>
      <c r="D592" s="56" t="str">
        <f>IFERROR(INDEX(tbl_dateHistory[], MATCH(tbl_dailyDashboard[[#This Row],[runDate]:[runDate]], tbl_dateHistory[[runDate]:[runDate]], 0), MATCH(tbl_dailyDashboard[[#Headers],[avgBotRunTime]], tbl_dateHistory[#Headers], 0)), "-")</f>
        <v>x</v>
      </c>
      <c r="E592" s="56" t="str">
        <f>IFERROR(INDEX(tbl_dateHistory[], MATCH(tbl_dailyDashboard[[#This Row],[runDate]:[runDate]], tbl_dateHistory[[runDate]:[runDate]], 0), MATCH(tbl_dailyDashboard[[#Headers],[avgTransactionTime]], tbl_dateHistory[#Headers], 0)), "-")</f>
        <v>x</v>
      </c>
      <c r="F592" s="99" t="str">
        <f>IFERROR(INDEX(tbl_dateHistory[], MATCH(tbl_dailyDashboard[[#This Row],[runDate]:[runDate]], tbl_dateHistory[[runDate]:[runDate]], 0), MATCH(tbl_dailyDashboard[[#Headers],[botRuns]], tbl_dateHistory[#Headers], 0)), "-")</f>
        <v>x</v>
      </c>
      <c r="G592" s="57" t="str">
        <f>IFERROR(INDEX(tbl_dateHistory[], MATCH(tbl_dailyDashboard[[#This Row],[runDate]:[runDate]], tbl_dateHistory[[runDate]:[runDate]], 0), MATCH(tbl_dailyDashboard[[#Headers],[totalTransactions]], tbl_dateHistory[#Headers], 0)), "-")</f>
        <v>x</v>
      </c>
      <c r="H592" s="58" t="str">
        <f>IFERROR(INDEX(tbl_dateHistory[], MATCH(tbl_dailyDashboard[[#This Row],[runDate]:[runDate]], tbl_dateHistory[[runDate]:[runDate]], 0), MATCH(tbl_dailyDashboard[[#Headers],[percentSuccessful]], tbl_dateHistory[#Headers], 0)), "-")</f>
        <v>x</v>
      </c>
      <c r="I592" s="58" t="str">
        <f>IFERROR(INDEX(tbl_dateHistory[], MATCH(tbl_dailyDashboard[[#This Row],[runDate]:[runDate]], tbl_dateHistory[[runDate]:[runDate]], 0), MATCH(tbl_dailyDashboard[[#Headers],[percentBRE]], tbl_dateHistory[#Headers], 0)), "-")</f>
        <v>x</v>
      </c>
      <c r="J592" s="58" t="str">
        <f>IFERROR(INDEX(tbl_dateHistory[], MATCH(tbl_dailyDashboard[[#This Row],[runDate]:[runDate]], tbl_dateHistory[[runDate]:[runDate]], 0), MATCH(tbl_dailyDashboard[[#Headers],[percentSystemErrors]], tbl_dateHistory[#Headers], 0)), "-")</f>
        <v>x</v>
      </c>
      <c r="K592" s="69"/>
    </row>
    <row r="593" spans="2:11" x14ac:dyDescent="0.3">
      <c r="B593" s="63"/>
      <c r="C593" s="55" t="str">
        <f>IFERROR((INDEX(tbl_dateHistory[], tbl_dailyDashboard[[#This Row],[rowLookup]], 1)), "-")</f>
        <v>x</v>
      </c>
      <c r="D593" s="56" t="str">
        <f>IFERROR(INDEX(tbl_dateHistory[], MATCH(tbl_dailyDashboard[[#This Row],[runDate]:[runDate]], tbl_dateHistory[[runDate]:[runDate]], 0), MATCH(tbl_dailyDashboard[[#Headers],[avgBotRunTime]], tbl_dateHistory[#Headers], 0)), "-")</f>
        <v>x</v>
      </c>
      <c r="E593" s="56" t="str">
        <f>IFERROR(INDEX(tbl_dateHistory[], MATCH(tbl_dailyDashboard[[#This Row],[runDate]:[runDate]], tbl_dateHistory[[runDate]:[runDate]], 0), MATCH(tbl_dailyDashboard[[#Headers],[avgTransactionTime]], tbl_dateHistory[#Headers], 0)), "-")</f>
        <v>x</v>
      </c>
      <c r="F593" s="99" t="str">
        <f>IFERROR(INDEX(tbl_dateHistory[], MATCH(tbl_dailyDashboard[[#This Row],[runDate]:[runDate]], tbl_dateHistory[[runDate]:[runDate]], 0), MATCH(tbl_dailyDashboard[[#Headers],[botRuns]], tbl_dateHistory[#Headers], 0)), "-")</f>
        <v>x</v>
      </c>
      <c r="G593" s="57" t="str">
        <f>IFERROR(INDEX(tbl_dateHistory[], MATCH(tbl_dailyDashboard[[#This Row],[runDate]:[runDate]], tbl_dateHistory[[runDate]:[runDate]], 0), MATCH(tbl_dailyDashboard[[#Headers],[totalTransactions]], tbl_dateHistory[#Headers], 0)), "-")</f>
        <v>x</v>
      </c>
      <c r="H593" s="58" t="str">
        <f>IFERROR(INDEX(tbl_dateHistory[], MATCH(tbl_dailyDashboard[[#This Row],[runDate]:[runDate]], tbl_dateHistory[[runDate]:[runDate]], 0), MATCH(tbl_dailyDashboard[[#Headers],[percentSuccessful]], tbl_dateHistory[#Headers], 0)), "-")</f>
        <v>x</v>
      </c>
      <c r="I593" s="58" t="str">
        <f>IFERROR(INDEX(tbl_dateHistory[], MATCH(tbl_dailyDashboard[[#This Row],[runDate]:[runDate]], tbl_dateHistory[[runDate]:[runDate]], 0), MATCH(tbl_dailyDashboard[[#Headers],[percentBRE]], tbl_dateHistory[#Headers], 0)), "-")</f>
        <v>x</v>
      </c>
      <c r="J593" s="58" t="str">
        <f>IFERROR(INDEX(tbl_dateHistory[], MATCH(tbl_dailyDashboard[[#This Row],[runDate]:[runDate]], tbl_dateHistory[[runDate]:[runDate]], 0), MATCH(tbl_dailyDashboard[[#Headers],[percentSystemErrors]], tbl_dateHistory[#Headers], 0)), "-")</f>
        <v>x</v>
      </c>
      <c r="K593" s="69"/>
    </row>
    <row r="594" spans="2:11" x14ac:dyDescent="0.3">
      <c r="B594" s="63"/>
      <c r="C594" s="55" t="str">
        <f>IFERROR((INDEX(tbl_dateHistory[], tbl_dailyDashboard[[#This Row],[rowLookup]], 1)), "-")</f>
        <v>x</v>
      </c>
      <c r="D594" s="56" t="str">
        <f>IFERROR(INDEX(tbl_dateHistory[], MATCH(tbl_dailyDashboard[[#This Row],[runDate]:[runDate]], tbl_dateHistory[[runDate]:[runDate]], 0), MATCH(tbl_dailyDashboard[[#Headers],[avgBotRunTime]], tbl_dateHistory[#Headers], 0)), "-")</f>
        <v>x</v>
      </c>
      <c r="E594" s="56" t="str">
        <f>IFERROR(INDEX(tbl_dateHistory[], MATCH(tbl_dailyDashboard[[#This Row],[runDate]:[runDate]], tbl_dateHistory[[runDate]:[runDate]], 0), MATCH(tbl_dailyDashboard[[#Headers],[avgTransactionTime]], tbl_dateHistory[#Headers], 0)), "-")</f>
        <v>x</v>
      </c>
      <c r="F594" s="99" t="str">
        <f>IFERROR(INDEX(tbl_dateHistory[], MATCH(tbl_dailyDashboard[[#This Row],[runDate]:[runDate]], tbl_dateHistory[[runDate]:[runDate]], 0), MATCH(tbl_dailyDashboard[[#Headers],[botRuns]], tbl_dateHistory[#Headers], 0)), "-")</f>
        <v>x</v>
      </c>
      <c r="G594" s="57" t="str">
        <f>IFERROR(INDEX(tbl_dateHistory[], MATCH(tbl_dailyDashboard[[#This Row],[runDate]:[runDate]], tbl_dateHistory[[runDate]:[runDate]], 0), MATCH(tbl_dailyDashboard[[#Headers],[totalTransactions]], tbl_dateHistory[#Headers], 0)), "-")</f>
        <v>x</v>
      </c>
      <c r="H594" s="58" t="str">
        <f>IFERROR(INDEX(tbl_dateHistory[], MATCH(tbl_dailyDashboard[[#This Row],[runDate]:[runDate]], tbl_dateHistory[[runDate]:[runDate]], 0), MATCH(tbl_dailyDashboard[[#Headers],[percentSuccessful]], tbl_dateHistory[#Headers], 0)), "-")</f>
        <v>x</v>
      </c>
      <c r="I594" s="58" t="str">
        <f>IFERROR(INDEX(tbl_dateHistory[], MATCH(tbl_dailyDashboard[[#This Row],[runDate]:[runDate]], tbl_dateHistory[[runDate]:[runDate]], 0), MATCH(tbl_dailyDashboard[[#Headers],[percentBRE]], tbl_dateHistory[#Headers], 0)), "-")</f>
        <v>x</v>
      </c>
      <c r="J594" s="58" t="str">
        <f>IFERROR(INDEX(tbl_dateHistory[], MATCH(tbl_dailyDashboard[[#This Row],[runDate]:[runDate]], tbl_dateHistory[[runDate]:[runDate]], 0), MATCH(tbl_dailyDashboard[[#Headers],[percentSystemErrors]], tbl_dateHistory[#Headers], 0)), "-")</f>
        <v>x</v>
      </c>
      <c r="K594" s="69"/>
    </row>
    <row r="595" spans="2:11" x14ac:dyDescent="0.3">
      <c r="B595" s="63"/>
      <c r="C595" s="55" t="str">
        <f>IFERROR((INDEX(tbl_dateHistory[], tbl_dailyDashboard[[#This Row],[rowLookup]], 1)), "-")</f>
        <v>x</v>
      </c>
      <c r="D595" s="56" t="str">
        <f>IFERROR(INDEX(tbl_dateHistory[], MATCH(tbl_dailyDashboard[[#This Row],[runDate]:[runDate]], tbl_dateHistory[[runDate]:[runDate]], 0), MATCH(tbl_dailyDashboard[[#Headers],[avgBotRunTime]], tbl_dateHistory[#Headers], 0)), "-")</f>
        <v>x</v>
      </c>
      <c r="E595" s="56" t="str">
        <f>IFERROR(INDEX(tbl_dateHistory[], MATCH(tbl_dailyDashboard[[#This Row],[runDate]:[runDate]], tbl_dateHistory[[runDate]:[runDate]], 0), MATCH(tbl_dailyDashboard[[#Headers],[avgTransactionTime]], tbl_dateHistory[#Headers], 0)), "-")</f>
        <v>x</v>
      </c>
      <c r="F595" s="99" t="str">
        <f>IFERROR(INDEX(tbl_dateHistory[], MATCH(tbl_dailyDashboard[[#This Row],[runDate]:[runDate]], tbl_dateHistory[[runDate]:[runDate]], 0), MATCH(tbl_dailyDashboard[[#Headers],[botRuns]], tbl_dateHistory[#Headers], 0)), "-")</f>
        <v>x</v>
      </c>
      <c r="G595" s="57" t="str">
        <f>IFERROR(INDEX(tbl_dateHistory[], MATCH(tbl_dailyDashboard[[#This Row],[runDate]:[runDate]], tbl_dateHistory[[runDate]:[runDate]], 0), MATCH(tbl_dailyDashboard[[#Headers],[totalTransactions]], tbl_dateHistory[#Headers], 0)), "-")</f>
        <v>x</v>
      </c>
      <c r="H595" s="58" t="str">
        <f>IFERROR(INDEX(tbl_dateHistory[], MATCH(tbl_dailyDashboard[[#This Row],[runDate]:[runDate]], tbl_dateHistory[[runDate]:[runDate]], 0), MATCH(tbl_dailyDashboard[[#Headers],[percentSuccessful]], tbl_dateHistory[#Headers], 0)), "-")</f>
        <v>x</v>
      </c>
      <c r="I595" s="58" t="str">
        <f>IFERROR(INDEX(tbl_dateHistory[], MATCH(tbl_dailyDashboard[[#This Row],[runDate]:[runDate]], tbl_dateHistory[[runDate]:[runDate]], 0), MATCH(tbl_dailyDashboard[[#Headers],[percentBRE]], tbl_dateHistory[#Headers], 0)), "-")</f>
        <v>x</v>
      </c>
      <c r="J595" s="58" t="str">
        <f>IFERROR(INDEX(tbl_dateHistory[], MATCH(tbl_dailyDashboard[[#This Row],[runDate]:[runDate]], tbl_dateHistory[[runDate]:[runDate]], 0), MATCH(tbl_dailyDashboard[[#Headers],[percentSystemErrors]], tbl_dateHistory[#Headers], 0)), "-")</f>
        <v>x</v>
      </c>
      <c r="K595" s="69"/>
    </row>
    <row r="596" spans="2:11" x14ac:dyDescent="0.3">
      <c r="B596" s="63"/>
      <c r="C596" s="55" t="str">
        <f>IFERROR((INDEX(tbl_dateHistory[], tbl_dailyDashboard[[#This Row],[rowLookup]], 1)), "-")</f>
        <v>x</v>
      </c>
      <c r="D596" s="56" t="str">
        <f>IFERROR(INDEX(tbl_dateHistory[], MATCH(tbl_dailyDashboard[[#This Row],[runDate]:[runDate]], tbl_dateHistory[[runDate]:[runDate]], 0), MATCH(tbl_dailyDashboard[[#Headers],[avgBotRunTime]], tbl_dateHistory[#Headers], 0)), "-")</f>
        <v>x</v>
      </c>
      <c r="E596" s="56" t="str">
        <f>IFERROR(INDEX(tbl_dateHistory[], MATCH(tbl_dailyDashboard[[#This Row],[runDate]:[runDate]], tbl_dateHistory[[runDate]:[runDate]], 0), MATCH(tbl_dailyDashboard[[#Headers],[avgTransactionTime]], tbl_dateHistory[#Headers], 0)), "-")</f>
        <v>x</v>
      </c>
      <c r="F596" s="99" t="str">
        <f>IFERROR(INDEX(tbl_dateHistory[], MATCH(tbl_dailyDashboard[[#This Row],[runDate]:[runDate]], tbl_dateHistory[[runDate]:[runDate]], 0), MATCH(tbl_dailyDashboard[[#Headers],[botRuns]], tbl_dateHistory[#Headers], 0)), "-")</f>
        <v>x</v>
      </c>
      <c r="G596" s="57" t="str">
        <f>IFERROR(INDEX(tbl_dateHistory[], MATCH(tbl_dailyDashboard[[#This Row],[runDate]:[runDate]], tbl_dateHistory[[runDate]:[runDate]], 0), MATCH(tbl_dailyDashboard[[#Headers],[totalTransactions]], tbl_dateHistory[#Headers], 0)), "-")</f>
        <v>x</v>
      </c>
      <c r="H596" s="58" t="str">
        <f>IFERROR(INDEX(tbl_dateHistory[], MATCH(tbl_dailyDashboard[[#This Row],[runDate]:[runDate]], tbl_dateHistory[[runDate]:[runDate]], 0), MATCH(tbl_dailyDashboard[[#Headers],[percentSuccessful]], tbl_dateHistory[#Headers], 0)), "-")</f>
        <v>x</v>
      </c>
      <c r="I596" s="58" t="str">
        <f>IFERROR(INDEX(tbl_dateHistory[], MATCH(tbl_dailyDashboard[[#This Row],[runDate]:[runDate]], tbl_dateHistory[[runDate]:[runDate]], 0), MATCH(tbl_dailyDashboard[[#Headers],[percentBRE]], tbl_dateHistory[#Headers], 0)), "-")</f>
        <v>x</v>
      </c>
      <c r="J596" s="58" t="str">
        <f>IFERROR(INDEX(tbl_dateHistory[], MATCH(tbl_dailyDashboard[[#This Row],[runDate]:[runDate]], tbl_dateHistory[[runDate]:[runDate]], 0), MATCH(tbl_dailyDashboard[[#Headers],[percentSystemErrors]], tbl_dateHistory[#Headers], 0)), "-")</f>
        <v>x</v>
      </c>
      <c r="K596" s="69"/>
    </row>
    <row r="597" spans="2:11" x14ac:dyDescent="0.3">
      <c r="B597" s="63"/>
      <c r="C597" s="55" t="str">
        <f>IFERROR((INDEX(tbl_dateHistory[], tbl_dailyDashboard[[#This Row],[rowLookup]], 1)), "-")</f>
        <v>x</v>
      </c>
      <c r="D597" s="56" t="str">
        <f>IFERROR(INDEX(tbl_dateHistory[], MATCH(tbl_dailyDashboard[[#This Row],[runDate]:[runDate]], tbl_dateHistory[[runDate]:[runDate]], 0), MATCH(tbl_dailyDashboard[[#Headers],[avgBotRunTime]], tbl_dateHistory[#Headers], 0)), "-")</f>
        <v>x</v>
      </c>
      <c r="E597" s="56" t="str">
        <f>IFERROR(INDEX(tbl_dateHistory[], MATCH(tbl_dailyDashboard[[#This Row],[runDate]:[runDate]], tbl_dateHistory[[runDate]:[runDate]], 0), MATCH(tbl_dailyDashboard[[#Headers],[avgTransactionTime]], tbl_dateHistory[#Headers], 0)), "-")</f>
        <v>x</v>
      </c>
      <c r="F597" s="99" t="str">
        <f>IFERROR(INDEX(tbl_dateHistory[], MATCH(tbl_dailyDashboard[[#This Row],[runDate]:[runDate]], tbl_dateHistory[[runDate]:[runDate]], 0), MATCH(tbl_dailyDashboard[[#Headers],[botRuns]], tbl_dateHistory[#Headers], 0)), "-")</f>
        <v>x</v>
      </c>
      <c r="G597" s="57" t="str">
        <f>IFERROR(INDEX(tbl_dateHistory[], MATCH(tbl_dailyDashboard[[#This Row],[runDate]:[runDate]], tbl_dateHistory[[runDate]:[runDate]], 0), MATCH(tbl_dailyDashboard[[#Headers],[totalTransactions]], tbl_dateHistory[#Headers], 0)), "-")</f>
        <v>x</v>
      </c>
      <c r="H597" s="58" t="str">
        <f>IFERROR(INDEX(tbl_dateHistory[], MATCH(tbl_dailyDashboard[[#This Row],[runDate]:[runDate]], tbl_dateHistory[[runDate]:[runDate]], 0), MATCH(tbl_dailyDashboard[[#Headers],[percentSuccessful]], tbl_dateHistory[#Headers], 0)), "-")</f>
        <v>x</v>
      </c>
      <c r="I597" s="58" t="str">
        <f>IFERROR(INDEX(tbl_dateHistory[], MATCH(tbl_dailyDashboard[[#This Row],[runDate]:[runDate]], tbl_dateHistory[[runDate]:[runDate]], 0), MATCH(tbl_dailyDashboard[[#Headers],[percentBRE]], tbl_dateHistory[#Headers], 0)), "-")</f>
        <v>x</v>
      </c>
      <c r="J597" s="58" t="str">
        <f>IFERROR(INDEX(tbl_dateHistory[], MATCH(tbl_dailyDashboard[[#This Row],[runDate]:[runDate]], tbl_dateHistory[[runDate]:[runDate]], 0), MATCH(tbl_dailyDashboard[[#Headers],[percentSystemErrors]], tbl_dateHistory[#Headers], 0)), "-")</f>
        <v>x</v>
      </c>
      <c r="K597" s="69"/>
    </row>
    <row r="598" spans="2:11" x14ac:dyDescent="0.3">
      <c r="B598" s="63"/>
      <c r="C598" s="55" t="str">
        <f>IFERROR((INDEX(tbl_dateHistory[], tbl_dailyDashboard[[#This Row],[rowLookup]], 1)), "-")</f>
        <v>x</v>
      </c>
      <c r="D598" s="56" t="str">
        <f>IFERROR(INDEX(tbl_dateHistory[], MATCH(tbl_dailyDashboard[[#This Row],[runDate]:[runDate]], tbl_dateHistory[[runDate]:[runDate]], 0), MATCH(tbl_dailyDashboard[[#Headers],[avgBotRunTime]], tbl_dateHistory[#Headers], 0)), "-")</f>
        <v>x</v>
      </c>
      <c r="E598" s="56" t="str">
        <f>IFERROR(INDEX(tbl_dateHistory[], MATCH(tbl_dailyDashboard[[#This Row],[runDate]:[runDate]], tbl_dateHistory[[runDate]:[runDate]], 0), MATCH(tbl_dailyDashboard[[#Headers],[avgTransactionTime]], tbl_dateHistory[#Headers], 0)), "-")</f>
        <v>x</v>
      </c>
      <c r="F598" s="99" t="str">
        <f>IFERROR(INDEX(tbl_dateHistory[], MATCH(tbl_dailyDashboard[[#This Row],[runDate]:[runDate]], tbl_dateHistory[[runDate]:[runDate]], 0), MATCH(tbl_dailyDashboard[[#Headers],[botRuns]], tbl_dateHistory[#Headers], 0)), "-")</f>
        <v>x</v>
      </c>
      <c r="G598" s="57" t="str">
        <f>IFERROR(INDEX(tbl_dateHistory[], MATCH(tbl_dailyDashboard[[#This Row],[runDate]:[runDate]], tbl_dateHistory[[runDate]:[runDate]], 0), MATCH(tbl_dailyDashboard[[#Headers],[totalTransactions]], tbl_dateHistory[#Headers], 0)), "-")</f>
        <v>x</v>
      </c>
      <c r="H598" s="58" t="str">
        <f>IFERROR(INDEX(tbl_dateHistory[], MATCH(tbl_dailyDashboard[[#This Row],[runDate]:[runDate]], tbl_dateHistory[[runDate]:[runDate]], 0), MATCH(tbl_dailyDashboard[[#Headers],[percentSuccessful]], tbl_dateHistory[#Headers], 0)), "-")</f>
        <v>x</v>
      </c>
      <c r="I598" s="58" t="str">
        <f>IFERROR(INDEX(tbl_dateHistory[], MATCH(tbl_dailyDashboard[[#This Row],[runDate]:[runDate]], tbl_dateHistory[[runDate]:[runDate]], 0), MATCH(tbl_dailyDashboard[[#Headers],[percentBRE]], tbl_dateHistory[#Headers], 0)), "-")</f>
        <v>x</v>
      </c>
      <c r="J598" s="58" t="str">
        <f>IFERROR(INDEX(tbl_dateHistory[], MATCH(tbl_dailyDashboard[[#This Row],[runDate]:[runDate]], tbl_dateHistory[[runDate]:[runDate]], 0), MATCH(tbl_dailyDashboard[[#Headers],[percentSystemErrors]], tbl_dateHistory[#Headers], 0)), "-")</f>
        <v>x</v>
      </c>
      <c r="K598" s="69"/>
    </row>
    <row r="599" spans="2:11" x14ac:dyDescent="0.3">
      <c r="B599" s="63"/>
      <c r="C599" s="55" t="str">
        <f>IFERROR((INDEX(tbl_dateHistory[], tbl_dailyDashboard[[#This Row],[rowLookup]], 1)), "-")</f>
        <v>x</v>
      </c>
      <c r="D599" s="56" t="str">
        <f>IFERROR(INDEX(tbl_dateHistory[], MATCH(tbl_dailyDashboard[[#This Row],[runDate]:[runDate]], tbl_dateHistory[[runDate]:[runDate]], 0), MATCH(tbl_dailyDashboard[[#Headers],[avgBotRunTime]], tbl_dateHistory[#Headers], 0)), "-")</f>
        <v>x</v>
      </c>
      <c r="E599" s="56" t="str">
        <f>IFERROR(INDEX(tbl_dateHistory[], MATCH(tbl_dailyDashboard[[#This Row],[runDate]:[runDate]], tbl_dateHistory[[runDate]:[runDate]], 0), MATCH(tbl_dailyDashboard[[#Headers],[avgTransactionTime]], tbl_dateHistory[#Headers], 0)), "-")</f>
        <v>x</v>
      </c>
      <c r="F599" s="99" t="str">
        <f>IFERROR(INDEX(tbl_dateHistory[], MATCH(tbl_dailyDashboard[[#This Row],[runDate]:[runDate]], tbl_dateHistory[[runDate]:[runDate]], 0), MATCH(tbl_dailyDashboard[[#Headers],[botRuns]], tbl_dateHistory[#Headers], 0)), "-")</f>
        <v>x</v>
      </c>
      <c r="G599" s="57" t="str">
        <f>IFERROR(INDEX(tbl_dateHistory[], MATCH(tbl_dailyDashboard[[#This Row],[runDate]:[runDate]], tbl_dateHistory[[runDate]:[runDate]], 0), MATCH(tbl_dailyDashboard[[#Headers],[totalTransactions]], tbl_dateHistory[#Headers], 0)), "-")</f>
        <v>x</v>
      </c>
      <c r="H599" s="58" t="str">
        <f>IFERROR(INDEX(tbl_dateHistory[], MATCH(tbl_dailyDashboard[[#This Row],[runDate]:[runDate]], tbl_dateHistory[[runDate]:[runDate]], 0), MATCH(tbl_dailyDashboard[[#Headers],[percentSuccessful]], tbl_dateHistory[#Headers], 0)), "-")</f>
        <v>x</v>
      </c>
      <c r="I599" s="58" t="str">
        <f>IFERROR(INDEX(tbl_dateHistory[], MATCH(tbl_dailyDashboard[[#This Row],[runDate]:[runDate]], tbl_dateHistory[[runDate]:[runDate]], 0), MATCH(tbl_dailyDashboard[[#Headers],[percentBRE]], tbl_dateHistory[#Headers], 0)), "-")</f>
        <v>x</v>
      </c>
      <c r="J599" s="58" t="str">
        <f>IFERROR(INDEX(tbl_dateHistory[], MATCH(tbl_dailyDashboard[[#This Row],[runDate]:[runDate]], tbl_dateHistory[[runDate]:[runDate]], 0), MATCH(tbl_dailyDashboard[[#Headers],[percentSystemErrors]], tbl_dateHistory[#Headers], 0)), "-")</f>
        <v>x</v>
      </c>
      <c r="K599" s="69"/>
    </row>
    <row r="600" spans="2:11" x14ac:dyDescent="0.3">
      <c r="B600" s="63"/>
      <c r="C600" s="55" t="str">
        <f>IFERROR((INDEX(tbl_dateHistory[], tbl_dailyDashboard[[#This Row],[rowLookup]], 1)), "-")</f>
        <v>x</v>
      </c>
      <c r="D600" s="56" t="str">
        <f>IFERROR(INDEX(tbl_dateHistory[], MATCH(tbl_dailyDashboard[[#This Row],[runDate]:[runDate]], tbl_dateHistory[[runDate]:[runDate]], 0), MATCH(tbl_dailyDashboard[[#Headers],[avgBotRunTime]], tbl_dateHistory[#Headers], 0)), "-")</f>
        <v>x</v>
      </c>
      <c r="E600" s="56" t="str">
        <f>IFERROR(INDEX(tbl_dateHistory[], MATCH(tbl_dailyDashboard[[#This Row],[runDate]:[runDate]], tbl_dateHistory[[runDate]:[runDate]], 0), MATCH(tbl_dailyDashboard[[#Headers],[avgTransactionTime]], tbl_dateHistory[#Headers], 0)), "-")</f>
        <v>x</v>
      </c>
      <c r="F600" s="99" t="str">
        <f>IFERROR(INDEX(tbl_dateHistory[], MATCH(tbl_dailyDashboard[[#This Row],[runDate]:[runDate]], tbl_dateHistory[[runDate]:[runDate]], 0), MATCH(tbl_dailyDashboard[[#Headers],[botRuns]], tbl_dateHistory[#Headers], 0)), "-")</f>
        <v>x</v>
      </c>
      <c r="G600" s="57" t="str">
        <f>IFERROR(INDEX(tbl_dateHistory[], MATCH(tbl_dailyDashboard[[#This Row],[runDate]:[runDate]], tbl_dateHistory[[runDate]:[runDate]], 0), MATCH(tbl_dailyDashboard[[#Headers],[totalTransactions]], tbl_dateHistory[#Headers], 0)), "-")</f>
        <v>x</v>
      </c>
      <c r="H600" s="58" t="str">
        <f>IFERROR(INDEX(tbl_dateHistory[], MATCH(tbl_dailyDashboard[[#This Row],[runDate]:[runDate]], tbl_dateHistory[[runDate]:[runDate]], 0), MATCH(tbl_dailyDashboard[[#Headers],[percentSuccessful]], tbl_dateHistory[#Headers], 0)), "-")</f>
        <v>x</v>
      </c>
      <c r="I600" s="58" t="str">
        <f>IFERROR(INDEX(tbl_dateHistory[], MATCH(tbl_dailyDashboard[[#This Row],[runDate]:[runDate]], tbl_dateHistory[[runDate]:[runDate]], 0), MATCH(tbl_dailyDashboard[[#Headers],[percentBRE]], tbl_dateHistory[#Headers], 0)), "-")</f>
        <v>x</v>
      </c>
      <c r="J600" s="58" t="str">
        <f>IFERROR(INDEX(tbl_dateHistory[], MATCH(tbl_dailyDashboard[[#This Row],[runDate]:[runDate]], tbl_dateHistory[[runDate]:[runDate]], 0), MATCH(tbl_dailyDashboard[[#Headers],[percentSystemErrors]], tbl_dateHistory[#Headers], 0)), "-")</f>
        <v>x</v>
      </c>
      <c r="K600" s="69"/>
    </row>
    <row r="601" spans="2:11" x14ac:dyDescent="0.3">
      <c r="B601" s="63"/>
      <c r="C601" s="55" t="str">
        <f>IFERROR((INDEX(tbl_dateHistory[], tbl_dailyDashboard[[#This Row],[rowLookup]], 1)), "-")</f>
        <v>x</v>
      </c>
      <c r="D601" s="56" t="str">
        <f>IFERROR(INDEX(tbl_dateHistory[], MATCH(tbl_dailyDashboard[[#This Row],[runDate]:[runDate]], tbl_dateHistory[[runDate]:[runDate]], 0), MATCH(tbl_dailyDashboard[[#Headers],[avgBotRunTime]], tbl_dateHistory[#Headers], 0)), "-")</f>
        <v>x</v>
      </c>
      <c r="E601" s="56" t="str">
        <f>IFERROR(INDEX(tbl_dateHistory[], MATCH(tbl_dailyDashboard[[#This Row],[runDate]:[runDate]], tbl_dateHistory[[runDate]:[runDate]], 0), MATCH(tbl_dailyDashboard[[#Headers],[avgTransactionTime]], tbl_dateHistory[#Headers], 0)), "-")</f>
        <v>x</v>
      </c>
      <c r="F601" s="99" t="str">
        <f>IFERROR(INDEX(tbl_dateHistory[], MATCH(tbl_dailyDashboard[[#This Row],[runDate]:[runDate]], tbl_dateHistory[[runDate]:[runDate]], 0), MATCH(tbl_dailyDashboard[[#Headers],[botRuns]], tbl_dateHistory[#Headers], 0)), "-")</f>
        <v>x</v>
      </c>
      <c r="G601" s="57" t="str">
        <f>IFERROR(INDEX(tbl_dateHistory[], MATCH(tbl_dailyDashboard[[#This Row],[runDate]:[runDate]], tbl_dateHistory[[runDate]:[runDate]], 0), MATCH(tbl_dailyDashboard[[#Headers],[totalTransactions]], tbl_dateHistory[#Headers], 0)), "-")</f>
        <v>x</v>
      </c>
      <c r="H601" s="58" t="str">
        <f>IFERROR(INDEX(tbl_dateHistory[], MATCH(tbl_dailyDashboard[[#This Row],[runDate]:[runDate]], tbl_dateHistory[[runDate]:[runDate]], 0), MATCH(tbl_dailyDashboard[[#Headers],[percentSuccessful]], tbl_dateHistory[#Headers], 0)), "-")</f>
        <v>x</v>
      </c>
      <c r="I601" s="58" t="str">
        <f>IFERROR(INDEX(tbl_dateHistory[], MATCH(tbl_dailyDashboard[[#This Row],[runDate]:[runDate]], tbl_dateHistory[[runDate]:[runDate]], 0), MATCH(tbl_dailyDashboard[[#Headers],[percentBRE]], tbl_dateHistory[#Headers], 0)), "-")</f>
        <v>x</v>
      </c>
      <c r="J601" s="58" t="str">
        <f>IFERROR(INDEX(tbl_dateHistory[], MATCH(tbl_dailyDashboard[[#This Row],[runDate]:[runDate]], tbl_dateHistory[[runDate]:[runDate]], 0), MATCH(tbl_dailyDashboard[[#Headers],[percentSystemErrors]], tbl_dateHistory[#Headers], 0)), "-")</f>
        <v>x</v>
      </c>
      <c r="K601" s="69"/>
    </row>
    <row r="602" spans="2:11" x14ac:dyDescent="0.3">
      <c r="B602" s="63"/>
      <c r="C602" s="55" t="str">
        <f>IFERROR((INDEX(tbl_dateHistory[], tbl_dailyDashboard[[#This Row],[rowLookup]], 1)), "-")</f>
        <v>x</v>
      </c>
      <c r="D602" s="56" t="str">
        <f>IFERROR(INDEX(tbl_dateHistory[], MATCH(tbl_dailyDashboard[[#This Row],[runDate]:[runDate]], tbl_dateHistory[[runDate]:[runDate]], 0), MATCH(tbl_dailyDashboard[[#Headers],[avgBotRunTime]], tbl_dateHistory[#Headers], 0)), "-")</f>
        <v>x</v>
      </c>
      <c r="E602" s="56" t="str">
        <f>IFERROR(INDEX(tbl_dateHistory[], MATCH(tbl_dailyDashboard[[#This Row],[runDate]:[runDate]], tbl_dateHistory[[runDate]:[runDate]], 0), MATCH(tbl_dailyDashboard[[#Headers],[avgTransactionTime]], tbl_dateHistory[#Headers], 0)), "-")</f>
        <v>x</v>
      </c>
      <c r="F602" s="99" t="str">
        <f>IFERROR(INDEX(tbl_dateHistory[], MATCH(tbl_dailyDashboard[[#This Row],[runDate]:[runDate]], tbl_dateHistory[[runDate]:[runDate]], 0), MATCH(tbl_dailyDashboard[[#Headers],[botRuns]], tbl_dateHistory[#Headers], 0)), "-")</f>
        <v>x</v>
      </c>
      <c r="G602" s="57" t="str">
        <f>IFERROR(INDEX(tbl_dateHistory[], MATCH(tbl_dailyDashboard[[#This Row],[runDate]:[runDate]], tbl_dateHistory[[runDate]:[runDate]], 0), MATCH(tbl_dailyDashboard[[#Headers],[totalTransactions]], tbl_dateHistory[#Headers], 0)), "-")</f>
        <v>x</v>
      </c>
      <c r="H602" s="58" t="str">
        <f>IFERROR(INDEX(tbl_dateHistory[], MATCH(tbl_dailyDashboard[[#This Row],[runDate]:[runDate]], tbl_dateHistory[[runDate]:[runDate]], 0), MATCH(tbl_dailyDashboard[[#Headers],[percentSuccessful]], tbl_dateHistory[#Headers], 0)), "-")</f>
        <v>x</v>
      </c>
      <c r="I602" s="58" t="str">
        <f>IFERROR(INDEX(tbl_dateHistory[], MATCH(tbl_dailyDashboard[[#This Row],[runDate]:[runDate]], tbl_dateHistory[[runDate]:[runDate]], 0), MATCH(tbl_dailyDashboard[[#Headers],[percentBRE]], tbl_dateHistory[#Headers], 0)), "-")</f>
        <v>x</v>
      </c>
      <c r="J602" s="58" t="str">
        <f>IFERROR(INDEX(tbl_dateHistory[], MATCH(tbl_dailyDashboard[[#This Row],[runDate]:[runDate]], tbl_dateHistory[[runDate]:[runDate]], 0), MATCH(tbl_dailyDashboard[[#Headers],[percentSystemErrors]], tbl_dateHistory[#Headers], 0)), "-")</f>
        <v>x</v>
      </c>
      <c r="K602" s="69"/>
    </row>
    <row r="603" spans="2:11" x14ac:dyDescent="0.3">
      <c r="B603" s="63"/>
      <c r="C603" s="55" t="str">
        <f>IFERROR((INDEX(tbl_dateHistory[], tbl_dailyDashboard[[#This Row],[rowLookup]], 1)), "-")</f>
        <v>x</v>
      </c>
      <c r="D603" s="56" t="str">
        <f>IFERROR(INDEX(tbl_dateHistory[], MATCH(tbl_dailyDashboard[[#This Row],[runDate]:[runDate]], tbl_dateHistory[[runDate]:[runDate]], 0), MATCH(tbl_dailyDashboard[[#Headers],[avgBotRunTime]], tbl_dateHistory[#Headers], 0)), "-")</f>
        <v>x</v>
      </c>
      <c r="E603" s="56" t="str">
        <f>IFERROR(INDEX(tbl_dateHistory[], MATCH(tbl_dailyDashboard[[#This Row],[runDate]:[runDate]], tbl_dateHistory[[runDate]:[runDate]], 0), MATCH(tbl_dailyDashboard[[#Headers],[avgTransactionTime]], tbl_dateHistory[#Headers], 0)), "-")</f>
        <v>x</v>
      </c>
      <c r="F603" s="99" t="str">
        <f>IFERROR(INDEX(tbl_dateHistory[], MATCH(tbl_dailyDashboard[[#This Row],[runDate]:[runDate]], tbl_dateHistory[[runDate]:[runDate]], 0), MATCH(tbl_dailyDashboard[[#Headers],[botRuns]], tbl_dateHistory[#Headers], 0)), "-")</f>
        <v>x</v>
      </c>
      <c r="G603" s="57" t="str">
        <f>IFERROR(INDEX(tbl_dateHistory[], MATCH(tbl_dailyDashboard[[#This Row],[runDate]:[runDate]], tbl_dateHistory[[runDate]:[runDate]], 0), MATCH(tbl_dailyDashboard[[#Headers],[totalTransactions]], tbl_dateHistory[#Headers], 0)), "-")</f>
        <v>x</v>
      </c>
      <c r="H603" s="58" t="str">
        <f>IFERROR(INDEX(tbl_dateHistory[], MATCH(tbl_dailyDashboard[[#This Row],[runDate]:[runDate]], tbl_dateHistory[[runDate]:[runDate]], 0), MATCH(tbl_dailyDashboard[[#Headers],[percentSuccessful]], tbl_dateHistory[#Headers], 0)), "-")</f>
        <v>x</v>
      </c>
      <c r="I603" s="58" t="str">
        <f>IFERROR(INDEX(tbl_dateHistory[], MATCH(tbl_dailyDashboard[[#This Row],[runDate]:[runDate]], tbl_dateHistory[[runDate]:[runDate]], 0), MATCH(tbl_dailyDashboard[[#Headers],[percentBRE]], tbl_dateHistory[#Headers], 0)), "-")</f>
        <v>x</v>
      </c>
      <c r="J603" s="58" t="str">
        <f>IFERROR(INDEX(tbl_dateHistory[], MATCH(tbl_dailyDashboard[[#This Row],[runDate]:[runDate]], tbl_dateHistory[[runDate]:[runDate]], 0), MATCH(tbl_dailyDashboard[[#Headers],[percentSystemErrors]], tbl_dateHistory[#Headers], 0)), "-")</f>
        <v>x</v>
      </c>
      <c r="K603" s="69"/>
    </row>
    <row r="604" spans="2:11" x14ac:dyDescent="0.3">
      <c r="B604" s="63"/>
      <c r="C604" s="55" t="str">
        <f>IFERROR((INDEX(tbl_dateHistory[], tbl_dailyDashboard[[#This Row],[rowLookup]], 1)), "-")</f>
        <v>x</v>
      </c>
      <c r="D604" s="56" t="str">
        <f>IFERROR(INDEX(tbl_dateHistory[], MATCH(tbl_dailyDashboard[[#This Row],[runDate]:[runDate]], tbl_dateHistory[[runDate]:[runDate]], 0), MATCH(tbl_dailyDashboard[[#Headers],[avgBotRunTime]], tbl_dateHistory[#Headers], 0)), "-")</f>
        <v>x</v>
      </c>
      <c r="E604" s="56" t="str">
        <f>IFERROR(INDEX(tbl_dateHistory[], MATCH(tbl_dailyDashboard[[#This Row],[runDate]:[runDate]], tbl_dateHistory[[runDate]:[runDate]], 0), MATCH(tbl_dailyDashboard[[#Headers],[avgTransactionTime]], tbl_dateHistory[#Headers], 0)), "-")</f>
        <v>x</v>
      </c>
      <c r="F604" s="99" t="str">
        <f>IFERROR(INDEX(tbl_dateHistory[], MATCH(tbl_dailyDashboard[[#This Row],[runDate]:[runDate]], tbl_dateHistory[[runDate]:[runDate]], 0), MATCH(tbl_dailyDashboard[[#Headers],[botRuns]], tbl_dateHistory[#Headers], 0)), "-")</f>
        <v>x</v>
      </c>
      <c r="G604" s="57" t="str">
        <f>IFERROR(INDEX(tbl_dateHistory[], MATCH(tbl_dailyDashboard[[#This Row],[runDate]:[runDate]], tbl_dateHistory[[runDate]:[runDate]], 0), MATCH(tbl_dailyDashboard[[#Headers],[totalTransactions]], tbl_dateHistory[#Headers], 0)), "-")</f>
        <v>x</v>
      </c>
      <c r="H604" s="58" t="str">
        <f>IFERROR(INDEX(tbl_dateHistory[], MATCH(tbl_dailyDashboard[[#This Row],[runDate]:[runDate]], tbl_dateHistory[[runDate]:[runDate]], 0), MATCH(tbl_dailyDashboard[[#Headers],[percentSuccessful]], tbl_dateHistory[#Headers], 0)), "-")</f>
        <v>x</v>
      </c>
      <c r="I604" s="58" t="str">
        <f>IFERROR(INDEX(tbl_dateHistory[], MATCH(tbl_dailyDashboard[[#This Row],[runDate]:[runDate]], tbl_dateHistory[[runDate]:[runDate]], 0), MATCH(tbl_dailyDashboard[[#Headers],[percentBRE]], tbl_dateHistory[#Headers], 0)), "-")</f>
        <v>x</v>
      </c>
      <c r="J604" s="58" t="str">
        <f>IFERROR(INDEX(tbl_dateHistory[], MATCH(tbl_dailyDashboard[[#This Row],[runDate]:[runDate]], tbl_dateHistory[[runDate]:[runDate]], 0), MATCH(tbl_dailyDashboard[[#Headers],[percentSystemErrors]], tbl_dateHistory[#Headers], 0)), "-")</f>
        <v>x</v>
      </c>
      <c r="K604" s="69"/>
    </row>
    <row r="605" spans="2:11" x14ac:dyDescent="0.3">
      <c r="B605" s="63"/>
      <c r="C605" s="55" t="str">
        <f>IFERROR((INDEX(tbl_dateHistory[], tbl_dailyDashboard[[#This Row],[rowLookup]], 1)), "-")</f>
        <v>x</v>
      </c>
      <c r="D605" s="56" t="str">
        <f>IFERROR(INDEX(tbl_dateHistory[], MATCH(tbl_dailyDashboard[[#This Row],[runDate]:[runDate]], tbl_dateHistory[[runDate]:[runDate]], 0), MATCH(tbl_dailyDashboard[[#Headers],[avgBotRunTime]], tbl_dateHistory[#Headers], 0)), "-")</f>
        <v>x</v>
      </c>
      <c r="E605" s="56" t="str">
        <f>IFERROR(INDEX(tbl_dateHistory[], MATCH(tbl_dailyDashboard[[#This Row],[runDate]:[runDate]], tbl_dateHistory[[runDate]:[runDate]], 0), MATCH(tbl_dailyDashboard[[#Headers],[avgTransactionTime]], tbl_dateHistory[#Headers], 0)), "-")</f>
        <v>x</v>
      </c>
      <c r="F605" s="99" t="str">
        <f>IFERROR(INDEX(tbl_dateHistory[], MATCH(tbl_dailyDashboard[[#This Row],[runDate]:[runDate]], tbl_dateHistory[[runDate]:[runDate]], 0), MATCH(tbl_dailyDashboard[[#Headers],[botRuns]], tbl_dateHistory[#Headers], 0)), "-")</f>
        <v>x</v>
      </c>
      <c r="G605" s="57" t="str">
        <f>IFERROR(INDEX(tbl_dateHistory[], MATCH(tbl_dailyDashboard[[#This Row],[runDate]:[runDate]], tbl_dateHistory[[runDate]:[runDate]], 0), MATCH(tbl_dailyDashboard[[#Headers],[totalTransactions]], tbl_dateHistory[#Headers], 0)), "-")</f>
        <v>x</v>
      </c>
      <c r="H605" s="58" t="str">
        <f>IFERROR(INDEX(tbl_dateHistory[], MATCH(tbl_dailyDashboard[[#This Row],[runDate]:[runDate]], tbl_dateHistory[[runDate]:[runDate]], 0), MATCH(tbl_dailyDashboard[[#Headers],[percentSuccessful]], tbl_dateHistory[#Headers], 0)), "-")</f>
        <v>x</v>
      </c>
      <c r="I605" s="58" t="str">
        <f>IFERROR(INDEX(tbl_dateHistory[], MATCH(tbl_dailyDashboard[[#This Row],[runDate]:[runDate]], tbl_dateHistory[[runDate]:[runDate]], 0), MATCH(tbl_dailyDashboard[[#Headers],[percentBRE]], tbl_dateHistory[#Headers], 0)), "-")</f>
        <v>x</v>
      </c>
      <c r="J605" s="58" t="str">
        <f>IFERROR(INDEX(tbl_dateHistory[], MATCH(tbl_dailyDashboard[[#This Row],[runDate]:[runDate]], tbl_dateHistory[[runDate]:[runDate]], 0), MATCH(tbl_dailyDashboard[[#Headers],[percentSystemErrors]], tbl_dateHistory[#Headers], 0)), "-")</f>
        <v>x</v>
      </c>
      <c r="K605" s="69"/>
    </row>
    <row r="606" spans="2:11" x14ac:dyDescent="0.3">
      <c r="B606" s="63"/>
      <c r="C606" s="55" t="str">
        <f>IFERROR((INDEX(tbl_dateHistory[], tbl_dailyDashboard[[#This Row],[rowLookup]], 1)), "-")</f>
        <v>x</v>
      </c>
      <c r="D606" s="56" t="str">
        <f>IFERROR(INDEX(tbl_dateHistory[], MATCH(tbl_dailyDashboard[[#This Row],[runDate]:[runDate]], tbl_dateHistory[[runDate]:[runDate]], 0), MATCH(tbl_dailyDashboard[[#Headers],[avgBotRunTime]], tbl_dateHistory[#Headers], 0)), "-")</f>
        <v>x</v>
      </c>
      <c r="E606" s="56" t="str">
        <f>IFERROR(INDEX(tbl_dateHistory[], MATCH(tbl_dailyDashboard[[#This Row],[runDate]:[runDate]], tbl_dateHistory[[runDate]:[runDate]], 0), MATCH(tbl_dailyDashboard[[#Headers],[avgTransactionTime]], tbl_dateHistory[#Headers], 0)), "-")</f>
        <v>x</v>
      </c>
      <c r="F606" s="99" t="str">
        <f>IFERROR(INDEX(tbl_dateHistory[], MATCH(tbl_dailyDashboard[[#This Row],[runDate]:[runDate]], tbl_dateHistory[[runDate]:[runDate]], 0), MATCH(tbl_dailyDashboard[[#Headers],[botRuns]], tbl_dateHistory[#Headers], 0)), "-")</f>
        <v>x</v>
      </c>
      <c r="G606" s="57" t="str">
        <f>IFERROR(INDEX(tbl_dateHistory[], MATCH(tbl_dailyDashboard[[#This Row],[runDate]:[runDate]], tbl_dateHistory[[runDate]:[runDate]], 0), MATCH(tbl_dailyDashboard[[#Headers],[totalTransactions]], tbl_dateHistory[#Headers], 0)), "-")</f>
        <v>x</v>
      </c>
      <c r="H606" s="58" t="str">
        <f>IFERROR(INDEX(tbl_dateHistory[], MATCH(tbl_dailyDashboard[[#This Row],[runDate]:[runDate]], tbl_dateHistory[[runDate]:[runDate]], 0), MATCH(tbl_dailyDashboard[[#Headers],[percentSuccessful]], tbl_dateHistory[#Headers], 0)), "-")</f>
        <v>x</v>
      </c>
      <c r="I606" s="58" t="str">
        <f>IFERROR(INDEX(tbl_dateHistory[], MATCH(tbl_dailyDashboard[[#This Row],[runDate]:[runDate]], tbl_dateHistory[[runDate]:[runDate]], 0), MATCH(tbl_dailyDashboard[[#Headers],[percentBRE]], tbl_dateHistory[#Headers], 0)), "-")</f>
        <v>x</v>
      </c>
      <c r="J606" s="58" t="str">
        <f>IFERROR(INDEX(tbl_dateHistory[], MATCH(tbl_dailyDashboard[[#This Row],[runDate]:[runDate]], tbl_dateHistory[[runDate]:[runDate]], 0), MATCH(tbl_dailyDashboard[[#Headers],[percentSystemErrors]], tbl_dateHistory[#Headers], 0)), "-")</f>
        <v>x</v>
      </c>
      <c r="K606" s="69"/>
    </row>
    <row r="607" spans="2:11" x14ac:dyDescent="0.3">
      <c r="B607" s="63"/>
      <c r="C607" s="55" t="str">
        <f>IFERROR((INDEX(tbl_dateHistory[], tbl_dailyDashboard[[#This Row],[rowLookup]], 1)), "-")</f>
        <v>x</v>
      </c>
      <c r="D607" s="56" t="str">
        <f>IFERROR(INDEX(tbl_dateHistory[], MATCH(tbl_dailyDashboard[[#This Row],[runDate]:[runDate]], tbl_dateHistory[[runDate]:[runDate]], 0), MATCH(tbl_dailyDashboard[[#Headers],[avgBotRunTime]], tbl_dateHistory[#Headers], 0)), "-")</f>
        <v>x</v>
      </c>
      <c r="E607" s="56" t="str">
        <f>IFERROR(INDEX(tbl_dateHistory[], MATCH(tbl_dailyDashboard[[#This Row],[runDate]:[runDate]], tbl_dateHistory[[runDate]:[runDate]], 0), MATCH(tbl_dailyDashboard[[#Headers],[avgTransactionTime]], tbl_dateHistory[#Headers], 0)), "-")</f>
        <v>x</v>
      </c>
      <c r="F607" s="99" t="str">
        <f>IFERROR(INDEX(tbl_dateHistory[], MATCH(tbl_dailyDashboard[[#This Row],[runDate]:[runDate]], tbl_dateHistory[[runDate]:[runDate]], 0), MATCH(tbl_dailyDashboard[[#Headers],[botRuns]], tbl_dateHistory[#Headers], 0)), "-")</f>
        <v>x</v>
      </c>
      <c r="G607" s="57" t="str">
        <f>IFERROR(INDEX(tbl_dateHistory[], MATCH(tbl_dailyDashboard[[#This Row],[runDate]:[runDate]], tbl_dateHistory[[runDate]:[runDate]], 0), MATCH(tbl_dailyDashboard[[#Headers],[totalTransactions]], tbl_dateHistory[#Headers], 0)), "-")</f>
        <v>x</v>
      </c>
      <c r="H607" s="58" t="str">
        <f>IFERROR(INDEX(tbl_dateHistory[], MATCH(tbl_dailyDashboard[[#This Row],[runDate]:[runDate]], tbl_dateHistory[[runDate]:[runDate]], 0), MATCH(tbl_dailyDashboard[[#Headers],[percentSuccessful]], tbl_dateHistory[#Headers], 0)), "-")</f>
        <v>x</v>
      </c>
      <c r="I607" s="58" t="str">
        <f>IFERROR(INDEX(tbl_dateHistory[], MATCH(tbl_dailyDashboard[[#This Row],[runDate]:[runDate]], tbl_dateHistory[[runDate]:[runDate]], 0), MATCH(tbl_dailyDashboard[[#Headers],[percentBRE]], tbl_dateHistory[#Headers], 0)), "-")</f>
        <v>x</v>
      </c>
      <c r="J607" s="58" t="str">
        <f>IFERROR(INDEX(tbl_dateHistory[], MATCH(tbl_dailyDashboard[[#This Row],[runDate]:[runDate]], tbl_dateHistory[[runDate]:[runDate]], 0), MATCH(tbl_dailyDashboard[[#Headers],[percentSystemErrors]], tbl_dateHistory[#Headers], 0)), "-")</f>
        <v>x</v>
      </c>
      <c r="K607" s="69"/>
    </row>
    <row r="608" spans="2:11" x14ac:dyDescent="0.3">
      <c r="B608" s="63"/>
      <c r="C608" s="55" t="str">
        <f>IFERROR((INDEX(tbl_dateHistory[], tbl_dailyDashboard[[#This Row],[rowLookup]], 1)), "-")</f>
        <v>x</v>
      </c>
      <c r="D608" s="56" t="str">
        <f>IFERROR(INDEX(tbl_dateHistory[], MATCH(tbl_dailyDashboard[[#This Row],[runDate]:[runDate]], tbl_dateHistory[[runDate]:[runDate]], 0), MATCH(tbl_dailyDashboard[[#Headers],[avgBotRunTime]], tbl_dateHistory[#Headers], 0)), "-")</f>
        <v>x</v>
      </c>
      <c r="E608" s="56" t="str">
        <f>IFERROR(INDEX(tbl_dateHistory[], MATCH(tbl_dailyDashboard[[#This Row],[runDate]:[runDate]], tbl_dateHistory[[runDate]:[runDate]], 0), MATCH(tbl_dailyDashboard[[#Headers],[avgTransactionTime]], tbl_dateHistory[#Headers], 0)), "-")</f>
        <v>x</v>
      </c>
      <c r="F608" s="99" t="str">
        <f>IFERROR(INDEX(tbl_dateHistory[], MATCH(tbl_dailyDashboard[[#This Row],[runDate]:[runDate]], tbl_dateHistory[[runDate]:[runDate]], 0), MATCH(tbl_dailyDashboard[[#Headers],[botRuns]], tbl_dateHistory[#Headers], 0)), "-")</f>
        <v>x</v>
      </c>
      <c r="G608" s="57" t="str">
        <f>IFERROR(INDEX(tbl_dateHistory[], MATCH(tbl_dailyDashboard[[#This Row],[runDate]:[runDate]], tbl_dateHistory[[runDate]:[runDate]], 0), MATCH(tbl_dailyDashboard[[#Headers],[totalTransactions]], tbl_dateHistory[#Headers], 0)), "-")</f>
        <v>x</v>
      </c>
      <c r="H608" s="58" t="str">
        <f>IFERROR(INDEX(tbl_dateHistory[], MATCH(tbl_dailyDashboard[[#This Row],[runDate]:[runDate]], tbl_dateHistory[[runDate]:[runDate]], 0), MATCH(tbl_dailyDashboard[[#Headers],[percentSuccessful]], tbl_dateHistory[#Headers], 0)), "-")</f>
        <v>x</v>
      </c>
      <c r="I608" s="58" t="str">
        <f>IFERROR(INDEX(tbl_dateHistory[], MATCH(tbl_dailyDashboard[[#This Row],[runDate]:[runDate]], tbl_dateHistory[[runDate]:[runDate]], 0), MATCH(tbl_dailyDashboard[[#Headers],[percentBRE]], tbl_dateHistory[#Headers], 0)), "-")</f>
        <v>x</v>
      </c>
      <c r="J608" s="58" t="str">
        <f>IFERROR(INDEX(tbl_dateHistory[], MATCH(tbl_dailyDashboard[[#This Row],[runDate]:[runDate]], tbl_dateHistory[[runDate]:[runDate]], 0), MATCH(tbl_dailyDashboard[[#Headers],[percentSystemErrors]], tbl_dateHistory[#Headers], 0)), "-")</f>
        <v>x</v>
      </c>
      <c r="K608" s="69"/>
    </row>
    <row r="609" spans="2:11" x14ac:dyDescent="0.3">
      <c r="B609" s="63"/>
      <c r="C609" s="55" t="str">
        <f>IFERROR((INDEX(tbl_dateHistory[], tbl_dailyDashboard[[#This Row],[rowLookup]], 1)), "-")</f>
        <v>x</v>
      </c>
      <c r="D609" s="56" t="str">
        <f>IFERROR(INDEX(tbl_dateHistory[], MATCH(tbl_dailyDashboard[[#This Row],[runDate]:[runDate]], tbl_dateHistory[[runDate]:[runDate]], 0), MATCH(tbl_dailyDashboard[[#Headers],[avgBotRunTime]], tbl_dateHistory[#Headers], 0)), "-")</f>
        <v>x</v>
      </c>
      <c r="E609" s="56" t="str">
        <f>IFERROR(INDEX(tbl_dateHistory[], MATCH(tbl_dailyDashboard[[#This Row],[runDate]:[runDate]], tbl_dateHistory[[runDate]:[runDate]], 0), MATCH(tbl_dailyDashboard[[#Headers],[avgTransactionTime]], tbl_dateHistory[#Headers], 0)), "-")</f>
        <v>x</v>
      </c>
      <c r="F609" s="99" t="str">
        <f>IFERROR(INDEX(tbl_dateHistory[], MATCH(tbl_dailyDashboard[[#This Row],[runDate]:[runDate]], tbl_dateHistory[[runDate]:[runDate]], 0), MATCH(tbl_dailyDashboard[[#Headers],[botRuns]], tbl_dateHistory[#Headers], 0)), "-")</f>
        <v>x</v>
      </c>
      <c r="G609" s="57" t="str">
        <f>IFERROR(INDEX(tbl_dateHistory[], MATCH(tbl_dailyDashboard[[#This Row],[runDate]:[runDate]], tbl_dateHistory[[runDate]:[runDate]], 0), MATCH(tbl_dailyDashboard[[#Headers],[totalTransactions]], tbl_dateHistory[#Headers], 0)), "-")</f>
        <v>x</v>
      </c>
      <c r="H609" s="58" t="str">
        <f>IFERROR(INDEX(tbl_dateHistory[], MATCH(tbl_dailyDashboard[[#This Row],[runDate]:[runDate]], tbl_dateHistory[[runDate]:[runDate]], 0), MATCH(tbl_dailyDashboard[[#Headers],[percentSuccessful]], tbl_dateHistory[#Headers], 0)), "-")</f>
        <v>x</v>
      </c>
      <c r="I609" s="58" t="str">
        <f>IFERROR(INDEX(tbl_dateHistory[], MATCH(tbl_dailyDashboard[[#This Row],[runDate]:[runDate]], tbl_dateHistory[[runDate]:[runDate]], 0), MATCH(tbl_dailyDashboard[[#Headers],[percentBRE]], tbl_dateHistory[#Headers], 0)), "-")</f>
        <v>x</v>
      </c>
      <c r="J609" s="58" t="str">
        <f>IFERROR(INDEX(tbl_dateHistory[], MATCH(tbl_dailyDashboard[[#This Row],[runDate]:[runDate]], tbl_dateHistory[[runDate]:[runDate]], 0), MATCH(tbl_dailyDashboard[[#Headers],[percentSystemErrors]], tbl_dateHistory[#Headers], 0)), "-")</f>
        <v>x</v>
      </c>
      <c r="K609" s="69"/>
    </row>
    <row r="610" spans="2:11" x14ac:dyDescent="0.3">
      <c r="B610" s="63"/>
      <c r="C610" s="55" t="str">
        <f>IFERROR((INDEX(tbl_dateHistory[], tbl_dailyDashboard[[#This Row],[rowLookup]], 1)), "-")</f>
        <v>x</v>
      </c>
      <c r="D610" s="56" t="str">
        <f>IFERROR(INDEX(tbl_dateHistory[], MATCH(tbl_dailyDashboard[[#This Row],[runDate]:[runDate]], tbl_dateHistory[[runDate]:[runDate]], 0), MATCH(tbl_dailyDashboard[[#Headers],[avgBotRunTime]], tbl_dateHistory[#Headers], 0)), "-")</f>
        <v>x</v>
      </c>
      <c r="E610" s="56" t="str">
        <f>IFERROR(INDEX(tbl_dateHistory[], MATCH(tbl_dailyDashboard[[#This Row],[runDate]:[runDate]], tbl_dateHistory[[runDate]:[runDate]], 0), MATCH(tbl_dailyDashboard[[#Headers],[avgTransactionTime]], tbl_dateHistory[#Headers], 0)), "-")</f>
        <v>x</v>
      </c>
      <c r="F610" s="99" t="str">
        <f>IFERROR(INDEX(tbl_dateHistory[], MATCH(tbl_dailyDashboard[[#This Row],[runDate]:[runDate]], tbl_dateHistory[[runDate]:[runDate]], 0), MATCH(tbl_dailyDashboard[[#Headers],[botRuns]], tbl_dateHistory[#Headers], 0)), "-")</f>
        <v>x</v>
      </c>
      <c r="G610" s="57" t="str">
        <f>IFERROR(INDEX(tbl_dateHistory[], MATCH(tbl_dailyDashboard[[#This Row],[runDate]:[runDate]], tbl_dateHistory[[runDate]:[runDate]], 0), MATCH(tbl_dailyDashboard[[#Headers],[totalTransactions]], tbl_dateHistory[#Headers], 0)), "-")</f>
        <v>x</v>
      </c>
      <c r="H610" s="58" t="str">
        <f>IFERROR(INDEX(tbl_dateHistory[], MATCH(tbl_dailyDashboard[[#This Row],[runDate]:[runDate]], tbl_dateHistory[[runDate]:[runDate]], 0), MATCH(tbl_dailyDashboard[[#Headers],[percentSuccessful]], tbl_dateHistory[#Headers], 0)), "-")</f>
        <v>x</v>
      </c>
      <c r="I610" s="58" t="str">
        <f>IFERROR(INDEX(tbl_dateHistory[], MATCH(tbl_dailyDashboard[[#This Row],[runDate]:[runDate]], tbl_dateHistory[[runDate]:[runDate]], 0), MATCH(tbl_dailyDashboard[[#Headers],[percentBRE]], tbl_dateHistory[#Headers], 0)), "-")</f>
        <v>x</v>
      </c>
      <c r="J610" s="58" t="str">
        <f>IFERROR(INDEX(tbl_dateHistory[], MATCH(tbl_dailyDashboard[[#This Row],[runDate]:[runDate]], tbl_dateHistory[[runDate]:[runDate]], 0), MATCH(tbl_dailyDashboard[[#Headers],[percentSystemErrors]], tbl_dateHistory[#Headers], 0)), "-")</f>
        <v>x</v>
      </c>
      <c r="K610" s="69"/>
    </row>
    <row r="611" spans="2:11" x14ac:dyDescent="0.3">
      <c r="B611" s="63"/>
      <c r="C611" s="55" t="str">
        <f>IFERROR((INDEX(tbl_dateHistory[], tbl_dailyDashboard[[#This Row],[rowLookup]], 1)), "-")</f>
        <v>x</v>
      </c>
      <c r="D611" s="56" t="str">
        <f>IFERROR(INDEX(tbl_dateHistory[], MATCH(tbl_dailyDashboard[[#This Row],[runDate]:[runDate]], tbl_dateHistory[[runDate]:[runDate]], 0), MATCH(tbl_dailyDashboard[[#Headers],[avgBotRunTime]], tbl_dateHistory[#Headers], 0)), "-")</f>
        <v>x</v>
      </c>
      <c r="E611" s="56" t="str">
        <f>IFERROR(INDEX(tbl_dateHistory[], MATCH(tbl_dailyDashboard[[#This Row],[runDate]:[runDate]], tbl_dateHistory[[runDate]:[runDate]], 0), MATCH(tbl_dailyDashboard[[#Headers],[avgTransactionTime]], tbl_dateHistory[#Headers], 0)), "-")</f>
        <v>x</v>
      </c>
      <c r="F611" s="99" t="str">
        <f>IFERROR(INDEX(tbl_dateHistory[], MATCH(tbl_dailyDashboard[[#This Row],[runDate]:[runDate]], tbl_dateHistory[[runDate]:[runDate]], 0), MATCH(tbl_dailyDashboard[[#Headers],[botRuns]], tbl_dateHistory[#Headers], 0)), "-")</f>
        <v>x</v>
      </c>
      <c r="G611" s="57" t="str">
        <f>IFERROR(INDEX(tbl_dateHistory[], MATCH(tbl_dailyDashboard[[#This Row],[runDate]:[runDate]], tbl_dateHistory[[runDate]:[runDate]], 0), MATCH(tbl_dailyDashboard[[#Headers],[totalTransactions]], tbl_dateHistory[#Headers], 0)), "-")</f>
        <v>x</v>
      </c>
      <c r="H611" s="58" t="str">
        <f>IFERROR(INDEX(tbl_dateHistory[], MATCH(tbl_dailyDashboard[[#This Row],[runDate]:[runDate]], tbl_dateHistory[[runDate]:[runDate]], 0), MATCH(tbl_dailyDashboard[[#Headers],[percentSuccessful]], tbl_dateHistory[#Headers], 0)), "-")</f>
        <v>x</v>
      </c>
      <c r="I611" s="58" t="str">
        <f>IFERROR(INDEX(tbl_dateHistory[], MATCH(tbl_dailyDashboard[[#This Row],[runDate]:[runDate]], tbl_dateHistory[[runDate]:[runDate]], 0), MATCH(tbl_dailyDashboard[[#Headers],[percentBRE]], tbl_dateHistory[#Headers], 0)), "-")</f>
        <v>x</v>
      </c>
      <c r="J611" s="58" t="str">
        <f>IFERROR(INDEX(tbl_dateHistory[], MATCH(tbl_dailyDashboard[[#This Row],[runDate]:[runDate]], tbl_dateHistory[[runDate]:[runDate]], 0), MATCH(tbl_dailyDashboard[[#Headers],[percentSystemErrors]], tbl_dateHistory[#Headers], 0)), "-")</f>
        <v>x</v>
      </c>
      <c r="K611" s="69"/>
    </row>
    <row r="612" spans="2:11" x14ac:dyDescent="0.3">
      <c r="B612" s="63"/>
      <c r="C612" s="55" t="str">
        <f>IFERROR((INDEX(tbl_dateHistory[], tbl_dailyDashboard[[#This Row],[rowLookup]], 1)), "-")</f>
        <v>x</v>
      </c>
      <c r="D612" s="56" t="str">
        <f>IFERROR(INDEX(tbl_dateHistory[], MATCH(tbl_dailyDashboard[[#This Row],[runDate]:[runDate]], tbl_dateHistory[[runDate]:[runDate]], 0), MATCH(tbl_dailyDashboard[[#Headers],[avgBotRunTime]], tbl_dateHistory[#Headers], 0)), "-")</f>
        <v>x</v>
      </c>
      <c r="E612" s="56" t="str">
        <f>IFERROR(INDEX(tbl_dateHistory[], MATCH(tbl_dailyDashboard[[#This Row],[runDate]:[runDate]], tbl_dateHistory[[runDate]:[runDate]], 0), MATCH(tbl_dailyDashboard[[#Headers],[avgTransactionTime]], tbl_dateHistory[#Headers], 0)), "-")</f>
        <v>x</v>
      </c>
      <c r="F612" s="99" t="str">
        <f>IFERROR(INDEX(tbl_dateHistory[], MATCH(tbl_dailyDashboard[[#This Row],[runDate]:[runDate]], tbl_dateHistory[[runDate]:[runDate]], 0), MATCH(tbl_dailyDashboard[[#Headers],[botRuns]], tbl_dateHistory[#Headers], 0)), "-")</f>
        <v>x</v>
      </c>
      <c r="G612" s="57" t="str">
        <f>IFERROR(INDEX(tbl_dateHistory[], MATCH(tbl_dailyDashboard[[#This Row],[runDate]:[runDate]], tbl_dateHistory[[runDate]:[runDate]], 0), MATCH(tbl_dailyDashboard[[#Headers],[totalTransactions]], tbl_dateHistory[#Headers], 0)), "-")</f>
        <v>x</v>
      </c>
      <c r="H612" s="58" t="str">
        <f>IFERROR(INDEX(tbl_dateHistory[], MATCH(tbl_dailyDashboard[[#This Row],[runDate]:[runDate]], tbl_dateHistory[[runDate]:[runDate]], 0), MATCH(tbl_dailyDashboard[[#Headers],[percentSuccessful]], tbl_dateHistory[#Headers], 0)), "-")</f>
        <v>x</v>
      </c>
      <c r="I612" s="58" t="str">
        <f>IFERROR(INDEX(tbl_dateHistory[], MATCH(tbl_dailyDashboard[[#This Row],[runDate]:[runDate]], tbl_dateHistory[[runDate]:[runDate]], 0), MATCH(tbl_dailyDashboard[[#Headers],[percentBRE]], tbl_dateHistory[#Headers], 0)), "-")</f>
        <v>x</v>
      </c>
      <c r="J612" s="58" t="str">
        <f>IFERROR(INDEX(tbl_dateHistory[], MATCH(tbl_dailyDashboard[[#This Row],[runDate]:[runDate]], tbl_dateHistory[[runDate]:[runDate]], 0), MATCH(tbl_dailyDashboard[[#Headers],[percentSystemErrors]], tbl_dateHistory[#Headers], 0)), "-")</f>
        <v>x</v>
      </c>
      <c r="K612" s="69"/>
    </row>
    <row r="613" spans="2:11" x14ac:dyDescent="0.3">
      <c r="B613" s="63"/>
      <c r="C613" s="55" t="str">
        <f>IFERROR((INDEX(tbl_dateHistory[], tbl_dailyDashboard[[#This Row],[rowLookup]], 1)), "-")</f>
        <v>x</v>
      </c>
      <c r="D613" s="56" t="str">
        <f>IFERROR(INDEX(tbl_dateHistory[], MATCH(tbl_dailyDashboard[[#This Row],[runDate]:[runDate]], tbl_dateHistory[[runDate]:[runDate]], 0), MATCH(tbl_dailyDashboard[[#Headers],[avgBotRunTime]], tbl_dateHistory[#Headers], 0)), "-")</f>
        <v>x</v>
      </c>
      <c r="E613" s="56" t="str">
        <f>IFERROR(INDEX(tbl_dateHistory[], MATCH(tbl_dailyDashboard[[#This Row],[runDate]:[runDate]], tbl_dateHistory[[runDate]:[runDate]], 0), MATCH(tbl_dailyDashboard[[#Headers],[avgTransactionTime]], tbl_dateHistory[#Headers], 0)), "-")</f>
        <v>x</v>
      </c>
      <c r="F613" s="99" t="str">
        <f>IFERROR(INDEX(tbl_dateHistory[], MATCH(tbl_dailyDashboard[[#This Row],[runDate]:[runDate]], tbl_dateHistory[[runDate]:[runDate]], 0), MATCH(tbl_dailyDashboard[[#Headers],[botRuns]], tbl_dateHistory[#Headers], 0)), "-")</f>
        <v>x</v>
      </c>
      <c r="G613" s="57" t="str">
        <f>IFERROR(INDEX(tbl_dateHistory[], MATCH(tbl_dailyDashboard[[#This Row],[runDate]:[runDate]], tbl_dateHistory[[runDate]:[runDate]], 0), MATCH(tbl_dailyDashboard[[#Headers],[totalTransactions]], tbl_dateHistory[#Headers], 0)), "-")</f>
        <v>x</v>
      </c>
      <c r="H613" s="58" t="str">
        <f>IFERROR(INDEX(tbl_dateHistory[], MATCH(tbl_dailyDashboard[[#This Row],[runDate]:[runDate]], tbl_dateHistory[[runDate]:[runDate]], 0), MATCH(tbl_dailyDashboard[[#Headers],[percentSuccessful]], tbl_dateHistory[#Headers], 0)), "-")</f>
        <v>x</v>
      </c>
      <c r="I613" s="58" t="str">
        <f>IFERROR(INDEX(tbl_dateHistory[], MATCH(tbl_dailyDashboard[[#This Row],[runDate]:[runDate]], tbl_dateHistory[[runDate]:[runDate]], 0), MATCH(tbl_dailyDashboard[[#Headers],[percentBRE]], tbl_dateHistory[#Headers], 0)), "-")</f>
        <v>x</v>
      </c>
      <c r="J613" s="58" t="str">
        <f>IFERROR(INDEX(tbl_dateHistory[], MATCH(tbl_dailyDashboard[[#This Row],[runDate]:[runDate]], tbl_dateHistory[[runDate]:[runDate]], 0), MATCH(tbl_dailyDashboard[[#Headers],[percentSystemErrors]], tbl_dateHistory[#Headers], 0)), "-")</f>
        <v>x</v>
      </c>
      <c r="K613" s="69"/>
    </row>
    <row r="614" spans="2:11" x14ac:dyDescent="0.3">
      <c r="B614" s="63"/>
      <c r="C614" s="55" t="str">
        <f>IFERROR((INDEX(tbl_dateHistory[], tbl_dailyDashboard[[#This Row],[rowLookup]], 1)), "-")</f>
        <v>x</v>
      </c>
      <c r="D614" s="56" t="str">
        <f>IFERROR(INDEX(tbl_dateHistory[], MATCH(tbl_dailyDashboard[[#This Row],[runDate]:[runDate]], tbl_dateHistory[[runDate]:[runDate]], 0), MATCH(tbl_dailyDashboard[[#Headers],[avgBotRunTime]], tbl_dateHistory[#Headers], 0)), "-")</f>
        <v>x</v>
      </c>
      <c r="E614" s="56" t="str">
        <f>IFERROR(INDEX(tbl_dateHistory[], MATCH(tbl_dailyDashboard[[#This Row],[runDate]:[runDate]], tbl_dateHistory[[runDate]:[runDate]], 0), MATCH(tbl_dailyDashboard[[#Headers],[avgTransactionTime]], tbl_dateHistory[#Headers], 0)), "-")</f>
        <v>x</v>
      </c>
      <c r="F614" s="99" t="str">
        <f>IFERROR(INDEX(tbl_dateHistory[], MATCH(tbl_dailyDashboard[[#This Row],[runDate]:[runDate]], tbl_dateHistory[[runDate]:[runDate]], 0), MATCH(tbl_dailyDashboard[[#Headers],[botRuns]], tbl_dateHistory[#Headers], 0)), "-")</f>
        <v>x</v>
      </c>
      <c r="G614" s="57" t="str">
        <f>IFERROR(INDEX(tbl_dateHistory[], MATCH(tbl_dailyDashboard[[#This Row],[runDate]:[runDate]], tbl_dateHistory[[runDate]:[runDate]], 0), MATCH(tbl_dailyDashboard[[#Headers],[totalTransactions]], tbl_dateHistory[#Headers], 0)), "-")</f>
        <v>x</v>
      </c>
      <c r="H614" s="58" t="str">
        <f>IFERROR(INDEX(tbl_dateHistory[], MATCH(tbl_dailyDashboard[[#This Row],[runDate]:[runDate]], tbl_dateHistory[[runDate]:[runDate]], 0), MATCH(tbl_dailyDashboard[[#Headers],[percentSuccessful]], tbl_dateHistory[#Headers], 0)), "-")</f>
        <v>x</v>
      </c>
      <c r="I614" s="58" t="str">
        <f>IFERROR(INDEX(tbl_dateHistory[], MATCH(tbl_dailyDashboard[[#This Row],[runDate]:[runDate]], tbl_dateHistory[[runDate]:[runDate]], 0), MATCH(tbl_dailyDashboard[[#Headers],[percentBRE]], tbl_dateHistory[#Headers], 0)), "-")</f>
        <v>x</v>
      </c>
      <c r="J614" s="58" t="str">
        <f>IFERROR(INDEX(tbl_dateHistory[], MATCH(tbl_dailyDashboard[[#This Row],[runDate]:[runDate]], tbl_dateHistory[[runDate]:[runDate]], 0), MATCH(tbl_dailyDashboard[[#Headers],[percentSystemErrors]], tbl_dateHistory[#Headers], 0)), "-")</f>
        <v>x</v>
      </c>
      <c r="K614" s="69"/>
    </row>
    <row r="615" spans="2:11" x14ac:dyDescent="0.3">
      <c r="B615" s="63"/>
      <c r="C615" s="55" t="str">
        <f>IFERROR((INDEX(tbl_dateHistory[], tbl_dailyDashboard[[#This Row],[rowLookup]], 1)), "-")</f>
        <v>x</v>
      </c>
      <c r="D615" s="56" t="str">
        <f>IFERROR(INDEX(tbl_dateHistory[], MATCH(tbl_dailyDashboard[[#This Row],[runDate]:[runDate]], tbl_dateHistory[[runDate]:[runDate]], 0), MATCH(tbl_dailyDashboard[[#Headers],[avgBotRunTime]], tbl_dateHistory[#Headers], 0)), "-")</f>
        <v>x</v>
      </c>
      <c r="E615" s="56" t="str">
        <f>IFERROR(INDEX(tbl_dateHistory[], MATCH(tbl_dailyDashboard[[#This Row],[runDate]:[runDate]], tbl_dateHistory[[runDate]:[runDate]], 0), MATCH(tbl_dailyDashboard[[#Headers],[avgTransactionTime]], tbl_dateHistory[#Headers], 0)), "-")</f>
        <v>x</v>
      </c>
      <c r="F615" s="99" t="str">
        <f>IFERROR(INDEX(tbl_dateHistory[], MATCH(tbl_dailyDashboard[[#This Row],[runDate]:[runDate]], tbl_dateHistory[[runDate]:[runDate]], 0), MATCH(tbl_dailyDashboard[[#Headers],[botRuns]], tbl_dateHistory[#Headers], 0)), "-")</f>
        <v>x</v>
      </c>
      <c r="G615" s="57" t="str">
        <f>IFERROR(INDEX(tbl_dateHistory[], MATCH(tbl_dailyDashboard[[#This Row],[runDate]:[runDate]], tbl_dateHistory[[runDate]:[runDate]], 0), MATCH(tbl_dailyDashboard[[#Headers],[totalTransactions]], tbl_dateHistory[#Headers], 0)), "-")</f>
        <v>x</v>
      </c>
      <c r="H615" s="58" t="str">
        <f>IFERROR(INDEX(tbl_dateHistory[], MATCH(tbl_dailyDashboard[[#This Row],[runDate]:[runDate]], tbl_dateHistory[[runDate]:[runDate]], 0), MATCH(tbl_dailyDashboard[[#Headers],[percentSuccessful]], tbl_dateHistory[#Headers], 0)), "-")</f>
        <v>x</v>
      </c>
      <c r="I615" s="58" t="str">
        <f>IFERROR(INDEX(tbl_dateHistory[], MATCH(tbl_dailyDashboard[[#This Row],[runDate]:[runDate]], tbl_dateHistory[[runDate]:[runDate]], 0), MATCH(tbl_dailyDashboard[[#Headers],[percentBRE]], tbl_dateHistory[#Headers], 0)), "-")</f>
        <v>x</v>
      </c>
      <c r="J615" s="58" t="str">
        <f>IFERROR(INDEX(tbl_dateHistory[], MATCH(tbl_dailyDashboard[[#This Row],[runDate]:[runDate]], tbl_dateHistory[[runDate]:[runDate]], 0), MATCH(tbl_dailyDashboard[[#Headers],[percentSystemErrors]], tbl_dateHistory[#Headers], 0)), "-")</f>
        <v>x</v>
      </c>
      <c r="K615" s="69"/>
    </row>
    <row r="616" spans="2:11" x14ac:dyDescent="0.3">
      <c r="B616" s="63"/>
      <c r="C616" s="55" t="str">
        <f>IFERROR((INDEX(tbl_dateHistory[], tbl_dailyDashboard[[#This Row],[rowLookup]], 1)), "-")</f>
        <v>x</v>
      </c>
      <c r="D616" s="56" t="str">
        <f>IFERROR(INDEX(tbl_dateHistory[], MATCH(tbl_dailyDashboard[[#This Row],[runDate]:[runDate]], tbl_dateHistory[[runDate]:[runDate]], 0), MATCH(tbl_dailyDashboard[[#Headers],[avgBotRunTime]], tbl_dateHistory[#Headers], 0)), "-")</f>
        <v>x</v>
      </c>
      <c r="E616" s="56" t="str">
        <f>IFERROR(INDEX(tbl_dateHistory[], MATCH(tbl_dailyDashboard[[#This Row],[runDate]:[runDate]], tbl_dateHistory[[runDate]:[runDate]], 0), MATCH(tbl_dailyDashboard[[#Headers],[avgTransactionTime]], tbl_dateHistory[#Headers], 0)), "-")</f>
        <v>x</v>
      </c>
      <c r="F616" s="99" t="str">
        <f>IFERROR(INDEX(tbl_dateHistory[], MATCH(tbl_dailyDashboard[[#This Row],[runDate]:[runDate]], tbl_dateHistory[[runDate]:[runDate]], 0), MATCH(tbl_dailyDashboard[[#Headers],[botRuns]], tbl_dateHistory[#Headers], 0)), "-")</f>
        <v>x</v>
      </c>
      <c r="G616" s="57" t="str">
        <f>IFERROR(INDEX(tbl_dateHistory[], MATCH(tbl_dailyDashboard[[#This Row],[runDate]:[runDate]], tbl_dateHistory[[runDate]:[runDate]], 0), MATCH(tbl_dailyDashboard[[#Headers],[totalTransactions]], tbl_dateHistory[#Headers], 0)), "-")</f>
        <v>x</v>
      </c>
      <c r="H616" s="58" t="str">
        <f>IFERROR(INDEX(tbl_dateHistory[], MATCH(tbl_dailyDashboard[[#This Row],[runDate]:[runDate]], tbl_dateHistory[[runDate]:[runDate]], 0), MATCH(tbl_dailyDashboard[[#Headers],[percentSuccessful]], tbl_dateHistory[#Headers], 0)), "-")</f>
        <v>x</v>
      </c>
      <c r="I616" s="58" t="str">
        <f>IFERROR(INDEX(tbl_dateHistory[], MATCH(tbl_dailyDashboard[[#This Row],[runDate]:[runDate]], tbl_dateHistory[[runDate]:[runDate]], 0), MATCH(tbl_dailyDashboard[[#Headers],[percentBRE]], tbl_dateHistory[#Headers], 0)), "-")</f>
        <v>x</v>
      </c>
      <c r="J616" s="58" t="str">
        <f>IFERROR(INDEX(tbl_dateHistory[], MATCH(tbl_dailyDashboard[[#This Row],[runDate]:[runDate]], tbl_dateHistory[[runDate]:[runDate]], 0), MATCH(tbl_dailyDashboard[[#Headers],[percentSystemErrors]], tbl_dateHistory[#Headers], 0)), "-")</f>
        <v>x</v>
      </c>
      <c r="K616" s="69"/>
    </row>
    <row r="617" spans="2:11" x14ac:dyDescent="0.3">
      <c r="B617" s="63"/>
      <c r="C617" s="55" t="str">
        <f>IFERROR((INDEX(tbl_dateHistory[], tbl_dailyDashboard[[#This Row],[rowLookup]], 1)), "-")</f>
        <v>x</v>
      </c>
      <c r="D617" s="56" t="str">
        <f>IFERROR(INDEX(tbl_dateHistory[], MATCH(tbl_dailyDashboard[[#This Row],[runDate]:[runDate]], tbl_dateHistory[[runDate]:[runDate]], 0), MATCH(tbl_dailyDashboard[[#Headers],[avgBotRunTime]], tbl_dateHistory[#Headers], 0)), "-")</f>
        <v>x</v>
      </c>
      <c r="E617" s="56" t="str">
        <f>IFERROR(INDEX(tbl_dateHistory[], MATCH(tbl_dailyDashboard[[#This Row],[runDate]:[runDate]], tbl_dateHistory[[runDate]:[runDate]], 0), MATCH(tbl_dailyDashboard[[#Headers],[avgTransactionTime]], tbl_dateHistory[#Headers], 0)), "-")</f>
        <v>x</v>
      </c>
      <c r="F617" s="99" t="str">
        <f>IFERROR(INDEX(tbl_dateHistory[], MATCH(tbl_dailyDashboard[[#This Row],[runDate]:[runDate]], tbl_dateHistory[[runDate]:[runDate]], 0), MATCH(tbl_dailyDashboard[[#Headers],[botRuns]], tbl_dateHistory[#Headers], 0)), "-")</f>
        <v>x</v>
      </c>
      <c r="G617" s="57" t="str">
        <f>IFERROR(INDEX(tbl_dateHistory[], MATCH(tbl_dailyDashboard[[#This Row],[runDate]:[runDate]], tbl_dateHistory[[runDate]:[runDate]], 0), MATCH(tbl_dailyDashboard[[#Headers],[totalTransactions]], tbl_dateHistory[#Headers], 0)), "-")</f>
        <v>x</v>
      </c>
      <c r="H617" s="58" t="str">
        <f>IFERROR(INDEX(tbl_dateHistory[], MATCH(tbl_dailyDashboard[[#This Row],[runDate]:[runDate]], tbl_dateHistory[[runDate]:[runDate]], 0), MATCH(tbl_dailyDashboard[[#Headers],[percentSuccessful]], tbl_dateHistory[#Headers], 0)), "-")</f>
        <v>x</v>
      </c>
      <c r="I617" s="58" t="str">
        <f>IFERROR(INDEX(tbl_dateHistory[], MATCH(tbl_dailyDashboard[[#This Row],[runDate]:[runDate]], tbl_dateHistory[[runDate]:[runDate]], 0), MATCH(tbl_dailyDashboard[[#Headers],[percentBRE]], tbl_dateHistory[#Headers], 0)), "-")</f>
        <v>x</v>
      </c>
      <c r="J617" s="58" t="str">
        <f>IFERROR(INDEX(tbl_dateHistory[], MATCH(tbl_dailyDashboard[[#This Row],[runDate]:[runDate]], tbl_dateHistory[[runDate]:[runDate]], 0), MATCH(tbl_dailyDashboard[[#Headers],[percentSystemErrors]], tbl_dateHistory[#Headers], 0)), "-")</f>
        <v>x</v>
      </c>
      <c r="K617" s="69"/>
    </row>
    <row r="618" spans="2:11" x14ac:dyDescent="0.3">
      <c r="B618" s="63"/>
      <c r="C618" s="55" t="str">
        <f>IFERROR((INDEX(tbl_dateHistory[], tbl_dailyDashboard[[#This Row],[rowLookup]], 1)), "-")</f>
        <v>x</v>
      </c>
      <c r="D618" s="56" t="str">
        <f>IFERROR(INDEX(tbl_dateHistory[], MATCH(tbl_dailyDashboard[[#This Row],[runDate]:[runDate]], tbl_dateHistory[[runDate]:[runDate]], 0), MATCH(tbl_dailyDashboard[[#Headers],[avgBotRunTime]], tbl_dateHistory[#Headers], 0)), "-")</f>
        <v>x</v>
      </c>
      <c r="E618" s="56" t="str">
        <f>IFERROR(INDEX(tbl_dateHistory[], MATCH(tbl_dailyDashboard[[#This Row],[runDate]:[runDate]], tbl_dateHistory[[runDate]:[runDate]], 0), MATCH(tbl_dailyDashboard[[#Headers],[avgTransactionTime]], tbl_dateHistory[#Headers], 0)), "-")</f>
        <v>x</v>
      </c>
      <c r="F618" s="99" t="str">
        <f>IFERROR(INDEX(tbl_dateHistory[], MATCH(tbl_dailyDashboard[[#This Row],[runDate]:[runDate]], tbl_dateHistory[[runDate]:[runDate]], 0), MATCH(tbl_dailyDashboard[[#Headers],[botRuns]], tbl_dateHistory[#Headers], 0)), "-")</f>
        <v>x</v>
      </c>
      <c r="G618" s="57" t="str">
        <f>IFERROR(INDEX(tbl_dateHistory[], MATCH(tbl_dailyDashboard[[#This Row],[runDate]:[runDate]], tbl_dateHistory[[runDate]:[runDate]], 0), MATCH(tbl_dailyDashboard[[#Headers],[totalTransactions]], tbl_dateHistory[#Headers], 0)), "-")</f>
        <v>x</v>
      </c>
      <c r="H618" s="58" t="str">
        <f>IFERROR(INDEX(tbl_dateHistory[], MATCH(tbl_dailyDashboard[[#This Row],[runDate]:[runDate]], tbl_dateHistory[[runDate]:[runDate]], 0), MATCH(tbl_dailyDashboard[[#Headers],[percentSuccessful]], tbl_dateHistory[#Headers], 0)), "-")</f>
        <v>x</v>
      </c>
      <c r="I618" s="58" t="str">
        <f>IFERROR(INDEX(tbl_dateHistory[], MATCH(tbl_dailyDashboard[[#This Row],[runDate]:[runDate]], tbl_dateHistory[[runDate]:[runDate]], 0), MATCH(tbl_dailyDashboard[[#Headers],[percentBRE]], tbl_dateHistory[#Headers], 0)), "-")</f>
        <v>x</v>
      </c>
      <c r="J618" s="58" t="str">
        <f>IFERROR(INDEX(tbl_dateHistory[], MATCH(tbl_dailyDashboard[[#This Row],[runDate]:[runDate]], tbl_dateHistory[[runDate]:[runDate]], 0), MATCH(tbl_dailyDashboard[[#Headers],[percentSystemErrors]], tbl_dateHistory[#Headers], 0)), "-")</f>
        <v>x</v>
      </c>
      <c r="K618" s="69"/>
    </row>
    <row r="619" spans="2:11" x14ac:dyDescent="0.3">
      <c r="B619" s="63"/>
      <c r="C619" s="55" t="str">
        <f>IFERROR((INDEX(tbl_dateHistory[], tbl_dailyDashboard[[#This Row],[rowLookup]], 1)), "-")</f>
        <v>x</v>
      </c>
      <c r="D619" s="56" t="str">
        <f>IFERROR(INDEX(tbl_dateHistory[], MATCH(tbl_dailyDashboard[[#This Row],[runDate]:[runDate]], tbl_dateHistory[[runDate]:[runDate]], 0), MATCH(tbl_dailyDashboard[[#Headers],[avgBotRunTime]], tbl_dateHistory[#Headers], 0)), "-")</f>
        <v>x</v>
      </c>
      <c r="E619" s="56" t="str">
        <f>IFERROR(INDEX(tbl_dateHistory[], MATCH(tbl_dailyDashboard[[#This Row],[runDate]:[runDate]], tbl_dateHistory[[runDate]:[runDate]], 0), MATCH(tbl_dailyDashboard[[#Headers],[avgTransactionTime]], tbl_dateHistory[#Headers], 0)), "-")</f>
        <v>x</v>
      </c>
      <c r="F619" s="99" t="str">
        <f>IFERROR(INDEX(tbl_dateHistory[], MATCH(tbl_dailyDashboard[[#This Row],[runDate]:[runDate]], tbl_dateHistory[[runDate]:[runDate]], 0), MATCH(tbl_dailyDashboard[[#Headers],[botRuns]], tbl_dateHistory[#Headers], 0)), "-")</f>
        <v>x</v>
      </c>
      <c r="G619" s="57" t="str">
        <f>IFERROR(INDEX(tbl_dateHistory[], MATCH(tbl_dailyDashboard[[#This Row],[runDate]:[runDate]], tbl_dateHistory[[runDate]:[runDate]], 0), MATCH(tbl_dailyDashboard[[#Headers],[totalTransactions]], tbl_dateHistory[#Headers], 0)), "-")</f>
        <v>x</v>
      </c>
      <c r="H619" s="58" t="str">
        <f>IFERROR(INDEX(tbl_dateHistory[], MATCH(tbl_dailyDashboard[[#This Row],[runDate]:[runDate]], tbl_dateHistory[[runDate]:[runDate]], 0), MATCH(tbl_dailyDashboard[[#Headers],[percentSuccessful]], tbl_dateHistory[#Headers], 0)), "-")</f>
        <v>x</v>
      </c>
      <c r="I619" s="58" t="str">
        <f>IFERROR(INDEX(tbl_dateHistory[], MATCH(tbl_dailyDashboard[[#This Row],[runDate]:[runDate]], tbl_dateHistory[[runDate]:[runDate]], 0), MATCH(tbl_dailyDashboard[[#Headers],[percentBRE]], tbl_dateHistory[#Headers], 0)), "-")</f>
        <v>x</v>
      </c>
      <c r="J619" s="58" t="str">
        <f>IFERROR(INDEX(tbl_dateHistory[], MATCH(tbl_dailyDashboard[[#This Row],[runDate]:[runDate]], tbl_dateHistory[[runDate]:[runDate]], 0), MATCH(tbl_dailyDashboard[[#Headers],[percentSystemErrors]], tbl_dateHistory[#Headers], 0)), "-")</f>
        <v>x</v>
      </c>
      <c r="K619" s="69"/>
    </row>
    <row r="620" spans="2:11" x14ac:dyDescent="0.3">
      <c r="B620" s="63"/>
      <c r="C620" s="55" t="str">
        <f>IFERROR((INDEX(tbl_dateHistory[], tbl_dailyDashboard[[#This Row],[rowLookup]], 1)), "-")</f>
        <v>x</v>
      </c>
      <c r="D620" s="56" t="str">
        <f>IFERROR(INDEX(tbl_dateHistory[], MATCH(tbl_dailyDashboard[[#This Row],[runDate]:[runDate]], tbl_dateHistory[[runDate]:[runDate]], 0), MATCH(tbl_dailyDashboard[[#Headers],[avgBotRunTime]], tbl_dateHistory[#Headers], 0)), "-")</f>
        <v>x</v>
      </c>
      <c r="E620" s="56" t="str">
        <f>IFERROR(INDEX(tbl_dateHistory[], MATCH(tbl_dailyDashboard[[#This Row],[runDate]:[runDate]], tbl_dateHistory[[runDate]:[runDate]], 0), MATCH(tbl_dailyDashboard[[#Headers],[avgTransactionTime]], tbl_dateHistory[#Headers], 0)), "-")</f>
        <v>x</v>
      </c>
      <c r="F620" s="99" t="str">
        <f>IFERROR(INDEX(tbl_dateHistory[], MATCH(tbl_dailyDashboard[[#This Row],[runDate]:[runDate]], tbl_dateHistory[[runDate]:[runDate]], 0), MATCH(tbl_dailyDashboard[[#Headers],[botRuns]], tbl_dateHistory[#Headers], 0)), "-")</f>
        <v>x</v>
      </c>
      <c r="G620" s="57" t="str">
        <f>IFERROR(INDEX(tbl_dateHistory[], MATCH(tbl_dailyDashboard[[#This Row],[runDate]:[runDate]], tbl_dateHistory[[runDate]:[runDate]], 0), MATCH(tbl_dailyDashboard[[#Headers],[totalTransactions]], tbl_dateHistory[#Headers], 0)), "-")</f>
        <v>x</v>
      </c>
      <c r="H620" s="58" t="str">
        <f>IFERROR(INDEX(tbl_dateHistory[], MATCH(tbl_dailyDashboard[[#This Row],[runDate]:[runDate]], tbl_dateHistory[[runDate]:[runDate]], 0), MATCH(tbl_dailyDashboard[[#Headers],[percentSuccessful]], tbl_dateHistory[#Headers], 0)), "-")</f>
        <v>x</v>
      </c>
      <c r="I620" s="58" t="str">
        <f>IFERROR(INDEX(tbl_dateHistory[], MATCH(tbl_dailyDashboard[[#This Row],[runDate]:[runDate]], tbl_dateHistory[[runDate]:[runDate]], 0), MATCH(tbl_dailyDashboard[[#Headers],[percentBRE]], tbl_dateHistory[#Headers], 0)), "-")</f>
        <v>x</v>
      </c>
      <c r="J620" s="58" t="str">
        <f>IFERROR(INDEX(tbl_dateHistory[], MATCH(tbl_dailyDashboard[[#This Row],[runDate]:[runDate]], tbl_dateHistory[[runDate]:[runDate]], 0), MATCH(tbl_dailyDashboard[[#Headers],[percentSystemErrors]], tbl_dateHistory[#Headers], 0)), "-")</f>
        <v>x</v>
      </c>
      <c r="K620" s="69"/>
    </row>
    <row r="621" spans="2:11" x14ac:dyDescent="0.3">
      <c r="B621" s="63"/>
      <c r="C621" s="55" t="str">
        <f>IFERROR((INDEX(tbl_dateHistory[], tbl_dailyDashboard[[#This Row],[rowLookup]], 1)), "-")</f>
        <v>x</v>
      </c>
      <c r="D621" s="56" t="str">
        <f>IFERROR(INDEX(tbl_dateHistory[], MATCH(tbl_dailyDashboard[[#This Row],[runDate]:[runDate]], tbl_dateHistory[[runDate]:[runDate]], 0), MATCH(tbl_dailyDashboard[[#Headers],[avgBotRunTime]], tbl_dateHistory[#Headers], 0)), "-")</f>
        <v>x</v>
      </c>
      <c r="E621" s="56" t="str">
        <f>IFERROR(INDEX(tbl_dateHistory[], MATCH(tbl_dailyDashboard[[#This Row],[runDate]:[runDate]], tbl_dateHistory[[runDate]:[runDate]], 0), MATCH(tbl_dailyDashboard[[#Headers],[avgTransactionTime]], tbl_dateHistory[#Headers], 0)), "-")</f>
        <v>x</v>
      </c>
      <c r="F621" s="99" t="str">
        <f>IFERROR(INDEX(tbl_dateHistory[], MATCH(tbl_dailyDashboard[[#This Row],[runDate]:[runDate]], tbl_dateHistory[[runDate]:[runDate]], 0), MATCH(tbl_dailyDashboard[[#Headers],[botRuns]], tbl_dateHistory[#Headers], 0)), "-")</f>
        <v>x</v>
      </c>
      <c r="G621" s="57" t="str">
        <f>IFERROR(INDEX(tbl_dateHistory[], MATCH(tbl_dailyDashboard[[#This Row],[runDate]:[runDate]], tbl_dateHistory[[runDate]:[runDate]], 0), MATCH(tbl_dailyDashboard[[#Headers],[totalTransactions]], tbl_dateHistory[#Headers], 0)), "-")</f>
        <v>x</v>
      </c>
      <c r="H621" s="58" t="str">
        <f>IFERROR(INDEX(tbl_dateHistory[], MATCH(tbl_dailyDashboard[[#This Row],[runDate]:[runDate]], tbl_dateHistory[[runDate]:[runDate]], 0), MATCH(tbl_dailyDashboard[[#Headers],[percentSuccessful]], tbl_dateHistory[#Headers], 0)), "-")</f>
        <v>x</v>
      </c>
      <c r="I621" s="58" t="str">
        <f>IFERROR(INDEX(tbl_dateHistory[], MATCH(tbl_dailyDashboard[[#This Row],[runDate]:[runDate]], tbl_dateHistory[[runDate]:[runDate]], 0), MATCH(tbl_dailyDashboard[[#Headers],[percentBRE]], tbl_dateHistory[#Headers], 0)), "-")</f>
        <v>x</v>
      </c>
      <c r="J621" s="58" t="str">
        <f>IFERROR(INDEX(tbl_dateHistory[], MATCH(tbl_dailyDashboard[[#This Row],[runDate]:[runDate]], tbl_dateHistory[[runDate]:[runDate]], 0), MATCH(tbl_dailyDashboard[[#Headers],[percentSystemErrors]], tbl_dateHistory[#Headers], 0)), "-")</f>
        <v>x</v>
      </c>
      <c r="K621" s="69"/>
    </row>
    <row r="622" spans="2:11" x14ac:dyDescent="0.3">
      <c r="B622" s="63"/>
      <c r="C622" s="55" t="str">
        <f>IFERROR((INDEX(tbl_dateHistory[], tbl_dailyDashboard[[#This Row],[rowLookup]], 1)), "-")</f>
        <v>x</v>
      </c>
      <c r="D622" s="56" t="str">
        <f>IFERROR(INDEX(tbl_dateHistory[], MATCH(tbl_dailyDashboard[[#This Row],[runDate]:[runDate]], tbl_dateHistory[[runDate]:[runDate]], 0), MATCH(tbl_dailyDashboard[[#Headers],[avgBotRunTime]], tbl_dateHistory[#Headers], 0)), "-")</f>
        <v>x</v>
      </c>
      <c r="E622" s="56" t="str">
        <f>IFERROR(INDEX(tbl_dateHistory[], MATCH(tbl_dailyDashboard[[#This Row],[runDate]:[runDate]], tbl_dateHistory[[runDate]:[runDate]], 0), MATCH(tbl_dailyDashboard[[#Headers],[avgTransactionTime]], tbl_dateHistory[#Headers], 0)), "-")</f>
        <v>x</v>
      </c>
      <c r="F622" s="99" t="str">
        <f>IFERROR(INDEX(tbl_dateHistory[], MATCH(tbl_dailyDashboard[[#This Row],[runDate]:[runDate]], tbl_dateHistory[[runDate]:[runDate]], 0), MATCH(tbl_dailyDashboard[[#Headers],[botRuns]], tbl_dateHistory[#Headers], 0)), "-")</f>
        <v>x</v>
      </c>
      <c r="G622" s="57" t="str">
        <f>IFERROR(INDEX(tbl_dateHistory[], MATCH(tbl_dailyDashboard[[#This Row],[runDate]:[runDate]], tbl_dateHistory[[runDate]:[runDate]], 0), MATCH(tbl_dailyDashboard[[#Headers],[totalTransactions]], tbl_dateHistory[#Headers], 0)), "-")</f>
        <v>x</v>
      </c>
      <c r="H622" s="58" t="str">
        <f>IFERROR(INDEX(tbl_dateHistory[], MATCH(tbl_dailyDashboard[[#This Row],[runDate]:[runDate]], tbl_dateHistory[[runDate]:[runDate]], 0), MATCH(tbl_dailyDashboard[[#Headers],[percentSuccessful]], tbl_dateHistory[#Headers], 0)), "-")</f>
        <v>x</v>
      </c>
      <c r="I622" s="58" t="str">
        <f>IFERROR(INDEX(tbl_dateHistory[], MATCH(tbl_dailyDashboard[[#This Row],[runDate]:[runDate]], tbl_dateHistory[[runDate]:[runDate]], 0), MATCH(tbl_dailyDashboard[[#Headers],[percentBRE]], tbl_dateHistory[#Headers], 0)), "-")</f>
        <v>x</v>
      </c>
      <c r="J622" s="58" t="str">
        <f>IFERROR(INDEX(tbl_dateHistory[], MATCH(tbl_dailyDashboard[[#This Row],[runDate]:[runDate]], tbl_dateHistory[[runDate]:[runDate]], 0), MATCH(tbl_dailyDashboard[[#Headers],[percentSystemErrors]], tbl_dateHistory[#Headers], 0)), "-")</f>
        <v>x</v>
      </c>
      <c r="K622" s="69"/>
    </row>
    <row r="623" spans="2:11" x14ac:dyDescent="0.3">
      <c r="B623" s="63"/>
      <c r="C623" s="55" t="str">
        <f>IFERROR((INDEX(tbl_dateHistory[], tbl_dailyDashboard[[#This Row],[rowLookup]], 1)), "-")</f>
        <v>x</v>
      </c>
      <c r="D623" s="56" t="str">
        <f>IFERROR(INDEX(tbl_dateHistory[], MATCH(tbl_dailyDashboard[[#This Row],[runDate]:[runDate]], tbl_dateHistory[[runDate]:[runDate]], 0), MATCH(tbl_dailyDashboard[[#Headers],[avgBotRunTime]], tbl_dateHistory[#Headers], 0)), "-")</f>
        <v>x</v>
      </c>
      <c r="E623" s="56" t="str">
        <f>IFERROR(INDEX(tbl_dateHistory[], MATCH(tbl_dailyDashboard[[#This Row],[runDate]:[runDate]], tbl_dateHistory[[runDate]:[runDate]], 0), MATCH(tbl_dailyDashboard[[#Headers],[avgTransactionTime]], tbl_dateHistory[#Headers], 0)), "-")</f>
        <v>x</v>
      </c>
      <c r="F623" s="99" t="str">
        <f>IFERROR(INDEX(tbl_dateHistory[], MATCH(tbl_dailyDashboard[[#This Row],[runDate]:[runDate]], tbl_dateHistory[[runDate]:[runDate]], 0), MATCH(tbl_dailyDashboard[[#Headers],[botRuns]], tbl_dateHistory[#Headers], 0)), "-")</f>
        <v>x</v>
      </c>
      <c r="G623" s="57" t="str">
        <f>IFERROR(INDEX(tbl_dateHistory[], MATCH(tbl_dailyDashboard[[#This Row],[runDate]:[runDate]], tbl_dateHistory[[runDate]:[runDate]], 0), MATCH(tbl_dailyDashboard[[#Headers],[totalTransactions]], tbl_dateHistory[#Headers], 0)), "-")</f>
        <v>x</v>
      </c>
      <c r="H623" s="58" t="str">
        <f>IFERROR(INDEX(tbl_dateHistory[], MATCH(tbl_dailyDashboard[[#This Row],[runDate]:[runDate]], tbl_dateHistory[[runDate]:[runDate]], 0), MATCH(tbl_dailyDashboard[[#Headers],[percentSuccessful]], tbl_dateHistory[#Headers], 0)), "-")</f>
        <v>x</v>
      </c>
      <c r="I623" s="58" t="str">
        <f>IFERROR(INDEX(tbl_dateHistory[], MATCH(tbl_dailyDashboard[[#This Row],[runDate]:[runDate]], tbl_dateHistory[[runDate]:[runDate]], 0), MATCH(tbl_dailyDashboard[[#Headers],[percentBRE]], tbl_dateHistory[#Headers], 0)), "-")</f>
        <v>x</v>
      </c>
      <c r="J623" s="58" t="str">
        <f>IFERROR(INDEX(tbl_dateHistory[], MATCH(tbl_dailyDashboard[[#This Row],[runDate]:[runDate]], tbl_dateHistory[[runDate]:[runDate]], 0), MATCH(tbl_dailyDashboard[[#Headers],[percentSystemErrors]], tbl_dateHistory[#Headers], 0)), "-")</f>
        <v>x</v>
      </c>
      <c r="K623" s="69"/>
    </row>
    <row r="624" spans="2:11" x14ac:dyDescent="0.3">
      <c r="B624" s="63"/>
      <c r="C624" s="55" t="str">
        <f>IFERROR((INDEX(tbl_dateHistory[], tbl_dailyDashboard[[#This Row],[rowLookup]], 1)), "-")</f>
        <v>x</v>
      </c>
      <c r="D624" s="56" t="str">
        <f>IFERROR(INDEX(tbl_dateHistory[], MATCH(tbl_dailyDashboard[[#This Row],[runDate]:[runDate]], tbl_dateHistory[[runDate]:[runDate]], 0), MATCH(tbl_dailyDashboard[[#Headers],[avgBotRunTime]], tbl_dateHistory[#Headers], 0)), "-")</f>
        <v>x</v>
      </c>
      <c r="E624" s="56" t="str">
        <f>IFERROR(INDEX(tbl_dateHistory[], MATCH(tbl_dailyDashboard[[#This Row],[runDate]:[runDate]], tbl_dateHistory[[runDate]:[runDate]], 0), MATCH(tbl_dailyDashboard[[#Headers],[avgTransactionTime]], tbl_dateHistory[#Headers], 0)), "-")</f>
        <v>x</v>
      </c>
      <c r="F624" s="99" t="str">
        <f>IFERROR(INDEX(tbl_dateHistory[], MATCH(tbl_dailyDashboard[[#This Row],[runDate]:[runDate]], tbl_dateHistory[[runDate]:[runDate]], 0), MATCH(tbl_dailyDashboard[[#Headers],[botRuns]], tbl_dateHistory[#Headers], 0)), "-")</f>
        <v>x</v>
      </c>
      <c r="G624" s="57" t="str">
        <f>IFERROR(INDEX(tbl_dateHistory[], MATCH(tbl_dailyDashboard[[#This Row],[runDate]:[runDate]], tbl_dateHistory[[runDate]:[runDate]], 0), MATCH(tbl_dailyDashboard[[#Headers],[totalTransactions]], tbl_dateHistory[#Headers], 0)), "-")</f>
        <v>x</v>
      </c>
      <c r="H624" s="58" t="str">
        <f>IFERROR(INDEX(tbl_dateHistory[], MATCH(tbl_dailyDashboard[[#This Row],[runDate]:[runDate]], tbl_dateHistory[[runDate]:[runDate]], 0), MATCH(tbl_dailyDashboard[[#Headers],[percentSuccessful]], tbl_dateHistory[#Headers], 0)), "-")</f>
        <v>x</v>
      </c>
      <c r="I624" s="58" t="str">
        <f>IFERROR(INDEX(tbl_dateHistory[], MATCH(tbl_dailyDashboard[[#This Row],[runDate]:[runDate]], tbl_dateHistory[[runDate]:[runDate]], 0), MATCH(tbl_dailyDashboard[[#Headers],[percentBRE]], tbl_dateHistory[#Headers], 0)), "-")</f>
        <v>x</v>
      </c>
      <c r="J624" s="58" t="str">
        <f>IFERROR(INDEX(tbl_dateHistory[], MATCH(tbl_dailyDashboard[[#This Row],[runDate]:[runDate]], tbl_dateHistory[[runDate]:[runDate]], 0), MATCH(tbl_dailyDashboard[[#Headers],[percentSystemErrors]], tbl_dateHistory[#Headers], 0)), "-")</f>
        <v>x</v>
      </c>
      <c r="K624" s="69"/>
    </row>
    <row r="625" spans="2:11" x14ac:dyDescent="0.3">
      <c r="B625" s="63"/>
      <c r="C625" s="55" t="str">
        <f>IFERROR((INDEX(tbl_dateHistory[], tbl_dailyDashboard[[#This Row],[rowLookup]], 1)), "-")</f>
        <v>x</v>
      </c>
      <c r="D625" s="56" t="str">
        <f>IFERROR(INDEX(tbl_dateHistory[], MATCH(tbl_dailyDashboard[[#This Row],[runDate]:[runDate]], tbl_dateHistory[[runDate]:[runDate]], 0), MATCH(tbl_dailyDashboard[[#Headers],[avgBotRunTime]], tbl_dateHistory[#Headers], 0)), "-")</f>
        <v>x</v>
      </c>
      <c r="E625" s="56" t="str">
        <f>IFERROR(INDEX(tbl_dateHistory[], MATCH(tbl_dailyDashboard[[#This Row],[runDate]:[runDate]], tbl_dateHistory[[runDate]:[runDate]], 0), MATCH(tbl_dailyDashboard[[#Headers],[avgTransactionTime]], tbl_dateHistory[#Headers], 0)), "-")</f>
        <v>x</v>
      </c>
      <c r="F625" s="99" t="str">
        <f>IFERROR(INDEX(tbl_dateHistory[], MATCH(tbl_dailyDashboard[[#This Row],[runDate]:[runDate]], tbl_dateHistory[[runDate]:[runDate]], 0), MATCH(tbl_dailyDashboard[[#Headers],[botRuns]], tbl_dateHistory[#Headers], 0)), "-")</f>
        <v>x</v>
      </c>
      <c r="G625" s="57" t="str">
        <f>IFERROR(INDEX(tbl_dateHistory[], MATCH(tbl_dailyDashboard[[#This Row],[runDate]:[runDate]], tbl_dateHistory[[runDate]:[runDate]], 0), MATCH(tbl_dailyDashboard[[#Headers],[totalTransactions]], tbl_dateHistory[#Headers], 0)), "-")</f>
        <v>x</v>
      </c>
      <c r="H625" s="58" t="str">
        <f>IFERROR(INDEX(tbl_dateHistory[], MATCH(tbl_dailyDashboard[[#This Row],[runDate]:[runDate]], tbl_dateHistory[[runDate]:[runDate]], 0), MATCH(tbl_dailyDashboard[[#Headers],[percentSuccessful]], tbl_dateHistory[#Headers], 0)), "-")</f>
        <v>x</v>
      </c>
      <c r="I625" s="58" t="str">
        <f>IFERROR(INDEX(tbl_dateHistory[], MATCH(tbl_dailyDashboard[[#This Row],[runDate]:[runDate]], tbl_dateHistory[[runDate]:[runDate]], 0), MATCH(tbl_dailyDashboard[[#Headers],[percentBRE]], tbl_dateHistory[#Headers], 0)), "-")</f>
        <v>x</v>
      </c>
      <c r="J625" s="58" t="str">
        <f>IFERROR(INDEX(tbl_dateHistory[], MATCH(tbl_dailyDashboard[[#This Row],[runDate]:[runDate]], tbl_dateHistory[[runDate]:[runDate]], 0), MATCH(tbl_dailyDashboard[[#Headers],[percentSystemErrors]], tbl_dateHistory[#Headers], 0)), "-")</f>
        <v>x</v>
      </c>
      <c r="K625" s="69"/>
    </row>
    <row r="626" spans="2:11" x14ac:dyDescent="0.3">
      <c r="B626" s="63"/>
      <c r="C626" s="55" t="str">
        <f>IFERROR((INDEX(tbl_dateHistory[], tbl_dailyDashboard[[#This Row],[rowLookup]], 1)), "-")</f>
        <v>x</v>
      </c>
      <c r="D626" s="56" t="str">
        <f>IFERROR(INDEX(tbl_dateHistory[], MATCH(tbl_dailyDashboard[[#This Row],[runDate]:[runDate]], tbl_dateHistory[[runDate]:[runDate]], 0), MATCH(tbl_dailyDashboard[[#Headers],[avgBotRunTime]], tbl_dateHistory[#Headers], 0)), "-")</f>
        <v>x</v>
      </c>
      <c r="E626" s="56" t="str">
        <f>IFERROR(INDEX(tbl_dateHistory[], MATCH(tbl_dailyDashboard[[#This Row],[runDate]:[runDate]], tbl_dateHistory[[runDate]:[runDate]], 0), MATCH(tbl_dailyDashboard[[#Headers],[avgTransactionTime]], tbl_dateHistory[#Headers], 0)), "-")</f>
        <v>x</v>
      </c>
      <c r="F626" s="99" t="str">
        <f>IFERROR(INDEX(tbl_dateHistory[], MATCH(tbl_dailyDashboard[[#This Row],[runDate]:[runDate]], tbl_dateHistory[[runDate]:[runDate]], 0), MATCH(tbl_dailyDashboard[[#Headers],[botRuns]], tbl_dateHistory[#Headers], 0)), "-")</f>
        <v>x</v>
      </c>
      <c r="G626" s="57" t="str">
        <f>IFERROR(INDEX(tbl_dateHistory[], MATCH(tbl_dailyDashboard[[#This Row],[runDate]:[runDate]], tbl_dateHistory[[runDate]:[runDate]], 0), MATCH(tbl_dailyDashboard[[#Headers],[totalTransactions]], tbl_dateHistory[#Headers], 0)), "-")</f>
        <v>x</v>
      </c>
      <c r="H626" s="58" t="str">
        <f>IFERROR(INDEX(tbl_dateHistory[], MATCH(tbl_dailyDashboard[[#This Row],[runDate]:[runDate]], tbl_dateHistory[[runDate]:[runDate]], 0), MATCH(tbl_dailyDashboard[[#Headers],[percentSuccessful]], tbl_dateHistory[#Headers], 0)), "-")</f>
        <v>x</v>
      </c>
      <c r="I626" s="58" t="str">
        <f>IFERROR(INDEX(tbl_dateHistory[], MATCH(tbl_dailyDashboard[[#This Row],[runDate]:[runDate]], tbl_dateHistory[[runDate]:[runDate]], 0), MATCH(tbl_dailyDashboard[[#Headers],[percentBRE]], tbl_dateHistory[#Headers], 0)), "-")</f>
        <v>x</v>
      </c>
      <c r="J626" s="58" t="str">
        <f>IFERROR(INDEX(tbl_dateHistory[], MATCH(tbl_dailyDashboard[[#This Row],[runDate]:[runDate]], tbl_dateHistory[[runDate]:[runDate]], 0), MATCH(tbl_dailyDashboard[[#Headers],[percentSystemErrors]], tbl_dateHistory[#Headers], 0)), "-")</f>
        <v>x</v>
      </c>
      <c r="K626" s="69"/>
    </row>
    <row r="627" spans="2:11" x14ac:dyDescent="0.3">
      <c r="B627" s="63"/>
      <c r="C627" s="55" t="str">
        <f>IFERROR((INDEX(tbl_dateHistory[], tbl_dailyDashboard[[#This Row],[rowLookup]], 1)), "-")</f>
        <v>x</v>
      </c>
      <c r="D627" s="56" t="str">
        <f>IFERROR(INDEX(tbl_dateHistory[], MATCH(tbl_dailyDashboard[[#This Row],[runDate]:[runDate]], tbl_dateHistory[[runDate]:[runDate]], 0), MATCH(tbl_dailyDashboard[[#Headers],[avgBotRunTime]], tbl_dateHistory[#Headers], 0)), "-")</f>
        <v>x</v>
      </c>
      <c r="E627" s="56" t="str">
        <f>IFERROR(INDEX(tbl_dateHistory[], MATCH(tbl_dailyDashboard[[#This Row],[runDate]:[runDate]], tbl_dateHistory[[runDate]:[runDate]], 0), MATCH(tbl_dailyDashboard[[#Headers],[avgTransactionTime]], tbl_dateHistory[#Headers], 0)), "-")</f>
        <v>x</v>
      </c>
      <c r="F627" s="99" t="str">
        <f>IFERROR(INDEX(tbl_dateHistory[], MATCH(tbl_dailyDashboard[[#This Row],[runDate]:[runDate]], tbl_dateHistory[[runDate]:[runDate]], 0), MATCH(tbl_dailyDashboard[[#Headers],[botRuns]], tbl_dateHistory[#Headers], 0)), "-")</f>
        <v>x</v>
      </c>
      <c r="G627" s="57" t="str">
        <f>IFERROR(INDEX(tbl_dateHistory[], MATCH(tbl_dailyDashboard[[#This Row],[runDate]:[runDate]], tbl_dateHistory[[runDate]:[runDate]], 0), MATCH(tbl_dailyDashboard[[#Headers],[totalTransactions]], tbl_dateHistory[#Headers], 0)), "-")</f>
        <v>x</v>
      </c>
      <c r="H627" s="58" t="str">
        <f>IFERROR(INDEX(tbl_dateHistory[], MATCH(tbl_dailyDashboard[[#This Row],[runDate]:[runDate]], tbl_dateHistory[[runDate]:[runDate]], 0), MATCH(tbl_dailyDashboard[[#Headers],[percentSuccessful]], tbl_dateHistory[#Headers], 0)), "-")</f>
        <v>x</v>
      </c>
      <c r="I627" s="58" t="str">
        <f>IFERROR(INDEX(tbl_dateHistory[], MATCH(tbl_dailyDashboard[[#This Row],[runDate]:[runDate]], tbl_dateHistory[[runDate]:[runDate]], 0), MATCH(tbl_dailyDashboard[[#Headers],[percentBRE]], tbl_dateHistory[#Headers], 0)), "-")</f>
        <v>x</v>
      </c>
      <c r="J627" s="58" t="str">
        <f>IFERROR(INDEX(tbl_dateHistory[], MATCH(tbl_dailyDashboard[[#This Row],[runDate]:[runDate]], tbl_dateHistory[[runDate]:[runDate]], 0), MATCH(tbl_dailyDashboard[[#Headers],[percentSystemErrors]], tbl_dateHistory[#Headers], 0)), "-")</f>
        <v>x</v>
      </c>
      <c r="K627" s="69"/>
    </row>
    <row r="628" spans="2:11" x14ac:dyDescent="0.3">
      <c r="B628" s="63"/>
      <c r="C628" s="55" t="str">
        <f>IFERROR((INDEX(tbl_dateHistory[], tbl_dailyDashboard[[#This Row],[rowLookup]], 1)), "-")</f>
        <v>x</v>
      </c>
      <c r="D628" s="56" t="str">
        <f>IFERROR(INDEX(tbl_dateHistory[], MATCH(tbl_dailyDashboard[[#This Row],[runDate]:[runDate]], tbl_dateHistory[[runDate]:[runDate]], 0), MATCH(tbl_dailyDashboard[[#Headers],[avgBotRunTime]], tbl_dateHistory[#Headers], 0)), "-")</f>
        <v>x</v>
      </c>
      <c r="E628" s="56" t="str">
        <f>IFERROR(INDEX(tbl_dateHistory[], MATCH(tbl_dailyDashboard[[#This Row],[runDate]:[runDate]], tbl_dateHistory[[runDate]:[runDate]], 0), MATCH(tbl_dailyDashboard[[#Headers],[avgTransactionTime]], tbl_dateHistory[#Headers], 0)), "-")</f>
        <v>x</v>
      </c>
      <c r="F628" s="99" t="str">
        <f>IFERROR(INDEX(tbl_dateHistory[], MATCH(tbl_dailyDashboard[[#This Row],[runDate]:[runDate]], tbl_dateHistory[[runDate]:[runDate]], 0), MATCH(tbl_dailyDashboard[[#Headers],[botRuns]], tbl_dateHistory[#Headers], 0)), "-")</f>
        <v>x</v>
      </c>
      <c r="G628" s="57" t="str">
        <f>IFERROR(INDEX(tbl_dateHistory[], MATCH(tbl_dailyDashboard[[#This Row],[runDate]:[runDate]], tbl_dateHistory[[runDate]:[runDate]], 0), MATCH(tbl_dailyDashboard[[#Headers],[totalTransactions]], tbl_dateHistory[#Headers], 0)), "-")</f>
        <v>x</v>
      </c>
      <c r="H628" s="58" t="str">
        <f>IFERROR(INDEX(tbl_dateHistory[], MATCH(tbl_dailyDashboard[[#This Row],[runDate]:[runDate]], tbl_dateHistory[[runDate]:[runDate]], 0), MATCH(tbl_dailyDashboard[[#Headers],[percentSuccessful]], tbl_dateHistory[#Headers], 0)), "-")</f>
        <v>x</v>
      </c>
      <c r="I628" s="58" t="str">
        <f>IFERROR(INDEX(tbl_dateHistory[], MATCH(tbl_dailyDashboard[[#This Row],[runDate]:[runDate]], tbl_dateHistory[[runDate]:[runDate]], 0), MATCH(tbl_dailyDashboard[[#Headers],[percentBRE]], tbl_dateHistory[#Headers], 0)), "-")</f>
        <v>x</v>
      </c>
      <c r="J628" s="58" t="str">
        <f>IFERROR(INDEX(tbl_dateHistory[], MATCH(tbl_dailyDashboard[[#This Row],[runDate]:[runDate]], tbl_dateHistory[[runDate]:[runDate]], 0), MATCH(tbl_dailyDashboard[[#Headers],[percentSystemErrors]], tbl_dateHistory[#Headers], 0)), "-")</f>
        <v>x</v>
      </c>
      <c r="K628" s="69"/>
    </row>
    <row r="629" spans="2:11" x14ac:dyDescent="0.3">
      <c r="B629" s="63"/>
      <c r="C629" s="55" t="str">
        <f>IFERROR((INDEX(tbl_dateHistory[], tbl_dailyDashboard[[#This Row],[rowLookup]], 1)), "-")</f>
        <v>x</v>
      </c>
      <c r="D629" s="56" t="str">
        <f>IFERROR(INDEX(tbl_dateHistory[], MATCH(tbl_dailyDashboard[[#This Row],[runDate]:[runDate]], tbl_dateHistory[[runDate]:[runDate]], 0), MATCH(tbl_dailyDashboard[[#Headers],[avgBotRunTime]], tbl_dateHistory[#Headers], 0)), "-")</f>
        <v>x</v>
      </c>
      <c r="E629" s="56" t="str">
        <f>IFERROR(INDEX(tbl_dateHistory[], MATCH(tbl_dailyDashboard[[#This Row],[runDate]:[runDate]], tbl_dateHistory[[runDate]:[runDate]], 0), MATCH(tbl_dailyDashboard[[#Headers],[avgTransactionTime]], tbl_dateHistory[#Headers], 0)), "-")</f>
        <v>x</v>
      </c>
      <c r="F629" s="99" t="str">
        <f>IFERROR(INDEX(tbl_dateHistory[], MATCH(tbl_dailyDashboard[[#This Row],[runDate]:[runDate]], tbl_dateHistory[[runDate]:[runDate]], 0), MATCH(tbl_dailyDashboard[[#Headers],[botRuns]], tbl_dateHistory[#Headers], 0)), "-")</f>
        <v>x</v>
      </c>
      <c r="G629" s="57" t="str">
        <f>IFERROR(INDEX(tbl_dateHistory[], MATCH(tbl_dailyDashboard[[#This Row],[runDate]:[runDate]], tbl_dateHistory[[runDate]:[runDate]], 0), MATCH(tbl_dailyDashboard[[#Headers],[totalTransactions]], tbl_dateHistory[#Headers], 0)), "-")</f>
        <v>x</v>
      </c>
      <c r="H629" s="58" t="str">
        <f>IFERROR(INDEX(tbl_dateHistory[], MATCH(tbl_dailyDashboard[[#This Row],[runDate]:[runDate]], tbl_dateHistory[[runDate]:[runDate]], 0), MATCH(tbl_dailyDashboard[[#Headers],[percentSuccessful]], tbl_dateHistory[#Headers], 0)), "-")</f>
        <v>x</v>
      </c>
      <c r="I629" s="58" t="str">
        <f>IFERROR(INDEX(tbl_dateHistory[], MATCH(tbl_dailyDashboard[[#This Row],[runDate]:[runDate]], tbl_dateHistory[[runDate]:[runDate]], 0), MATCH(tbl_dailyDashboard[[#Headers],[percentBRE]], tbl_dateHistory[#Headers], 0)), "-")</f>
        <v>x</v>
      </c>
      <c r="J629" s="58" t="str">
        <f>IFERROR(INDEX(tbl_dateHistory[], MATCH(tbl_dailyDashboard[[#This Row],[runDate]:[runDate]], tbl_dateHistory[[runDate]:[runDate]], 0), MATCH(tbl_dailyDashboard[[#Headers],[percentSystemErrors]], tbl_dateHistory[#Headers], 0)), "-")</f>
        <v>x</v>
      </c>
      <c r="K629" s="69"/>
    </row>
    <row r="630" spans="2:11" x14ac:dyDescent="0.3">
      <c r="B630" s="63"/>
      <c r="C630" s="55" t="str">
        <f>IFERROR((INDEX(tbl_dateHistory[], tbl_dailyDashboard[[#This Row],[rowLookup]], 1)), "-")</f>
        <v>x</v>
      </c>
      <c r="D630" s="56" t="str">
        <f>IFERROR(INDEX(tbl_dateHistory[], MATCH(tbl_dailyDashboard[[#This Row],[runDate]:[runDate]], tbl_dateHistory[[runDate]:[runDate]], 0), MATCH(tbl_dailyDashboard[[#Headers],[avgBotRunTime]], tbl_dateHistory[#Headers], 0)), "-")</f>
        <v>x</v>
      </c>
      <c r="E630" s="56" t="str">
        <f>IFERROR(INDEX(tbl_dateHistory[], MATCH(tbl_dailyDashboard[[#This Row],[runDate]:[runDate]], tbl_dateHistory[[runDate]:[runDate]], 0), MATCH(tbl_dailyDashboard[[#Headers],[avgTransactionTime]], tbl_dateHistory[#Headers], 0)), "-")</f>
        <v>x</v>
      </c>
      <c r="F630" s="99" t="str">
        <f>IFERROR(INDEX(tbl_dateHistory[], MATCH(tbl_dailyDashboard[[#This Row],[runDate]:[runDate]], tbl_dateHistory[[runDate]:[runDate]], 0), MATCH(tbl_dailyDashboard[[#Headers],[botRuns]], tbl_dateHistory[#Headers], 0)), "-")</f>
        <v>x</v>
      </c>
      <c r="G630" s="57" t="str">
        <f>IFERROR(INDEX(tbl_dateHistory[], MATCH(tbl_dailyDashboard[[#This Row],[runDate]:[runDate]], tbl_dateHistory[[runDate]:[runDate]], 0), MATCH(tbl_dailyDashboard[[#Headers],[totalTransactions]], tbl_dateHistory[#Headers], 0)), "-")</f>
        <v>x</v>
      </c>
      <c r="H630" s="58" t="str">
        <f>IFERROR(INDEX(tbl_dateHistory[], MATCH(tbl_dailyDashboard[[#This Row],[runDate]:[runDate]], tbl_dateHistory[[runDate]:[runDate]], 0), MATCH(tbl_dailyDashboard[[#Headers],[percentSuccessful]], tbl_dateHistory[#Headers], 0)), "-")</f>
        <v>x</v>
      </c>
      <c r="I630" s="58" t="str">
        <f>IFERROR(INDEX(tbl_dateHistory[], MATCH(tbl_dailyDashboard[[#This Row],[runDate]:[runDate]], tbl_dateHistory[[runDate]:[runDate]], 0), MATCH(tbl_dailyDashboard[[#Headers],[percentBRE]], tbl_dateHistory[#Headers], 0)), "-")</f>
        <v>x</v>
      </c>
      <c r="J630" s="58" t="str">
        <f>IFERROR(INDEX(tbl_dateHistory[], MATCH(tbl_dailyDashboard[[#This Row],[runDate]:[runDate]], tbl_dateHistory[[runDate]:[runDate]], 0), MATCH(tbl_dailyDashboard[[#Headers],[percentSystemErrors]], tbl_dateHistory[#Headers], 0)), "-")</f>
        <v>x</v>
      </c>
      <c r="K630" s="69"/>
    </row>
    <row r="631" spans="2:11" x14ac:dyDescent="0.3">
      <c r="B631" s="63"/>
      <c r="C631" s="55" t="str">
        <f>IFERROR((INDEX(tbl_dateHistory[], tbl_dailyDashboard[[#This Row],[rowLookup]], 1)), "-")</f>
        <v>x</v>
      </c>
      <c r="D631" s="56" t="str">
        <f>IFERROR(INDEX(tbl_dateHistory[], MATCH(tbl_dailyDashboard[[#This Row],[runDate]:[runDate]], tbl_dateHistory[[runDate]:[runDate]], 0), MATCH(tbl_dailyDashboard[[#Headers],[avgBotRunTime]], tbl_dateHistory[#Headers], 0)), "-")</f>
        <v>x</v>
      </c>
      <c r="E631" s="56" t="str">
        <f>IFERROR(INDEX(tbl_dateHistory[], MATCH(tbl_dailyDashboard[[#This Row],[runDate]:[runDate]], tbl_dateHistory[[runDate]:[runDate]], 0), MATCH(tbl_dailyDashboard[[#Headers],[avgTransactionTime]], tbl_dateHistory[#Headers], 0)), "-")</f>
        <v>x</v>
      </c>
      <c r="F631" s="99" t="str">
        <f>IFERROR(INDEX(tbl_dateHistory[], MATCH(tbl_dailyDashboard[[#This Row],[runDate]:[runDate]], tbl_dateHistory[[runDate]:[runDate]], 0), MATCH(tbl_dailyDashboard[[#Headers],[botRuns]], tbl_dateHistory[#Headers], 0)), "-")</f>
        <v>x</v>
      </c>
      <c r="G631" s="57" t="str">
        <f>IFERROR(INDEX(tbl_dateHistory[], MATCH(tbl_dailyDashboard[[#This Row],[runDate]:[runDate]], tbl_dateHistory[[runDate]:[runDate]], 0), MATCH(tbl_dailyDashboard[[#Headers],[totalTransactions]], tbl_dateHistory[#Headers], 0)), "-")</f>
        <v>x</v>
      </c>
      <c r="H631" s="58" t="str">
        <f>IFERROR(INDEX(tbl_dateHistory[], MATCH(tbl_dailyDashboard[[#This Row],[runDate]:[runDate]], tbl_dateHistory[[runDate]:[runDate]], 0), MATCH(tbl_dailyDashboard[[#Headers],[percentSuccessful]], tbl_dateHistory[#Headers], 0)), "-")</f>
        <v>x</v>
      </c>
      <c r="I631" s="58" t="str">
        <f>IFERROR(INDEX(tbl_dateHistory[], MATCH(tbl_dailyDashboard[[#This Row],[runDate]:[runDate]], tbl_dateHistory[[runDate]:[runDate]], 0), MATCH(tbl_dailyDashboard[[#Headers],[percentBRE]], tbl_dateHistory[#Headers], 0)), "-")</f>
        <v>x</v>
      </c>
      <c r="J631" s="58" t="str">
        <f>IFERROR(INDEX(tbl_dateHistory[], MATCH(tbl_dailyDashboard[[#This Row],[runDate]:[runDate]], tbl_dateHistory[[runDate]:[runDate]], 0), MATCH(tbl_dailyDashboard[[#Headers],[percentSystemErrors]], tbl_dateHistory[#Headers], 0)), "-")</f>
        <v>x</v>
      </c>
      <c r="K631" s="69"/>
    </row>
    <row r="632" spans="2:11" x14ac:dyDescent="0.3">
      <c r="B632" s="63"/>
      <c r="C632" s="55" t="str">
        <f>IFERROR((INDEX(tbl_dateHistory[], tbl_dailyDashboard[[#This Row],[rowLookup]], 1)), "-")</f>
        <v>x</v>
      </c>
      <c r="D632" s="56" t="str">
        <f>IFERROR(INDEX(tbl_dateHistory[], MATCH(tbl_dailyDashboard[[#This Row],[runDate]:[runDate]], tbl_dateHistory[[runDate]:[runDate]], 0), MATCH(tbl_dailyDashboard[[#Headers],[avgBotRunTime]], tbl_dateHistory[#Headers], 0)), "-")</f>
        <v>x</v>
      </c>
      <c r="E632" s="56" t="str">
        <f>IFERROR(INDEX(tbl_dateHistory[], MATCH(tbl_dailyDashboard[[#This Row],[runDate]:[runDate]], tbl_dateHistory[[runDate]:[runDate]], 0), MATCH(tbl_dailyDashboard[[#Headers],[avgTransactionTime]], tbl_dateHistory[#Headers], 0)), "-")</f>
        <v>x</v>
      </c>
      <c r="F632" s="99" t="str">
        <f>IFERROR(INDEX(tbl_dateHistory[], MATCH(tbl_dailyDashboard[[#This Row],[runDate]:[runDate]], tbl_dateHistory[[runDate]:[runDate]], 0), MATCH(tbl_dailyDashboard[[#Headers],[botRuns]], tbl_dateHistory[#Headers], 0)), "-")</f>
        <v>x</v>
      </c>
      <c r="G632" s="57" t="str">
        <f>IFERROR(INDEX(tbl_dateHistory[], MATCH(tbl_dailyDashboard[[#This Row],[runDate]:[runDate]], tbl_dateHistory[[runDate]:[runDate]], 0), MATCH(tbl_dailyDashboard[[#Headers],[totalTransactions]], tbl_dateHistory[#Headers], 0)), "-")</f>
        <v>x</v>
      </c>
      <c r="H632" s="58" t="str">
        <f>IFERROR(INDEX(tbl_dateHistory[], MATCH(tbl_dailyDashboard[[#This Row],[runDate]:[runDate]], tbl_dateHistory[[runDate]:[runDate]], 0), MATCH(tbl_dailyDashboard[[#Headers],[percentSuccessful]], tbl_dateHistory[#Headers], 0)), "-")</f>
        <v>x</v>
      </c>
      <c r="I632" s="58" t="str">
        <f>IFERROR(INDEX(tbl_dateHistory[], MATCH(tbl_dailyDashboard[[#This Row],[runDate]:[runDate]], tbl_dateHistory[[runDate]:[runDate]], 0), MATCH(tbl_dailyDashboard[[#Headers],[percentBRE]], tbl_dateHistory[#Headers], 0)), "-")</f>
        <v>x</v>
      </c>
      <c r="J632" s="58" t="str">
        <f>IFERROR(INDEX(tbl_dateHistory[], MATCH(tbl_dailyDashboard[[#This Row],[runDate]:[runDate]], tbl_dateHistory[[runDate]:[runDate]], 0), MATCH(tbl_dailyDashboard[[#Headers],[percentSystemErrors]], tbl_dateHistory[#Headers], 0)), "-")</f>
        <v>x</v>
      </c>
      <c r="K632" s="69"/>
    </row>
    <row r="633" spans="2:11" x14ac:dyDescent="0.3">
      <c r="B633" s="63"/>
      <c r="C633" s="55" t="str">
        <f>IFERROR((INDEX(tbl_dateHistory[], tbl_dailyDashboard[[#This Row],[rowLookup]], 1)), "-")</f>
        <v>x</v>
      </c>
      <c r="D633" s="56" t="str">
        <f>IFERROR(INDEX(tbl_dateHistory[], MATCH(tbl_dailyDashboard[[#This Row],[runDate]:[runDate]], tbl_dateHistory[[runDate]:[runDate]], 0), MATCH(tbl_dailyDashboard[[#Headers],[avgBotRunTime]], tbl_dateHistory[#Headers], 0)), "-")</f>
        <v>x</v>
      </c>
      <c r="E633" s="56" t="str">
        <f>IFERROR(INDEX(tbl_dateHistory[], MATCH(tbl_dailyDashboard[[#This Row],[runDate]:[runDate]], tbl_dateHistory[[runDate]:[runDate]], 0), MATCH(tbl_dailyDashboard[[#Headers],[avgTransactionTime]], tbl_dateHistory[#Headers], 0)), "-")</f>
        <v>x</v>
      </c>
      <c r="F633" s="99" t="str">
        <f>IFERROR(INDEX(tbl_dateHistory[], MATCH(tbl_dailyDashboard[[#This Row],[runDate]:[runDate]], tbl_dateHistory[[runDate]:[runDate]], 0), MATCH(tbl_dailyDashboard[[#Headers],[botRuns]], tbl_dateHistory[#Headers], 0)), "-")</f>
        <v>x</v>
      </c>
      <c r="G633" s="57" t="str">
        <f>IFERROR(INDEX(tbl_dateHistory[], MATCH(tbl_dailyDashboard[[#This Row],[runDate]:[runDate]], tbl_dateHistory[[runDate]:[runDate]], 0), MATCH(tbl_dailyDashboard[[#Headers],[totalTransactions]], tbl_dateHistory[#Headers], 0)), "-")</f>
        <v>x</v>
      </c>
      <c r="H633" s="58" t="str">
        <f>IFERROR(INDEX(tbl_dateHistory[], MATCH(tbl_dailyDashboard[[#This Row],[runDate]:[runDate]], tbl_dateHistory[[runDate]:[runDate]], 0), MATCH(tbl_dailyDashboard[[#Headers],[percentSuccessful]], tbl_dateHistory[#Headers], 0)), "-")</f>
        <v>x</v>
      </c>
      <c r="I633" s="58" t="str">
        <f>IFERROR(INDEX(tbl_dateHistory[], MATCH(tbl_dailyDashboard[[#This Row],[runDate]:[runDate]], tbl_dateHistory[[runDate]:[runDate]], 0), MATCH(tbl_dailyDashboard[[#Headers],[percentBRE]], tbl_dateHistory[#Headers], 0)), "-")</f>
        <v>x</v>
      </c>
      <c r="J633" s="58" t="str">
        <f>IFERROR(INDEX(tbl_dateHistory[], MATCH(tbl_dailyDashboard[[#This Row],[runDate]:[runDate]], tbl_dateHistory[[runDate]:[runDate]], 0), MATCH(tbl_dailyDashboard[[#Headers],[percentSystemErrors]], tbl_dateHistory[#Headers], 0)), "-")</f>
        <v>x</v>
      </c>
      <c r="K633" s="69"/>
    </row>
    <row r="634" spans="2:11" x14ac:dyDescent="0.3">
      <c r="B634" s="63"/>
      <c r="C634" s="55" t="str">
        <f>IFERROR((INDEX(tbl_dateHistory[], tbl_dailyDashboard[[#This Row],[rowLookup]], 1)), "-")</f>
        <v>x</v>
      </c>
      <c r="D634" s="56" t="str">
        <f>IFERROR(INDEX(tbl_dateHistory[], MATCH(tbl_dailyDashboard[[#This Row],[runDate]:[runDate]], tbl_dateHistory[[runDate]:[runDate]], 0), MATCH(tbl_dailyDashboard[[#Headers],[avgBotRunTime]], tbl_dateHistory[#Headers], 0)), "-")</f>
        <v>x</v>
      </c>
      <c r="E634" s="56" t="str">
        <f>IFERROR(INDEX(tbl_dateHistory[], MATCH(tbl_dailyDashboard[[#This Row],[runDate]:[runDate]], tbl_dateHistory[[runDate]:[runDate]], 0), MATCH(tbl_dailyDashboard[[#Headers],[avgTransactionTime]], tbl_dateHistory[#Headers], 0)), "-")</f>
        <v>x</v>
      </c>
      <c r="F634" s="99" t="str">
        <f>IFERROR(INDEX(tbl_dateHistory[], MATCH(tbl_dailyDashboard[[#This Row],[runDate]:[runDate]], tbl_dateHistory[[runDate]:[runDate]], 0), MATCH(tbl_dailyDashboard[[#Headers],[botRuns]], tbl_dateHistory[#Headers], 0)), "-")</f>
        <v>x</v>
      </c>
      <c r="G634" s="57" t="str">
        <f>IFERROR(INDEX(tbl_dateHistory[], MATCH(tbl_dailyDashboard[[#This Row],[runDate]:[runDate]], tbl_dateHistory[[runDate]:[runDate]], 0), MATCH(tbl_dailyDashboard[[#Headers],[totalTransactions]], tbl_dateHistory[#Headers], 0)), "-")</f>
        <v>x</v>
      </c>
      <c r="H634" s="58" t="str">
        <f>IFERROR(INDEX(tbl_dateHistory[], MATCH(tbl_dailyDashboard[[#This Row],[runDate]:[runDate]], tbl_dateHistory[[runDate]:[runDate]], 0), MATCH(tbl_dailyDashboard[[#Headers],[percentSuccessful]], tbl_dateHistory[#Headers], 0)), "-")</f>
        <v>x</v>
      </c>
      <c r="I634" s="58" t="str">
        <f>IFERROR(INDEX(tbl_dateHistory[], MATCH(tbl_dailyDashboard[[#This Row],[runDate]:[runDate]], tbl_dateHistory[[runDate]:[runDate]], 0), MATCH(tbl_dailyDashboard[[#Headers],[percentBRE]], tbl_dateHistory[#Headers], 0)), "-")</f>
        <v>x</v>
      </c>
      <c r="J634" s="58" t="str">
        <f>IFERROR(INDEX(tbl_dateHistory[], MATCH(tbl_dailyDashboard[[#This Row],[runDate]:[runDate]], tbl_dateHistory[[runDate]:[runDate]], 0), MATCH(tbl_dailyDashboard[[#Headers],[percentSystemErrors]], tbl_dateHistory[#Headers], 0)), "-")</f>
        <v>x</v>
      </c>
      <c r="K634" s="69"/>
    </row>
    <row r="635" spans="2:11" x14ac:dyDescent="0.3">
      <c r="B635" s="63"/>
      <c r="C635" s="55" t="str">
        <f>IFERROR((INDEX(tbl_dateHistory[], tbl_dailyDashboard[[#This Row],[rowLookup]], 1)), "-")</f>
        <v>x</v>
      </c>
      <c r="D635" s="56" t="str">
        <f>IFERROR(INDEX(tbl_dateHistory[], MATCH(tbl_dailyDashboard[[#This Row],[runDate]:[runDate]], tbl_dateHistory[[runDate]:[runDate]], 0), MATCH(tbl_dailyDashboard[[#Headers],[avgBotRunTime]], tbl_dateHistory[#Headers], 0)), "-")</f>
        <v>x</v>
      </c>
      <c r="E635" s="56" t="str">
        <f>IFERROR(INDEX(tbl_dateHistory[], MATCH(tbl_dailyDashboard[[#This Row],[runDate]:[runDate]], tbl_dateHistory[[runDate]:[runDate]], 0), MATCH(tbl_dailyDashboard[[#Headers],[avgTransactionTime]], tbl_dateHistory[#Headers], 0)), "-")</f>
        <v>x</v>
      </c>
      <c r="F635" s="99" t="str">
        <f>IFERROR(INDEX(tbl_dateHistory[], MATCH(tbl_dailyDashboard[[#This Row],[runDate]:[runDate]], tbl_dateHistory[[runDate]:[runDate]], 0), MATCH(tbl_dailyDashboard[[#Headers],[botRuns]], tbl_dateHistory[#Headers], 0)), "-")</f>
        <v>x</v>
      </c>
      <c r="G635" s="57" t="str">
        <f>IFERROR(INDEX(tbl_dateHistory[], MATCH(tbl_dailyDashboard[[#This Row],[runDate]:[runDate]], tbl_dateHistory[[runDate]:[runDate]], 0), MATCH(tbl_dailyDashboard[[#Headers],[totalTransactions]], tbl_dateHistory[#Headers], 0)), "-")</f>
        <v>x</v>
      </c>
      <c r="H635" s="58" t="str">
        <f>IFERROR(INDEX(tbl_dateHistory[], MATCH(tbl_dailyDashboard[[#This Row],[runDate]:[runDate]], tbl_dateHistory[[runDate]:[runDate]], 0), MATCH(tbl_dailyDashboard[[#Headers],[percentSuccessful]], tbl_dateHistory[#Headers], 0)), "-")</f>
        <v>x</v>
      </c>
      <c r="I635" s="58" t="str">
        <f>IFERROR(INDEX(tbl_dateHistory[], MATCH(tbl_dailyDashboard[[#This Row],[runDate]:[runDate]], tbl_dateHistory[[runDate]:[runDate]], 0), MATCH(tbl_dailyDashboard[[#Headers],[percentBRE]], tbl_dateHistory[#Headers], 0)), "-")</f>
        <v>x</v>
      </c>
      <c r="J635" s="58" t="str">
        <f>IFERROR(INDEX(tbl_dateHistory[], MATCH(tbl_dailyDashboard[[#This Row],[runDate]:[runDate]], tbl_dateHistory[[runDate]:[runDate]], 0), MATCH(tbl_dailyDashboard[[#Headers],[percentSystemErrors]], tbl_dateHistory[#Headers], 0)), "-")</f>
        <v>x</v>
      </c>
      <c r="K635" s="69"/>
    </row>
    <row r="636" spans="2:11" x14ac:dyDescent="0.3">
      <c r="B636" s="63"/>
      <c r="C636" s="55" t="str">
        <f>IFERROR((INDEX(tbl_dateHistory[], tbl_dailyDashboard[[#This Row],[rowLookup]], 1)), "-")</f>
        <v>x</v>
      </c>
      <c r="D636" s="56" t="str">
        <f>IFERROR(INDEX(tbl_dateHistory[], MATCH(tbl_dailyDashboard[[#This Row],[runDate]:[runDate]], tbl_dateHistory[[runDate]:[runDate]], 0), MATCH(tbl_dailyDashboard[[#Headers],[avgBotRunTime]], tbl_dateHistory[#Headers], 0)), "-")</f>
        <v>x</v>
      </c>
      <c r="E636" s="56" t="str">
        <f>IFERROR(INDEX(tbl_dateHistory[], MATCH(tbl_dailyDashboard[[#This Row],[runDate]:[runDate]], tbl_dateHistory[[runDate]:[runDate]], 0), MATCH(tbl_dailyDashboard[[#Headers],[avgTransactionTime]], tbl_dateHistory[#Headers], 0)), "-")</f>
        <v>x</v>
      </c>
      <c r="F636" s="99" t="str">
        <f>IFERROR(INDEX(tbl_dateHistory[], MATCH(tbl_dailyDashboard[[#This Row],[runDate]:[runDate]], tbl_dateHistory[[runDate]:[runDate]], 0), MATCH(tbl_dailyDashboard[[#Headers],[botRuns]], tbl_dateHistory[#Headers], 0)), "-")</f>
        <v>x</v>
      </c>
      <c r="G636" s="57" t="str">
        <f>IFERROR(INDEX(tbl_dateHistory[], MATCH(tbl_dailyDashboard[[#This Row],[runDate]:[runDate]], tbl_dateHistory[[runDate]:[runDate]], 0), MATCH(tbl_dailyDashboard[[#Headers],[totalTransactions]], tbl_dateHistory[#Headers], 0)), "-")</f>
        <v>x</v>
      </c>
      <c r="H636" s="58" t="str">
        <f>IFERROR(INDEX(tbl_dateHistory[], MATCH(tbl_dailyDashboard[[#This Row],[runDate]:[runDate]], tbl_dateHistory[[runDate]:[runDate]], 0), MATCH(tbl_dailyDashboard[[#Headers],[percentSuccessful]], tbl_dateHistory[#Headers], 0)), "-")</f>
        <v>x</v>
      </c>
      <c r="I636" s="58" t="str">
        <f>IFERROR(INDEX(tbl_dateHistory[], MATCH(tbl_dailyDashboard[[#This Row],[runDate]:[runDate]], tbl_dateHistory[[runDate]:[runDate]], 0), MATCH(tbl_dailyDashboard[[#Headers],[percentBRE]], tbl_dateHistory[#Headers], 0)), "-")</f>
        <v>x</v>
      </c>
      <c r="J636" s="58" t="str">
        <f>IFERROR(INDEX(tbl_dateHistory[], MATCH(tbl_dailyDashboard[[#This Row],[runDate]:[runDate]], tbl_dateHistory[[runDate]:[runDate]], 0), MATCH(tbl_dailyDashboard[[#Headers],[percentSystemErrors]], tbl_dateHistory[#Headers], 0)), "-")</f>
        <v>x</v>
      </c>
      <c r="K636" s="69"/>
    </row>
    <row r="637" spans="2:11" x14ac:dyDescent="0.3">
      <c r="B637" s="63"/>
      <c r="C637" s="55" t="str">
        <f>IFERROR((INDEX(tbl_dateHistory[], tbl_dailyDashboard[[#This Row],[rowLookup]], 1)), "-")</f>
        <v>x</v>
      </c>
      <c r="D637" s="56" t="str">
        <f>IFERROR(INDEX(tbl_dateHistory[], MATCH(tbl_dailyDashboard[[#This Row],[runDate]:[runDate]], tbl_dateHistory[[runDate]:[runDate]], 0), MATCH(tbl_dailyDashboard[[#Headers],[avgBotRunTime]], tbl_dateHistory[#Headers], 0)), "-")</f>
        <v>x</v>
      </c>
      <c r="E637" s="56" t="str">
        <f>IFERROR(INDEX(tbl_dateHistory[], MATCH(tbl_dailyDashboard[[#This Row],[runDate]:[runDate]], tbl_dateHistory[[runDate]:[runDate]], 0), MATCH(tbl_dailyDashboard[[#Headers],[avgTransactionTime]], tbl_dateHistory[#Headers], 0)), "-")</f>
        <v>x</v>
      </c>
      <c r="F637" s="99" t="str">
        <f>IFERROR(INDEX(tbl_dateHistory[], MATCH(tbl_dailyDashboard[[#This Row],[runDate]:[runDate]], tbl_dateHistory[[runDate]:[runDate]], 0), MATCH(tbl_dailyDashboard[[#Headers],[botRuns]], tbl_dateHistory[#Headers], 0)), "-")</f>
        <v>x</v>
      </c>
      <c r="G637" s="57" t="str">
        <f>IFERROR(INDEX(tbl_dateHistory[], MATCH(tbl_dailyDashboard[[#This Row],[runDate]:[runDate]], tbl_dateHistory[[runDate]:[runDate]], 0), MATCH(tbl_dailyDashboard[[#Headers],[totalTransactions]], tbl_dateHistory[#Headers], 0)), "-")</f>
        <v>x</v>
      </c>
      <c r="H637" s="58" t="str">
        <f>IFERROR(INDEX(tbl_dateHistory[], MATCH(tbl_dailyDashboard[[#This Row],[runDate]:[runDate]], tbl_dateHistory[[runDate]:[runDate]], 0), MATCH(tbl_dailyDashboard[[#Headers],[percentSuccessful]], tbl_dateHistory[#Headers], 0)), "-")</f>
        <v>x</v>
      </c>
      <c r="I637" s="58" t="str">
        <f>IFERROR(INDEX(tbl_dateHistory[], MATCH(tbl_dailyDashboard[[#This Row],[runDate]:[runDate]], tbl_dateHistory[[runDate]:[runDate]], 0), MATCH(tbl_dailyDashboard[[#Headers],[percentBRE]], tbl_dateHistory[#Headers], 0)), "-")</f>
        <v>x</v>
      </c>
      <c r="J637" s="58" t="str">
        <f>IFERROR(INDEX(tbl_dateHistory[], MATCH(tbl_dailyDashboard[[#This Row],[runDate]:[runDate]], tbl_dateHistory[[runDate]:[runDate]], 0), MATCH(tbl_dailyDashboard[[#Headers],[percentSystemErrors]], tbl_dateHistory[#Headers], 0)), "-")</f>
        <v>x</v>
      </c>
      <c r="K637" s="69"/>
    </row>
    <row r="638" spans="2:11" x14ac:dyDescent="0.3">
      <c r="B638" s="63"/>
      <c r="C638" s="55" t="str">
        <f>IFERROR((INDEX(tbl_dateHistory[], tbl_dailyDashboard[[#This Row],[rowLookup]], 1)), "-")</f>
        <v>x</v>
      </c>
      <c r="D638" s="56" t="str">
        <f>IFERROR(INDEX(tbl_dateHistory[], MATCH(tbl_dailyDashboard[[#This Row],[runDate]:[runDate]], tbl_dateHistory[[runDate]:[runDate]], 0), MATCH(tbl_dailyDashboard[[#Headers],[avgBotRunTime]], tbl_dateHistory[#Headers], 0)), "-")</f>
        <v>x</v>
      </c>
      <c r="E638" s="56" t="str">
        <f>IFERROR(INDEX(tbl_dateHistory[], MATCH(tbl_dailyDashboard[[#This Row],[runDate]:[runDate]], tbl_dateHistory[[runDate]:[runDate]], 0), MATCH(tbl_dailyDashboard[[#Headers],[avgTransactionTime]], tbl_dateHistory[#Headers], 0)), "-")</f>
        <v>x</v>
      </c>
      <c r="F638" s="99" t="str">
        <f>IFERROR(INDEX(tbl_dateHistory[], MATCH(tbl_dailyDashboard[[#This Row],[runDate]:[runDate]], tbl_dateHistory[[runDate]:[runDate]], 0), MATCH(tbl_dailyDashboard[[#Headers],[botRuns]], tbl_dateHistory[#Headers], 0)), "-")</f>
        <v>x</v>
      </c>
      <c r="G638" s="57" t="str">
        <f>IFERROR(INDEX(tbl_dateHistory[], MATCH(tbl_dailyDashboard[[#This Row],[runDate]:[runDate]], tbl_dateHistory[[runDate]:[runDate]], 0), MATCH(tbl_dailyDashboard[[#Headers],[totalTransactions]], tbl_dateHistory[#Headers], 0)), "-")</f>
        <v>x</v>
      </c>
      <c r="H638" s="58" t="str">
        <f>IFERROR(INDEX(tbl_dateHistory[], MATCH(tbl_dailyDashboard[[#This Row],[runDate]:[runDate]], tbl_dateHistory[[runDate]:[runDate]], 0), MATCH(tbl_dailyDashboard[[#Headers],[percentSuccessful]], tbl_dateHistory[#Headers], 0)), "-")</f>
        <v>x</v>
      </c>
      <c r="I638" s="58" t="str">
        <f>IFERROR(INDEX(tbl_dateHistory[], MATCH(tbl_dailyDashboard[[#This Row],[runDate]:[runDate]], tbl_dateHistory[[runDate]:[runDate]], 0), MATCH(tbl_dailyDashboard[[#Headers],[percentBRE]], tbl_dateHistory[#Headers], 0)), "-")</f>
        <v>x</v>
      </c>
      <c r="J638" s="58" t="str">
        <f>IFERROR(INDEX(tbl_dateHistory[], MATCH(tbl_dailyDashboard[[#This Row],[runDate]:[runDate]], tbl_dateHistory[[runDate]:[runDate]], 0), MATCH(tbl_dailyDashboard[[#Headers],[percentSystemErrors]], tbl_dateHistory[#Headers], 0)), "-")</f>
        <v>x</v>
      </c>
      <c r="K638" s="69"/>
    </row>
    <row r="639" spans="2:11" x14ac:dyDescent="0.3">
      <c r="B639" s="63"/>
      <c r="C639" s="55" t="str">
        <f>IFERROR((INDEX(tbl_dateHistory[], tbl_dailyDashboard[[#This Row],[rowLookup]], 1)), "-")</f>
        <v>x</v>
      </c>
      <c r="D639" s="56" t="str">
        <f>IFERROR(INDEX(tbl_dateHistory[], MATCH(tbl_dailyDashboard[[#This Row],[runDate]:[runDate]], tbl_dateHistory[[runDate]:[runDate]], 0), MATCH(tbl_dailyDashboard[[#Headers],[avgBotRunTime]], tbl_dateHistory[#Headers], 0)), "-")</f>
        <v>x</v>
      </c>
      <c r="E639" s="56" t="str">
        <f>IFERROR(INDEX(tbl_dateHistory[], MATCH(tbl_dailyDashboard[[#This Row],[runDate]:[runDate]], tbl_dateHistory[[runDate]:[runDate]], 0), MATCH(tbl_dailyDashboard[[#Headers],[avgTransactionTime]], tbl_dateHistory[#Headers], 0)), "-")</f>
        <v>x</v>
      </c>
      <c r="F639" s="99" t="str">
        <f>IFERROR(INDEX(tbl_dateHistory[], MATCH(tbl_dailyDashboard[[#This Row],[runDate]:[runDate]], tbl_dateHistory[[runDate]:[runDate]], 0), MATCH(tbl_dailyDashboard[[#Headers],[botRuns]], tbl_dateHistory[#Headers], 0)), "-")</f>
        <v>x</v>
      </c>
      <c r="G639" s="57" t="str">
        <f>IFERROR(INDEX(tbl_dateHistory[], MATCH(tbl_dailyDashboard[[#This Row],[runDate]:[runDate]], tbl_dateHistory[[runDate]:[runDate]], 0), MATCH(tbl_dailyDashboard[[#Headers],[totalTransactions]], tbl_dateHistory[#Headers], 0)), "-")</f>
        <v>x</v>
      </c>
      <c r="H639" s="58" t="str">
        <f>IFERROR(INDEX(tbl_dateHistory[], MATCH(tbl_dailyDashboard[[#This Row],[runDate]:[runDate]], tbl_dateHistory[[runDate]:[runDate]], 0), MATCH(tbl_dailyDashboard[[#Headers],[percentSuccessful]], tbl_dateHistory[#Headers], 0)), "-")</f>
        <v>x</v>
      </c>
      <c r="I639" s="58" t="str">
        <f>IFERROR(INDEX(tbl_dateHistory[], MATCH(tbl_dailyDashboard[[#This Row],[runDate]:[runDate]], tbl_dateHistory[[runDate]:[runDate]], 0), MATCH(tbl_dailyDashboard[[#Headers],[percentBRE]], tbl_dateHistory[#Headers], 0)), "-")</f>
        <v>x</v>
      </c>
      <c r="J639" s="58" t="str">
        <f>IFERROR(INDEX(tbl_dateHistory[], MATCH(tbl_dailyDashboard[[#This Row],[runDate]:[runDate]], tbl_dateHistory[[runDate]:[runDate]], 0), MATCH(tbl_dailyDashboard[[#Headers],[percentSystemErrors]], tbl_dateHistory[#Headers], 0)), "-")</f>
        <v>x</v>
      </c>
      <c r="K639" s="69"/>
    </row>
    <row r="640" spans="2:11" x14ac:dyDescent="0.3">
      <c r="B640" s="63"/>
      <c r="C640" s="55" t="str">
        <f>IFERROR((INDEX(tbl_dateHistory[], tbl_dailyDashboard[[#This Row],[rowLookup]], 1)), "-")</f>
        <v>x</v>
      </c>
      <c r="D640" s="56" t="str">
        <f>IFERROR(INDEX(tbl_dateHistory[], MATCH(tbl_dailyDashboard[[#This Row],[runDate]:[runDate]], tbl_dateHistory[[runDate]:[runDate]], 0), MATCH(tbl_dailyDashboard[[#Headers],[avgBotRunTime]], tbl_dateHistory[#Headers], 0)), "-")</f>
        <v>x</v>
      </c>
      <c r="E640" s="56" t="str">
        <f>IFERROR(INDEX(tbl_dateHistory[], MATCH(tbl_dailyDashboard[[#This Row],[runDate]:[runDate]], tbl_dateHistory[[runDate]:[runDate]], 0), MATCH(tbl_dailyDashboard[[#Headers],[avgTransactionTime]], tbl_dateHistory[#Headers], 0)), "-")</f>
        <v>x</v>
      </c>
      <c r="F640" s="99" t="str">
        <f>IFERROR(INDEX(tbl_dateHistory[], MATCH(tbl_dailyDashboard[[#This Row],[runDate]:[runDate]], tbl_dateHistory[[runDate]:[runDate]], 0), MATCH(tbl_dailyDashboard[[#Headers],[botRuns]], tbl_dateHistory[#Headers], 0)), "-")</f>
        <v>x</v>
      </c>
      <c r="G640" s="57" t="str">
        <f>IFERROR(INDEX(tbl_dateHistory[], MATCH(tbl_dailyDashboard[[#This Row],[runDate]:[runDate]], tbl_dateHistory[[runDate]:[runDate]], 0), MATCH(tbl_dailyDashboard[[#Headers],[totalTransactions]], tbl_dateHistory[#Headers], 0)), "-")</f>
        <v>x</v>
      </c>
      <c r="H640" s="58" t="str">
        <f>IFERROR(INDEX(tbl_dateHistory[], MATCH(tbl_dailyDashboard[[#This Row],[runDate]:[runDate]], tbl_dateHistory[[runDate]:[runDate]], 0), MATCH(tbl_dailyDashboard[[#Headers],[percentSuccessful]], tbl_dateHistory[#Headers], 0)), "-")</f>
        <v>x</v>
      </c>
      <c r="I640" s="58" t="str">
        <f>IFERROR(INDEX(tbl_dateHistory[], MATCH(tbl_dailyDashboard[[#This Row],[runDate]:[runDate]], tbl_dateHistory[[runDate]:[runDate]], 0), MATCH(tbl_dailyDashboard[[#Headers],[percentBRE]], tbl_dateHistory[#Headers], 0)), "-")</f>
        <v>x</v>
      </c>
      <c r="J640" s="58" t="str">
        <f>IFERROR(INDEX(tbl_dateHistory[], MATCH(tbl_dailyDashboard[[#This Row],[runDate]:[runDate]], tbl_dateHistory[[runDate]:[runDate]], 0), MATCH(tbl_dailyDashboard[[#Headers],[percentSystemErrors]], tbl_dateHistory[#Headers], 0)), "-")</f>
        <v>x</v>
      </c>
      <c r="K640" s="69"/>
    </row>
    <row r="641" spans="2:11" x14ac:dyDescent="0.3">
      <c r="B641" s="63"/>
      <c r="C641" s="55" t="str">
        <f>IFERROR((INDEX(tbl_dateHistory[], tbl_dailyDashboard[[#This Row],[rowLookup]], 1)), "-")</f>
        <v>x</v>
      </c>
      <c r="D641" s="56" t="str">
        <f>IFERROR(INDEX(tbl_dateHistory[], MATCH(tbl_dailyDashboard[[#This Row],[runDate]:[runDate]], tbl_dateHistory[[runDate]:[runDate]], 0), MATCH(tbl_dailyDashboard[[#Headers],[avgBotRunTime]], tbl_dateHistory[#Headers], 0)), "-")</f>
        <v>x</v>
      </c>
      <c r="E641" s="56" t="str">
        <f>IFERROR(INDEX(tbl_dateHistory[], MATCH(tbl_dailyDashboard[[#This Row],[runDate]:[runDate]], tbl_dateHistory[[runDate]:[runDate]], 0), MATCH(tbl_dailyDashboard[[#Headers],[avgTransactionTime]], tbl_dateHistory[#Headers], 0)), "-")</f>
        <v>x</v>
      </c>
      <c r="F641" s="99" t="str">
        <f>IFERROR(INDEX(tbl_dateHistory[], MATCH(tbl_dailyDashboard[[#This Row],[runDate]:[runDate]], tbl_dateHistory[[runDate]:[runDate]], 0), MATCH(tbl_dailyDashboard[[#Headers],[botRuns]], tbl_dateHistory[#Headers], 0)), "-")</f>
        <v>x</v>
      </c>
      <c r="G641" s="57" t="str">
        <f>IFERROR(INDEX(tbl_dateHistory[], MATCH(tbl_dailyDashboard[[#This Row],[runDate]:[runDate]], tbl_dateHistory[[runDate]:[runDate]], 0), MATCH(tbl_dailyDashboard[[#Headers],[totalTransactions]], tbl_dateHistory[#Headers], 0)), "-")</f>
        <v>x</v>
      </c>
      <c r="H641" s="58" t="str">
        <f>IFERROR(INDEX(tbl_dateHistory[], MATCH(tbl_dailyDashboard[[#This Row],[runDate]:[runDate]], tbl_dateHistory[[runDate]:[runDate]], 0), MATCH(tbl_dailyDashboard[[#Headers],[percentSuccessful]], tbl_dateHistory[#Headers], 0)), "-")</f>
        <v>x</v>
      </c>
      <c r="I641" s="58" t="str">
        <f>IFERROR(INDEX(tbl_dateHistory[], MATCH(tbl_dailyDashboard[[#This Row],[runDate]:[runDate]], tbl_dateHistory[[runDate]:[runDate]], 0), MATCH(tbl_dailyDashboard[[#Headers],[percentBRE]], tbl_dateHistory[#Headers], 0)), "-")</f>
        <v>x</v>
      </c>
      <c r="J641" s="58" t="str">
        <f>IFERROR(INDEX(tbl_dateHistory[], MATCH(tbl_dailyDashboard[[#This Row],[runDate]:[runDate]], tbl_dateHistory[[runDate]:[runDate]], 0), MATCH(tbl_dailyDashboard[[#Headers],[percentSystemErrors]], tbl_dateHistory[#Headers], 0)), "-")</f>
        <v>x</v>
      </c>
      <c r="K641" s="69"/>
    </row>
    <row r="642" spans="2:11" x14ac:dyDescent="0.3">
      <c r="B642" s="63"/>
      <c r="C642" s="55" t="str">
        <f>IFERROR((INDEX(tbl_dateHistory[], tbl_dailyDashboard[[#This Row],[rowLookup]], 1)), "-")</f>
        <v>x</v>
      </c>
      <c r="D642" s="56" t="str">
        <f>IFERROR(INDEX(tbl_dateHistory[], MATCH(tbl_dailyDashboard[[#This Row],[runDate]:[runDate]], tbl_dateHistory[[runDate]:[runDate]], 0), MATCH(tbl_dailyDashboard[[#Headers],[avgBotRunTime]], tbl_dateHistory[#Headers], 0)), "-")</f>
        <v>x</v>
      </c>
      <c r="E642" s="56" t="str">
        <f>IFERROR(INDEX(tbl_dateHistory[], MATCH(tbl_dailyDashboard[[#This Row],[runDate]:[runDate]], tbl_dateHistory[[runDate]:[runDate]], 0), MATCH(tbl_dailyDashboard[[#Headers],[avgTransactionTime]], tbl_dateHistory[#Headers], 0)), "-")</f>
        <v>x</v>
      </c>
      <c r="F642" s="99" t="str">
        <f>IFERROR(INDEX(tbl_dateHistory[], MATCH(tbl_dailyDashboard[[#This Row],[runDate]:[runDate]], tbl_dateHistory[[runDate]:[runDate]], 0), MATCH(tbl_dailyDashboard[[#Headers],[botRuns]], tbl_dateHistory[#Headers], 0)), "-")</f>
        <v>x</v>
      </c>
      <c r="G642" s="57" t="str">
        <f>IFERROR(INDEX(tbl_dateHistory[], MATCH(tbl_dailyDashboard[[#This Row],[runDate]:[runDate]], tbl_dateHistory[[runDate]:[runDate]], 0), MATCH(tbl_dailyDashboard[[#Headers],[totalTransactions]], tbl_dateHistory[#Headers], 0)), "-")</f>
        <v>x</v>
      </c>
      <c r="H642" s="58" t="str">
        <f>IFERROR(INDEX(tbl_dateHistory[], MATCH(tbl_dailyDashboard[[#This Row],[runDate]:[runDate]], tbl_dateHistory[[runDate]:[runDate]], 0), MATCH(tbl_dailyDashboard[[#Headers],[percentSuccessful]], tbl_dateHistory[#Headers], 0)), "-")</f>
        <v>x</v>
      </c>
      <c r="I642" s="58" t="str">
        <f>IFERROR(INDEX(tbl_dateHistory[], MATCH(tbl_dailyDashboard[[#This Row],[runDate]:[runDate]], tbl_dateHistory[[runDate]:[runDate]], 0), MATCH(tbl_dailyDashboard[[#Headers],[percentBRE]], tbl_dateHistory[#Headers], 0)), "-")</f>
        <v>x</v>
      </c>
      <c r="J642" s="58" t="str">
        <f>IFERROR(INDEX(tbl_dateHistory[], MATCH(tbl_dailyDashboard[[#This Row],[runDate]:[runDate]], tbl_dateHistory[[runDate]:[runDate]], 0), MATCH(tbl_dailyDashboard[[#Headers],[percentSystemErrors]], tbl_dateHistory[#Headers], 0)), "-")</f>
        <v>x</v>
      </c>
      <c r="K642" s="69"/>
    </row>
    <row r="643" spans="2:11" x14ac:dyDescent="0.3">
      <c r="B643" s="63"/>
      <c r="C643" s="55" t="str">
        <f>IFERROR((INDEX(tbl_dateHistory[], tbl_dailyDashboard[[#This Row],[rowLookup]], 1)), "-")</f>
        <v>x</v>
      </c>
      <c r="D643" s="56" t="str">
        <f>IFERROR(INDEX(tbl_dateHistory[], MATCH(tbl_dailyDashboard[[#This Row],[runDate]:[runDate]], tbl_dateHistory[[runDate]:[runDate]], 0), MATCH(tbl_dailyDashboard[[#Headers],[avgBotRunTime]], tbl_dateHistory[#Headers], 0)), "-")</f>
        <v>x</v>
      </c>
      <c r="E643" s="56" t="str">
        <f>IFERROR(INDEX(tbl_dateHistory[], MATCH(tbl_dailyDashboard[[#This Row],[runDate]:[runDate]], tbl_dateHistory[[runDate]:[runDate]], 0), MATCH(tbl_dailyDashboard[[#Headers],[avgTransactionTime]], tbl_dateHistory[#Headers], 0)), "-")</f>
        <v>x</v>
      </c>
      <c r="F643" s="99" t="str">
        <f>IFERROR(INDEX(tbl_dateHistory[], MATCH(tbl_dailyDashboard[[#This Row],[runDate]:[runDate]], tbl_dateHistory[[runDate]:[runDate]], 0), MATCH(tbl_dailyDashboard[[#Headers],[botRuns]], tbl_dateHistory[#Headers], 0)), "-")</f>
        <v>x</v>
      </c>
      <c r="G643" s="57" t="str">
        <f>IFERROR(INDEX(tbl_dateHistory[], MATCH(tbl_dailyDashboard[[#This Row],[runDate]:[runDate]], tbl_dateHistory[[runDate]:[runDate]], 0), MATCH(tbl_dailyDashboard[[#Headers],[totalTransactions]], tbl_dateHistory[#Headers], 0)), "-")</f>
        <v>x</v>
      </c>
      <c r="H643" s="58" t="str">
        <f>IFERROR(INDEX(tbl_dateHistory[], MATCH(tbl_dailyDashboard[[#This Row],[runDate]:[runDate]], tbl_dateHistory[[runDate]:[runDate]], 0), MATCH(tbl_dailyDashboard[[#Headers],[percentSuccessful]], tbl_dateHistory[#Headers], 0)), "-")</f>
        <v>x</v>
      </c>
      <c r="I643" s="58" t="str">
        <f>IFERROR(INDEX(tbl_dateHistory[], MATCH(tbl_dailyDashboard[[#This Row],[runDate]:[runDate]], tbl_dateHistory[[runDate]:[runDate]], 0), MATCH(tbl_dailyDashboard[[#Headers],[percentBRE]], tbl_dateHistory[#Headers], 0)), "-")</f>
        <v>x</v>
      </c>
      <c r="J643" s="58" t="str">
        <f>IFERROR(INDEX(tbl_dateHistory[], MATCH(tbl_dailyDashboard[[#This Row],[runDate]:[runDate]], tbl_dateHistory[[runDate]:[runDate]], 0), MATCH(tbl_dailyDashboard[[#Headers],[percentSystemErrors]], tbl_dateHistory[#Headers], 0)), "-")</f>
        <v>x</v>
      </c>
      <c r="K643" s="69"/>
    </row>
    <row r="644" spans="2:11" x14ac:dyDescent="0.3">
      <c r="B644" s="63"/>
      <c r="C644" s="55" t="str">
        <f>IFERROR((INDEX(tbl_dateHistory[], tbl_dailyDashboard[[#This Row],[rowLookup]], 1)), "-")</f>
        <v>x</v>
      </c>
      <c r="D644" s="56" t="str">
        <f>IFERROR(INDEX(tbl_dateHistory[], MATCH(tbl_dailyDashboard[[#This Row],[runDate]:[runDate]], tbl_dateHistory[[runDate]:[runDate]], 0), MATCH(tbl_dailyDashboard[[#Headers],[avgBotRunTime]], tbl_dateHistory[#Headers], 0)), "-")</f>
        <v>x</v>
      </c>
      <c r="E644" s="56" t="str">
        <f>IFERROR(INDEX(tbl_dateHistory[], MATCH(tbl_dailyDashboard[[#This Row],[runDate]:[runDate]], tbl_dateHistory[[runDate]:[runDate]], 0), MATCH(tbl_dailyDashboard[[#Headers],[avgTransactionTime]], tbl_dateHistory[#Headers], 0)), "-")</f>
        <v>x</v>
      </c>
      <c r="F644" s="99" t="str">
        <f>IFERROR(INDEX(tbl_dateHistory[], MATCH(tbl_dailyDashboard[[#This Row],[runDate]:[runDate]], tbl_dateHistory[[runDate]:[runDate]], 0), MATCH(tbl_dailyDashboard[[#Headers],[botRuns]], tbl_dateHistory[#Headers], 0)), "-")</f>
        <v>x</v>
      </c>
      <c r="G644" s="57" t="str">
        <f>IFERROR(INDEX(tbl_dateHistory[], MATCH(tbl_dailyDashboard[[#This Row],[runDate]:[runDate]], tbl_dateHistory[[runDate]:[runDate]], 0), MATCH(tbl_dailyDashboard[[#Headers],[totalTransactions]], tbl_dateHistory[#Headers], 0)), "-")</f>
        <v>x</v>
      </c>
      <c r="H644" s="58" t="str">
        <f>IFERROR(INDEX(tbl_dateHistory[], MATCH(tbl_dailyDashboard[[#This Row],[runDate]:[runDate]], tbl_dateHistory[[runDate]:[runDate]], 0), MATCH(tbl_dailyDashboard[[#Headers],[percentSuccessful]], tbl_dateHistory[#Headers], 0)), "-")</f>
        <v>x</v>
      </c>
      <c r="I644" s="58" t="str">
        <f>IFERROR(INDEX(tbl_dateHistory[], MATCH(tbl_dailyDashboard[[#This Row],[runDate]:[runDate]], tbl_dateHistory[[runDate]:[runDate]], 0), MATCH(tbl_dailyDashboard[[#Headers],[percentBRE]], tbl_dateHistory[#Headers], 0)), "-")</f>
        <v>x</v>
      </c>
      <c r="J644" s="58" t="str">
        <f>IFERROR(INDEX(tbl_dateHistory[], MATCH(tbl_dailyDashboard[[#This Row],[runDate]:[runDate]], tbl_dateHistory[[runDate]:[runDate]], 0), MATCH(tbl_dailyDashboard[[#Headers],[percentSystemErrors]], tbl_dateHistory[#Headers], 0)), "-")</f>
        <v>x</v>
      </c>
      <c r="K644" s="69"/>
    </row>
    <row r="645" spans="2:11" x14ac:dyDescent="0.3">
      <c r="B645" s="63"/>
      <c r="C645" s="55" t="str">
        <f>IFERROR((INDEX(tbl_dateHistory[], tbl_dailyDashboard[[#This Row],[rowLookup]], 1)), "-")</f>
        <v>x</v>
      </c>
      <c r="D645" s="56" t="str">
        <f>IFERROR(INDEX(tbl_dateHistory[], MATCH(tbl_dailyDashboard[[#This Row],[runDate]:[runDate]], tbl_dateHistory[[runDate]:[runDate]], 0), MATCH(tbl_dailyDashboard[[#Headers],[avgBotRunTime]], tbl_dateHistory[#Headers], 0)), "-")</f>
        <v>x</v>
      </c>
      <c r="E645" s="56" t="str">
        <f>IFERROR(INDEX(tbl_dateHistory[], MATCH(tbl_dailyDashboard[[#This Row],[runDate]:[runDate]], tbl_dateHistory[[runDate]:[runDate]], 0), MATCH(tbl_dailyDashboard[[#Headers],[avgTransactionTime]], tbl_dateHistory[#Headers], 0)), "-")</f>
        <v>x</v>
      </c>
      <c r="F645" s="99" t="str">
        <f>IFERROR(INDEX(tbl_dateHistory[], MATCH(tbl_dailyDashboard[[#This Row],[runDate]:[runDate]], tbl_dateHistory[[runDate]:[runDate]], 0), MATCH(tbl_dailyDashboard[[#Headers],[botRuns]], tbl_dateHistory[#Headers], 0)), "-")</f>
        <v>x</v>
      </c>
      <c r="G645" s="57" t="str">
        <f>IFERROR(INDEX(tbl_dateHistory[], MATCH(tbl_dailyDashboard[[#This Row],[runDate]:[runDate]], tbl_dateHistory[[runDate]:[runDate]], 0), MATCH(tbl_dailyDashboard[[#Headers],[totalTransactions]], tbl_dateHistory[#Headers], 0)), "-")</f>
        <v>x</v>
      </c>
      <c r="H645" s="58" t="str">
        <f>IFERROR(INDEX(tbl_dateHistory[], MATCH(tbl_dailyDashboard[[#This Row],[runDate]:[runDate]], tbl_dateHistory[[runDate]:[runDate]], 0), MATCH(tbl_dailyDashboard[[#Headers],[percentSuccessful]], tbl_dateHistory[#Headers], 0)), "-")</f>
        <v>x</v>
      </c>
      <c r="I645" s="58" t="str">
        <f>IFERROR(INDEX(tbl_dateHistory[], MATCH(tbl_dailyDashboard[[#This Row],[runDate]:[runDate]], tbl_dateHistory[[runDate]:[runDate]], 0), MATCH(tbl_dailyDashboard[[#Headers],[percentBRE]], tbl_dateHistory[#Headers], 0)), "-")</f>
        <v>x</v>
      </c>
      <c r="J645" s="58" t="str">
        <f>IFERROR(INDEX(tbl_dateHistory[], MATCH(tbl_dailyDashboard[[#This Row],[runDate]:[runDate]], tbl_dateHistory[[runDate]:[runDate]], 0), MATCH(tbl_dailyDashboard[[#Headers],[percentSystemErrors]], tbl_dateHistory[#Headers], 0)), "-")</f>
        <v>x</v>
      </c>
      <c r="K645" s="69"/>
    </row>
    <row r="646" spans="2:11" x14ac:dyDescent="0.3">
      <c r="B646" s="63"/>
      <c r="C646" s="55" t="str">
        <f>IFERROR((INDEX(tbl_dateHistory[], tbl_dailyDashboard[[#This Row],[rowLookup]], 1)), "-")</f>
        <v>x</v>
      </c>
      <c r="D646" s="56" t="str">
        <f>IFERROR(INDEX(tbl_dateHistory[], MATCH(tbl_dailyDashboard[[#This Row],[runDate]:[runDate]], tbl_dateHistory[[runDate]:[runDate]], 0), MATCH(tbl_dailyDashboard[[#Headers],[avgBotRunTime]], tbl_dateHistory[#Headers], 0)), "-")</f>
        <v>x</v>
      </c>
      <c r="E646" s="56" t="str">
        <f>IFERROR(INDEX(tbl_dateHistory[], MATCH(tbl_dailyDashboard[[#This Row],[runDate]:[runDate]], tbl_dateHistory[[runDate]:[runDate]], 0), MATCH(tbl_dailyDashboard[[#Headers],[avgTransactionTime]], tbl_dateHistory[#Headers], 0)), "-")</f>
        <v>x</v>
      </c>
      <c r="F646" s="99" t="str">
        <f>IFERROR(INDEX(tbl_dateHistory[], MATCH(tbl_dailyDashboard[[#This Row],[runDate]:[runDate]], tbl_dateHistory[[runDate]:[runDate]], 0), MATCH(tbl_dailyDashboard[[#Headers],[botRuns]], tbl_dateHistory[#Headers], 0)), "-")</f>
        <v>x</v>
      </c>
      <c r="G646" s="57" t="str">
        <f>IFERROR(INDEX(tbl_dateHistory[], MATCH(tbl_dailyDashboard[[#This Row],[runDate]:[runDate]], tbl_dateHistory[[runDate]:[runDate]], 0), MATCH(tbl_dailyDashboard[[#Headers],[totalTransactions]], tbl_dateHistory[#Headers], 0)), "-")</f>
        <v>x</v>
      </c>
      <c r="H646" s="58" t="str">
        <f>IFERROR(INDEX(tbl_dateHistory[], MATCH(tbl_dailyDashboard[[#This Row],[runDate]:[runDate]], tbl_dateHistory[[runDate]:[runDate]], 0), MATCH(tbl_dailyDashboard[[#Headers],[percentSuccessful]], tbl_dateHistory[#Headers], 0)), "-")</f>
        <v>x</v>
      </c>
      <c r="I646" s="58" t="str">
        <f>IFERROR(INDEX(tbl_dateHistory[], MATCH(tbl_dailyDashboard[[#This Row],[runDate]:[runDate]], tbl_dateHistory[[runDate]:[runDate]], 0), MATCH(tbl_dailyDashboard[[#Headers],[percentBRE]], tbl_dateHistory[#Headers], 0)), "-")</f>
        <v>x</v>
      </c>
      <c r="J646" s="58" t="str">
        <f>IFERROR(INDEX(tbl_dateHistory[], MATCH(tbl_dailyDashboard[[#This Row],[runDate]:[runDate]], tbl_dateHistory[[runDate]:[runDate]], 0), MATCH(tbl_dailyDashboard[[#Headers],[percentSystemErrors]], tbl_dateHistory[#Headers], 0)), "-")</f>
        <v>x</v>
      </c>
      <c r="K646" s="69"/>
    </row>
    <row r="647" spans="2:11" x14ac:dyDescent="0.3">
      <c r="B647" s="63"/>
      <c r="C647" s="55" t="str">
        <f>IFERROR((INDEX(tbl_dateHistory[], tbl_dailyDashboard[[#This Row],[rowLookup]], 1)), "-")</f>
        <v>x</v>
      </c>
      <c r="D647" s="56" t="str">
        <f>IFERROR(INDEX(tbl_dateHistory[], MATCH(tbl_dailyDashboard[[#This Row],[runDate]:[runDate]], tbl_dateHistory[[runDate]:[runDate]], 0), MATCH(tbl_dailyDashboard[[#Headers],[avgBotRunTime]], tbl_dateHistory[#Headers], 0)), "-")</f>
        <v>x</v>
      </c>
      <c r="E647" s="56" t="str">
        <f>IFERROR(INDEX(tbl_dateHistory[], MATCH(tbl_dailyDashboard[[#This Row],[runDate]:[runDate]], tbl_dateHistory[[runDate]:[runDate]], 0), MATCH(tbl_dailyDashboard[[#Headers],[avgTransactionTime]], tbl_dateHistory[#Headers], 0)), "-")</f>
        <v>x</v>
      </c>
      <c r="F647" s="99" t="str">
        <f>IFERROR(INDEX(tbl_dateHistory[], MATCH(tbl_dailyDashboard[[#This Row],[runDate]:[runDate]], tbl_dateHistory[[runDate]:[runDate]], 0), MATCH(tbl_dailyDashboard[[#Headers],[botRuns]], tbl_dateHistory[#Headers], 0)), "-")</f>
        <v>x</v>
      </c>
      <c r="G647" s="57" t="str">
        <f>IFERROR(INDEX(tbl_dateHistory[], MATCH(tbl_dailyDashboard[[#This Row],[runDate]:[runDate]], tbl_dateHistory[[runDate]:[runDate]], 0), MATCH(tbl_dailyDashboard[[#Headers],[totalTransactions]], tbl_dateHistory[#Headers], 0)), "-")</f>
        <v>x</v>
      </c>
      <c r="H647" s="58" t="str">
        <f>IFERROR(INDEX(tbl_dateHistory[], MATCH(tbl_dailyDashboard[[#This Row],[runDate]:[runDate]], tbl_dateHistory[[runDate]:[runDate]], 0), MATCH(tbl_dailyDashboard[[#Headers],[percentSuccessful]], tbl_dateHistory[#Headers], 0)), "-")</f>
        <v>x</v>
      </c>
      <c r="I647" s="58" t="str">
        <f>IFERROR(INDEX(tbl_dateHistory[], MATCH(tbl_dailyDashboard[[#This Row],[runDate]:[runDate]], tbl_dateHistory[[runDate]:[runDate]], 0), MATCH(tbl_dailyDashboard[[#Headers],[percentBRE]], tbl_dateHistory[#Headers], 0)), "-")</f>
        <v>x</v>
      </c>
      <c r="J647" s="58" t="str">
        <f>IFERROR(INDEX(tbl_dateHistory[], MATCH(tbl_dailyDashboard[[#This Row],[runDate]:[runDate]], tbl_dateHistory[[runDate]:[runDate]], 0), MATCH(tbl_dailyDashboard[[#Headers],[percentSystemErrors]], tbl_dateHistory[#Headers], 0)), "-")</f>
        <v>x</v>
      </c>
      <c r="K647" s="69"/>
    </row>
    <row r="648" spans="2:11" x14ac:dyDescent="0.3">
      <c r="B648" s="63"/>
      <c r="C648" s="55" t="str">
        <f>IFERROR((INDEX(tbl_dateHistory[], tbl_dailyDashboard[[#This Row],[rowLookup]], 1)), "-")</f>
        <v>x</v>
      </c>
      <c r="D648" s="56" t="str">
        <f>IFERROR(INDEX(tbl_dateHistory[], MATCH(tbl_dailyDashboard[[#This Row],[runDate]:[runDate]], tbl_dateHistory[[runDate]:[runDate]], 0), MATCH(tbl_dailyDashboard[[#Headers],[avgBotRunTime]], tbl_dateHistory[#Headers], 0)), "-")</f>
        <v>x</v>
      </c>
      <c r="E648" s="56" t="str">
        <f>IFERROR(INDEX(tbl_dateHistory[], MATCH(tbl_dailyDashboard[[#This Row],[runDate]:[runDate]], tbl_dateHistory[[runDate]:[runDate]], 0), MATCH(tbl_dailyDashboard[[#Headers],[avgTransactionTime]], tbl_dateHistory[#Headers], 0)), "-")</f>
        <v>x</v>
      </c>
      <c r="F648" s="99" t="str">
        <f>IFERROR(INDEX(tbl_dateHistory[], MATCH(tbl_dailyDashboard[[#This Row],[runDate]:[runDate]], tbl_dateHistory[[runDate]:[runDate]], 0), MATCH(tbl_dailyDashboard[[#Headers],[botRuns]], tbl_dateHistory[#Headers], 0)), "-")</f>
        <v>x</v>
      </c>
      <c r="G648" s="57" t="str">
        <f>IFERROR(INDEX(tbl_dateHistory[], MATCH(tbl_dailyDashboard[[#This Row],[runDate]:[runDate]], tbl_dateHistory[[runDate]:[runDate]], 0), MATCH(tbl_dailyDashboard[[#Headers],[totalTransactions]], tbl_dateHistory[#Headers], 0)), "-")</f>
        <v>x</v>
      </c>
      <c r="H648" s="58" t="str">
        <f>IFERROR(INDEX(tbl_dateHistory[], MATCH(tbl_dailyDashboard[[#This Row],[runDate]:[runDate]], tbl_dateHistory[[runDate]:[runDate]], 0), MATCH(tbl_dailyDashboard[[#Headers],[percentSuccessful]], tbl_dateHistory[#Headers], 0)), "-")</f>
        <v>x</v>
      </c>
      <c r="I648" s="58" t="str">
        <f>IFERROR(INDEX(tbl_dateHistory[], MATCH(tbl_dailyDashboard[[#This Row],[runDate]:[runDate]], tbl_dateHistory[[runDate]:[runDate]], 0), MATCH(tbl_dailyDashboard[[#Headers],[percentBRE]], tbl_dateHistory[#Headers], 0)), "-")</f>
        <v>x</v>
      </c>
      <c r="J648" s="58" t="str">
        <f>IFERROR(INDEX(tbl_dateHistory[], MATCH(tbl_dailyDashboard[[#This Row],[runDate]:[runDate]], tbl_dateHistory[[runDate]:[runDate]], 0), MATCH(tbl_dailyDashboard[[#Headers],[percentSystemErrors]], tbl_dateHistory[#Headers], 0)), "-")</f>
        <v>x</v>
      </c>
      <c r="K648" s="69"/>
    </row>
    <row r="649" spans="2:11" x14ac:dyDescent="0.3">
      <c r="B649" s="63"/>
      <c r="C649" s="55" t="str">
        <f>IFERROR((INDEX(tbl_dateHistory[], tbl_dailyDashboard[[#This Row],[rowLookup]], 1)), "-")</f>
        <v>x</v>
      </c>
      <c r="D649" s="56" t="str">
        <f>IFERROR(INDEX(tbl_dateHistory[], MATCH(tbl_dailyDashboard[[#This Row],[runDate]:[runDate]], tbl_dateHistory[[runDate]:[runDate]], 0), MATCH(tbl_dailyDashboard[[#Headers],[avgBotRunTime]], tbl_dateHistory[#Headers], 0)), "-")</f>
        <v>x</v>
      </c>
      <c r="E649" s="56" t="str">
        <f>IFERROR(INDEX(tbl_dateHistory[], MATCH(tbl_dailyDashboard[[#This Row],[runDate]:[runDate]], tbl_dateHistory[[runDate]:[runDate]], 0), MATCH(tbl_dailyDashboard[[#Headers],[avgTransactionTime]], tbl_dateHistory[#Headers], 0)), "-")</f>
        <v>x</v>
      </c>
      <c r="F649" s="99" t="str">
        <f>IFERROR(INDEX(tbl_dateHistory[], MATCH(tbl_dailyDashboard[[#This Row],[runDate]:[runDate]], tbl_dateHistory[[runDate]:[runDate]], 0), MATCH(tbl_dailyDashboard[[#Headers],[botRuns]], tbl_dateHistory[#Headers], 0)), "-")</f>
        <v>x</v>
      </c>
      <c r="G649" s="57" t="str">
        <f>IFERROR(INDEX(tbl_dateHistory[], MATCH(tbl_dailyDashboard[[#This Row],[runDate]:[runDate]], tbl_dateHistory[[runDate]:[runDate]], 0), MATCH(tbl_dailyDashboard[[#Headers],[totalTransactions]], tbl_dateHistory[#Headers], 0)), "-")</f>
        <v>x</v>
      </c>
      <c r="H649" s="58" t="str">
        <f>IFERROR(INDEX(tbl_dateHistory[], MATCH(tbl_dailyDashboard[[#This Row],[runDate]:[runDate]], tbl_dateHistory[[runDate]:[runDate]], 0), MATCH(tbl_dailyDashboard[[#Headers],[percentSuccessful]], tbl_dateHistory[#Headers], 0)), "-")</f>
        <v>x</v>
      </c>
      <c r="I649" s="58" t="str">
        <f>IFERROR(INDEX(tbl_dateHistory[], MATCH(tbl_dailyDashboard[[#This Row],[runDate]:[runDate]], tbl_dateHistory[[runDate]:[runDate]], 0), MATCH(tbl_dailyDashboard[[#Headers],[percentBRE]], tbl_dateHistory[#Headers], 0)), "-")</f>
        <v>x</v>
      </c>
      <c r="J649" s="58" t="str">
        <f>IFERROR(INDEX(tbl_dateHistory[], MATCH(tbl_dailyDashboard[[#This Row],[runDate]:[runDate]], tbl_dateHistory[[runDate]:[runDate]], 0), MATCH(tbl_dailyDashboard[[#Headers],[percentSystemErrors]], tbl_dateHistory[#Headers], 0)), "-")</f>
        <v>x</v>
      </c>
      <c r="K649" s="69"/>
    </row>
    <row r="650" spans="2:11" x14ac:dyDescent="0.3">
      <c r="B650" s="63"/>
      <c r="C650" s="55" t="str">
        <f>IFERROR((INDEX(tbl_dateHistory[], tbl_dailyDashboard[[#This Row],[rowLookup]], 1)), "-")</f>
        <v>x</v>
      </c>
      <c r="D650" s="56" t="str">
        <f>IFERROR(INDEX(tbl_dateHistory[], MATCH(tbl_dailyDashboard[[#This Row],[runDate]:[runDate]], tbl_dateHistory[[runDate]:[runDate]], 0), MATCH(tbl_dailyDashboard[[#Headers],[avgBotRunTime]], tbl_dateHistory[#Headers], 0)), "-")</f>
        <v>x</v>
      </c>
      <c r="E650" s="56" t="str">
        <f>IFERROR(INDEX(tbl_dateHistory[], MATCH(tbl_dailyDashboard[[#This Row],[runDate]:[runDate]], tbl_dateHistory[[runDate]:[runDate]], 0), MATCH(tbl_dailyDashboard[[#Headers],[avgTransactionTime]], tbl_dateHistory[#Headers], 0)), "-")</f>
        <v>x</v>
      </c>
      <c r="F650" s="99" t="str">
        <f>IFERROR(INDEX(tbl_dateHistory[], MATCH(tbl_dailyDashboard[[#This Row],[runDate]:[runDate]], tbl_dateHistory[[runDate]:[runDate]], 0), MATCH(tbl_dailyDashboard[[#Headers],[botRuns]], tbl_dateHistory[#Headers], 0)), "-")</f>
        <v>x</v>
      </c>
      <c r="G650" s="57" t="str">
        <f>IFERROR(INDEX(tbl_dateHistory[], MATCH(tbl_dailyDashboard[[#This Row],[runDate]:[runDate]], tbl_dateHistory[[runDate]:[runDate]], 0), MATCH(tbl_dailyDashboard[[#Headers],[totalTransactions]], tbl_dateHistory[#Headers], 0)), "-")</f>
        <v>x</v>
      </c>
      <c r="H650" s="58" t="str">
        <f>IFERROR(INDEX(tbl_dateHistory[], MATCH(tbl_dailyDashboard[[#This Row],[runDate]:[runDate]], tbl_dateHistory[[runDate]:[runDate]], 0), MATCH(tbl_dailyDashboard[[#Headers],[percentSuccessful]], tbl_dateHistory[#Headers], 0)), "-")</f>
        <v>x</v>
      </c>
      <c r="I650" s="58" t="str">
        <f>IFERROR(INDEX(tbl_dateHistory[], MATCH(tbl_dailyDashboard[[#This Row],[runDate]:[runDate]], tbl_dateHistory[[runDate]:[runDate]], 0), MATCH(tbl_dailyDashboard[[#Headers],[percentBRE]], tbl_dateHistory[#Headers], 0)), "-")</f>
        <v>x</v>
      </c>
      <c r="J650" s="58" t="str">
        <f>IFERROR(INDEX(tbl_dateHistory[], MATCH(tbl_dailyDashboard[[#This Row],[runDate]:[runDate]], tbl_dateHistory[[runDate]:[runDate]], 0), MATCH(tbl_dailyDashboard[[#Headers],[percentSystemErrors]], tbl_dateHistory[#Headers], 0)), "-")</f>
        <v>x</v>
      </c>
      <c r="K650" s="69"/>
    </row>
    <row r="651" spans="2:11" x14ac:dyDescent="0.3">
      <c r="B651" s="63"/>
      <c r="C651" s="55" t="str">
        <f>IFERROR((INDEX(tbl_dateHistory[], tbl_dailyDashboard[[#This Row],[rowLookup]], 1)), "-")</f>
        <v>x</v>
      </c>
      <c r="D651" s="56" t="str">
        <f>IFERROR(INDEX(tbl_dateHistory[], MATCH(tbl_dailyDashboard[[#This Row],[runDate]:[runDate]], tbl_dateHistory[[runDate]:[runDate]], 0), MATCH(tbl_dailyDashboard[[#Headers],[avgBotRunTime]], tbl_dateHistory[#Headers], 0)), "-")</f>
        <v>x</v>
      </c>
      <c r="E651" s="56" t="str">
        <f>IFERROR(INDEX(tbl_dateHistory[], MATCH(tbl_dailyDashboard[[#This Row],[runDate]:[runDate]], tbl_dateHistory[[runDate]:[runDate]], 0), MATCH(tbl_dailyDashboard[[#Headers],[avgTransactionTime]], tbl_dateHistory[#Headers], 0)), "-")</f>
        <v>x</v>
      </c>
      <c r="F651" s="99" t="str">
        <f>IFERROR(INDEX(tbl_dateHistory[], MATCH(tbl_dailyDashboard[[#This Row],[runDate]:[runDate]], tbl_dateHistory[[runDate]:[runDate]], 0), MATCH(tbl_dailyDashboard[[#Headers],[botRuns]], tbl_dateHistory[#Headers], 0)), "-")</f>
        <v>x</v>
      </c>
      <c r="G651" s="57" t="str">
        <f>IFERROR(INDEX(tbl_dateHistory[], MATCH(tbl_dailyDashboard[[#This Row],[runDate]:[runDate]], tbl_dateHistory[[runDate]:[runDate]], 0), MATCH(tbl_dailyDashboard[[#Headers],[totalTransactions]], tbl_dateHistory[#Headers], 0)), "-")</f>
        <v>x</v>
      </c>
      <c r="H651" s="58" t="str">
        <f>IFERROR(INDEX(tbl_dateHistory[], MATCH(tbl_dailyDashboard[[#This Row],[runDate]:[runDate]], tbl_dateHistory[[runDate]:[runDate]], 0), MATCH(tbl_dailyDashboard[[#Headers],[percentSuccessful]], tbl_dateHistory[#Headers], 0)), "-")</f>
        <v>x</v>
      </c>
      <c r="I651" s="58" t="str">
        <f>IFERROR(INDEX(tbl_dateHistory[], MATCH(tbl_dailyDashboard[[#This Row],[runDate]:[runDate]], tbl_dateHistory[[runDate]:[runDate]], 0), MATCH(tbl_dailyDashboard[[#Headers],[percentBRE]], tbl_dateHistory[#Headers], 0)), "-")</f>
        <v>x</v>
      </c>
      <c r="J651" s="58" t="str">
        <f>IFERROR(INDEX(tbl_dateHistory[], MATCH(tbl_dailyDashboard[[#This Row],[runDate]:[runDate]], tbl_dateHistory[[runDate]:[runDate]], 0), MATCH(tbl_dailyDashboard[[#Headers],[percentSystemErrors]], tbl_dateHistory[#Headers], 0)), "-")</f>
        <v>x</v>
      </c>
      <c r="K651" s="69"/>
    </row>
    <row r="652" spans="2:11" x14ac:dyDescent="0.3">
      <c r="B652" s="63"/>
      <c r="C652" s="55" t="str">
        <f>IFERROR((INDEX(tbl_dateHistory[], tbl_dailyDashboard[[#This Row],[rowLookup]], 1)), "-")</f>
        <v>x</v>
      </c>
      <c r="D652" s="56" t="str">
        <f>IFERROR(INDEX(tbl_dateHistory[], MATCH(tbl_dailyDashboard[[#This Row],[runDate]:[runDate]], tbl_dateHistory[[runDate]:[runDate]], 0), MATCH(tbl_dailyDashboard[[#Headers],[avgBotRunTime]], tbl_dateHistory[#Headers], 0)), "-")</f>
        <v>x</v>
      </c>
      <c r="E652" s="56" t="str">
        <f>IFERROR(INDEX(tbl_dateHistory[], MATCH(tbl_dailyDashboard[[#This Row],[runDate]:[runDate]], tbl_dateHistory[[runDate]:[runDate]], 0), MATCH(tbl_dailyDashboard[[#Headers],[avgTransactionTime]], tbl_dateHistory[#Headers], 0)), "-")</f>
        <v>x</v>
      </c>
      <c r="F652" s="99" t="str">
        <f>IFERROR(INDEX(tbl_dateHistory[], MATCH(tbl_dailyDashboard[[#This Row],[runDate]:[runDate]], tbl_dateHistory[[runDate]:[runDate]], 0), MATCH(tbl_dailyDashboard[[#Headers],[botRuns]], tbl_dateHistory[#Headers], 0)), "-")</f>
        <v>x</v>
      </c>
      <c r="G652" s="57" t="str">
        <f>IFERROR(INDEX(tbl_dateHistory[], MATCH(tbl_dailyDashboard[[#This Row],[runDate]:[runDate]], tbl_dateHistory[[runDate]:[runDate]], 0), MATCH(tbl_dailyDashboard[[#Headers],[totalTransactions]], tbl_dateHistory[#Headers], 0)), "-")</f>
        <v>x</v>
      </c>
      <c r="H652" s="58" t="str">
        <f>IFERROR(INDEX(tbl_dateHistory[], MATCH(tbl_dailyDashboard[[#This Row],[runDate]:[runDate]], tbl_dateHistory[[runDate]:[runDate]], 0), MATCH(tbl_dailyDashboard[[#Headers],[percentSuccessful]], tbl_dateHistory[#Headers], 0)), "-")</f>
        <v>x</v>
      </c>
      <c r="I652" s="58" t="str">
        <f>IFERROR(INDEX(tbl_dateHistory[], MATCH(tbl_dailyDashboard[[#This Row],[runDate]:[runDate]], tbl_dateHistory[[runDate]:[runDate]], 0), MATCH(tbl_dailyDashboard[[#Headers],[percentBRE]], tbl_dateHistory[#Headers], 0)), "-")</f>
        <v>x</v>
      </c>
      <c r="J652" s="58" t="str">
        <f>IFERROR(INDEX(tbl_dateHistory[], MATCH(tbl_dailyDashboard[[#This Row],[runDate]:[runDate]], tbl_dateHistory[[runDate]:[runDate]], 0), MATCH(tbl_dailyDashboard[[#Headers],[percentSystemErrors]], tbl_dateHistory[#Headers], 0)), "-")</f>
        <v>x</v>
      </c>
      <c r="K652" s="69"/>
    </row>
    <row r="653" spans="2:11" x14ac:dyDescent="0.3">
      <c r="B653" s="63"/>
      <c r="C653" s="55" t="str">
        <f>IFERROR((INDEX(tbl_dateHistory[], tbl_dailyDashboard[[#This Row],[rowLookup]], 1)), "-")</f>
        <v>x</v>
      </c>
      <c r="D653" s="56" t="str">
        <f>IFERROR(INDEX(tbl_dateHistory[], MATCH(tbl_dailyDashboard[[#This Row],[runDate]:[runDate]], tbl_dateHistory[[runDate]:[runDate]], 0), MATCH(tbl_dailyDashboard[[#Headers],[avgBotRunTime]], tbl_dateHistory[#Headers], 0)), "-")</f>
        <v>x</v>
      </c>
      <c r="E653" s="56" t="str">
        <f>IFERROR(INDEX(tbl_dateHistory[], MATCH(tbl_dailyDashboard[[#This Row],[runDate]:[runDate]], tbl_dateHistory[[runDate]:[runDate]], 0), MATCH(tbl_dailyDashboard[[#Headers],[avgTransactionTime]], tbl_dateHistory[#Headers], 0)), "-")</f>
        <v>x</v>
      </c>
      <c r="F653" s="99" t="str">
        <f>IFERROR(INDEX(tbl_dateHistory[], MATCH(tbl_dailyDashboard[[#This Row],[runDate]:[runDate]], tbl_dateHistory[[runDate]:[runDate]], 0), MATCH(tbl_dailyDashboard[[#Headers],[botRuns]], tbl_dateHistory[#Headers], 0)), "-")</f>
        <v>x</v>
      </c>
      <c r="G653" s="57" t="str">
        <f>IFERROR(INDEX(tbl_dateHistory[], MATCH(tbl_dailyDashboard[[#This Row],[runDate]:[runDate]], tbl_dateHistory[[runDate]:[runDate]], 0), MATCH(tbl_dailyDashboard[[#Headers],[totalTransactions]], tbl_dateHistory[#Headers], 0)), "-")</f>
        <v>x</v>
      </c>
      <c r="H653" s="58" t="str">
        <f>IFERROR(INDEX(tbl_dateHistory[], MATCH(tbl_dailyDashboard[[#This Row],[runDate]:[runDate]], tbl_dateHistory[[runDate]:[runDate]], 0), MATCH(tbl_dailyDashboard[[#Headers],[percentSuccessful]], tbl_dateHistory[#Headers], 0)), "-")</f>
        <v>x</v>
      </c>
      <c r="I653" s="58" t="str">
        <f>IFERROR(INDEX(tbl_dateHistory[], MATCH(tbl_dailyDashboard[[#This Row],[runDate]:[runDate]], tbl_dateHistory[[runDate]:[runDate]], 0), MATCH(tbl_dailyDashboard[[#Headers],[percentBRE]], tbl_dateHistory[#Headers], 0)), "-")</f>
        <v>x</v>
      </c>
      <c r="J653" s="58" t="str">
        <f>IFERROR(INDEX(tbl_dateHistory[], MATCH(tbl_dailyDashboard[[#This Row],[runDate]:[runDate]], tbl_dateHistory[[runDate]:[runDate]], 0), MATCH(tbl_dailyDashboard[[#Headers],[percentSystemErrors]], tbl_dateHistory[#Headers], 0)), "-")</f>
        <v>x</v>
      </c>
      <c r="K653" s="69"/>
    </row>
    <row r="654" spans="2:11" x14ac:dyDescent="0.3">
      <c r="B654" s="63"/>
      <c r="C654" s="55" t="str">
        <f>IFERROR((INDEX(tbl_dateHistory[], tbl_dailyDashboard[[#This Row],[rowLookup]], 1)), "-")</f>
        <v>x</v>
      </c>
      <c r="D654" s="56" t="str">
        <f>IFERROR(INDEX(tbl_dateHistory[], MATCH(tbl_dailyDashboard[[#This Row],[runDate]:[runDate]], tbl_dateHistory[[runDate]:[runDate]], 0), MATCH(tbl_dailyDashboard[[#Headers],[avgBotRunTime]], tbl_dateHistory[#Headers], 0)), "-")</f>
        <v>x</v>
      </c>
      <c r="E654" s="56" t="str">
        <f>IFERROR(INDEX(tbl_dateHistory[], MATCH(tbl_dailyDashboard[[#This Row],[runDate]:[runDate]], tbl_dateHistory[[runDate]:[runDate]], 0), MATCH(tbl_dailyDashboard[[#Headers],[avgTransactionTime]], tbl_dateHistory[#Headers], 0)), "-")</f>
        <v>x</v>
      </c>
      <c r="F654" s="99" t="str">
        <f>IFERROR(INDEX(tbl_dateHistory[], MATCH(tbl_dailyDashboard[[#This Row],[runDate]:[runDate]], tbl_dateHistory[[runDate]:[runDate]], 0), MATCH(tbl_dailyDashboard[[#Headers],[botRuns]], tbl_dateHistory[#Headers], 0)), "-")</f>
        <v>x</v>
      </c>
      <c r="G654" s="57" t="str">
        <f>IFERROR(INDEX(tbl_dateHistory[], MATCH(tbl_dailyDashboard[[#This Row],[runDate]:[runDate]], tbl_dateHistory[[runDate]:[runDate]], 0), MATCH(tbl_dailyDashboard[[#Headers],[totalTransactions]], tbl_dateHistory[#Headers], 0)), "-")</f>
        <v>x</v>
      </c>
      <c r="H654" s="58" t="str">
        <f>IFERROR(INDEX(tbl_dateHistory[], MATCH(tbl_dailyDashboard[[#This Row],[runDate]:[runDate]], tbl_dateHistory[[runDate]:[runDate]], 0), MATCH(tbl_dailyDashboard[[#Headers],[percentSuccessful]], tbl_dateHistory[#Headers], 0)), "-")</f>
        <v>x</v>
      </c>
      <c r="I654" s="58" t="str">
        <f>IFERROR(INDEX(tbl_dateHistory[], MATCH(tbl_dailyDashboard[[#This Row],[runDate]:[runDate]], tbl_dateHistory[[runDate]:[runDate]], 0), MATCH(tbl_dailyDashboard[[#Headers],[percentBRE]], tbl_dateHistory[#Headers], 0)), "-")</f>
        <v>x</v>
      </c>
      <c r="J654" s="58" t="str">
        <f>IFERROR(INDEX(tbl_dateHistory[], MATCH(tbl_dailyDashboard[[#This Row],[runDate]:[runDate]], tbl_dateHistory[[runDate]:[runDate]], 0), MATCH(tbl_dailyDashboard[[#Headers],[percentSystemErrors]], tbl_dateHistory[#Headers], 0)), "-")</f>
        <v>x</v>
      </c>
      <c r="K654" s="69"/>
    </row>
    <row r="655" spans="2:11" x14ac:dyDescent="0.3">
      <c r="B655" s="63"/>
      <c r="C655" s="55" t="str">
        <f>IFERROR((INDEX(tbl_dateHistory[], tbl_dailyDashboard[[#This Row],[rowLookup]], 1)), "-")</f>
        <v>x</v>
      </c>
      <c r="D655" s="56" t="str">
        <f>IFERROR(INDEX(tbl_dateHistory[], MATCH(tbl_dailyDashboard[[#This Row],[runDate]:[runDate]], tbl_dateHistory[[runDate]:[runDate]], 0), MATCH(tbl_dailyDashboard[[#Headers],[avgBotRunTime]], tbl_dateHistory[#Headers], 0)), "-")</f>
        <v>x</v>
      </c>
      <c r="E655" s="56" t="str">
        <f>IFERROR(INDEX(tbl_dateHistory[], MATCH(tbl_dailyDashboard[[#This Row],[runDate]:[runDate]], tbl_dateHistory[[runDate]:[runDate]], 0), MATCH(tbl_dailyDashboard[[#Headers],[avgTransactionTime]], tbl_dateHistory[#Headers], 0)), "-")</f>
        <v>x</v>
      </c>
      <c r="F655" s="99" t="str">
        <f>IFERROR(INDEX(tbl_dateHistory[], MATCH(tbl_dailyDashboard[[#This Row],[runDate]:[runDate]], tbl_dateHistory[[runDate]:[runDate]], 0), MATCH(tbl_dailyDashboard[[#Headers],[botRuns]], tbl_dateHistory[#Headers], 0)), "-")</f>
        <v>x</v>
      </c>
      <c r="G655" s="57" t="str">
        <f>IFERROR(INDEX(tbl_dateHistory[], MATCH(tbl_dailyDashboard[[#This Row],[runDate]:[runDate]], tbl_dateHistory[[runDate]:[runDate]], 0), MATCH(tbl_dailyDashboard[[#Headers],[totalTransactions]], tbl_dateHistory[#Headers], 0)), "-")</f>
        <v>x</v>
      </c>
      <c r="H655" s="58" t="str">
        <f>IFERROR(INDEX(tbl_dateHistory[], MATCH(tbl_dailyDashboard[[#This Row],[runDate]:[runDate]], tbl_dateHistory[[runDate]:[runDate]], 0), MATCH(tbl_dailyDashboard[[#Headers],[percentSuccessful]], tbl_dateHistory[#Headers], 0)), "-")</f>
        <v>x</v>
      </c>
      <c r="I655" s="58" t="str">
        <f>IFERROR(INDEX(tbl_dateHistory[], MATCH(tbl_dailyDashboard[[#This Row],[runDate]:[runDate]], tbl_dateHistory[[runDate]:[runDate]], 0), MATCH(tbl_dailyDashboard[[#Headers],[percentBRE]], tbl_dateHistory[#Headers], 0)), "-")</f>
        <v>x</v>
      </c>
      <c r="J655" s="58" t="str">
        <f>IFERROR(INDEX(tbl_dateHistory[], MATCH(tbl_dailyDashboard[[#This Row],[runDate]:[runDate]], tbl_dateHistory[[runDate]:[runDate]], 0), MATCH(tbl_dailyDashboard[[#Headers],[percentSystemErrors]], tbl_dateHistory[#Headers], 0)), "-")</f>
        <v>x</v>
      </c>
      <c r="K655" s="69"/>
    </row>
    <row r="656" spans="2:11" x14ac:dyDescent="0.3">
      <c r="B656" s="63"/>
      <c r="C656" s="55" t="str">
        <f>IFERROR((INDEX(tbl_dateHistory[], tbl_dailyDashboard[[#This Row],[rowLookup]], 1)), "-")</f>
        <v>x</v>
      </c>
      <c r="D656" s="56" t="str">
        <f>IFERROR(INDEX(tbl_dateHistory[], MATCH(tbl_dailyDashboard[[#This Row],[runDate]:[runDate]], tbl_dateHistory[[runDate]:[runDate]], 0), MATCH(tbl_dailyDashboard[[#Headers],[avgBotRunTime]], tbl_dateHistory[#Headers], 0)), "-")</f>
        <v>x</v>
      </c>
      <c r="E656" s="56" t="str">
        <f>IFERROR(INDEX(tbl_dateHistory[], MATCH(tbl_dailyDashboard[[#This Row],[runDate]:[runDate]], tbl_dateHistory[[runDate]:[runDate]], 0), MATCH(tbl_dailyDashboard[[#Headers],[avgTransactionTime]], tbl_dateHistory[#Headers], 0)), "-")</f>
        <v>x</v>
      </c>
      <c r="F656" s="99" t="str">
        <f>IFERROR(INDEX(tbl_dateHistory[], MATCH(tbl_dailyDashboard[[#This Row],[runDate]:[runDate]], tbl_dateHistory[[runDate]:[runDate]], 0), MATCH(tbl_dailyDashboard[[#Headers],[botRuns]], tbl_dateHistory[#Headers], 0)), "-")</f>
        <v>x</v>
      </c>
      <c r="G656" s="57" t="str">
        <f>IFERROR(INDEX(tbl_dateHistory[], MATCH(tbl_dailyDashboard[[#This Row],[runDate]:[runDate]], tbl_dateHistory[[runDate]:[runDate]], 0), MATCH(tbl_dailyDashboard[[#Headers],[totalTransactions]], tbl_dateHistory[#Headers], 0)), "-")</f>
        <v>x</v>
      </c>
      <c r="H656" s="58" t="str">
        <f>IFERROR(INDEX(tbl_dateHistory[], MATCH(tbl_dailyDashboard[[#This Row],[runDate]:[runDate]], tbl_dateHistory[[runDate]:[runDate]], 0), MATCH(tbl_dailyDashboard[[#Headers],[percentSuccessful]], tbl_dateHistory[#Headers], 0)), "-")</f>
        <v>x</v>
      </c>
      <c r="I656" s="58" t="str">
        <f>IFERROR(INDEX(tbl_dateHistory[], MATCH(tbl_dailyDashboard[[#This Row],[runDate]:[runDate]], tbl_dateHistory[[runDate]:[runDate]], 0), MATCH(tbl_dailyDashboard[[#Headers],[percentBRE]], tbl_dateHistory[#Headers], 0)), "-")</f>
        <v>x</v>
      </c>
      <c r="J656" s="58" t="str">
        <f>IFERROR(INDEX(tbl_dateHistory[], MATCH(tbl_dailyDashboard[[#This Row],[runDate]:[runDate]], tbl_dateHistory[[runDate]:[runDate]], 0), MATCH(tbl_dailyDashboard[[#Headers],[percentSystemErrors]], tbl_dateHistory[#Headers], 0)), "-")</f>
        <v>x</v>
      </c>
      <c r="K656" s="69"/>
    </row>
    <row r="657" spans="2:11" x14ac:dyDescent="0.3">
      <c r="B657" s="63"/>
      <c r="C657" s="55" t="str">
        <f>IFERROR((INDEX(tbl_dateHistory[], tbl_dailyDashboard[[#This Row],[rowLookup]], 1)), "-")</f>
        <v>x</v>
      </c>
      <c r="D657" s="56" t="str">
        <f>IFERROR(INDEX(tbl_dateHistory[], MATCH(tbl_dailyDashboard[[#This Row],[runDate]:[runDate]], tbl_dateHistory[[runDate]:[runDate]], 0), MATCH(tbl_dailyDashboard[[#Headers],[avgBotRunTime]], tbl_dateHistory[#Headers], 0)), "-")</f>
        <v>x</v>
      </c>
      <c r="E657" s="56" t="str">
        <f>IFERROR(INDEX(tbl_dateHistory[], MATCH(tbl_dailyDashboard[[#This Row],[runDate]:[runDate]], tbl_dateHistory[[runDate]:[runDate]], 0), MATCH(tbl_dailyDashboard[[#Headers],[avgTransactionTime]], tbl_dateHistory[#Headers], 0)), "-")</f>
        <v>x</v>
      </c>
      <c r="F657" s="99" t="str">
        <f>IFERROR(INDEX(tbl_dateHistory[], MATCH(tbl_dailyDashboard[[#This Row],[runDate]:[runDate]], tbl_dateHistory[[runDate]:[runDate]], 0), MATCH(tbl_dailyDashboard[[#Headers],[botRuns]], tbl_dateHistory[#Headers], 0)), "-")</f>
        <v>x</v>
      </c>
      <c r="G657" s="57" t="str">
        <f>IFERROR(INDEX(tbl_dateHistory[], MATCH(tbl_dailyDashboard[[#This Row],[runDate]:[runDate]], tbl_dateHistory[[runDate]:[runDate]], 0), MATCH(tbl_dailyDashboard[[#Headers],[totalTransactions]], tbl_dateHistory[#Headers], 0)), "-")</f>
        <v>x</v>
      </c>
      <c r="H657" s="58" t="str">
        <f>IFERROR(INDEX(tbl_dateHistory[], MATCH(tbl_dailyDashboard[[#This Row],[runDate]:[runDate]], tbl_dateHistory[[runDate]:[runDate]], 0), MATCH(tbl_dailyDashboard[[#Headers],[percentSuccessful]], tbl_dateHistory[#Headers], 0)), "-")</f>
        <v>x</v>
      </c>
      <c r="I657" s="58" t="str">
        <f>IFERROR(INDEX(tbl_dateHistory[], MATCH(tbl_dailyDashboard[[#This Row],[runDate]:[runDate]], tbl_dateHistory[[runDate]:[runDate]], 0), MATCH(tbl_dailyDashboard[[#Headers],[percentBRE]], tbl_dateHistory[#Headers], 0)), "-")</f>
        <v>x</v>
      </c>
      <c r="J657" s="58" t="str">
        <f>IFERROR(INDEX(tbl_dateHistory[], MATCH(tbl_dailyDashboard[[#This Row],[runDate]:[runDate]], tbl_dateHistory[[runDate]:[runDate]], 0), MATCH(tbl_dailyDashboard[[#Headers],[percentSystemErrors]], tbl_dateHistory[#Headers], 0)), "-")</f>
        <v>x</v>
      </c>
      <c r="K657" s="69"/>
    </row>
    <row r="658" spans="2:11" x14ac:dyDescent="0.3">
      <c r="B658" s="63"/>
      <c r="C658" s="55" t="str">
        <f>IFERROR((INDEX(tbl_dateHistory[], tbl_dailyDashboard[[#This Row],[rowLookup]], 1)), "-")</f>
        <v>x</v>
      </c>
      <c r="D658" s="56" t="str">
        <f>IFERROR(INDEX(tbl_dateHistory[], MATCH(tbl_dailyDashboard[[#This Row],[runDate]:[runDate]], tbl_dateHistory[[runDate]:[runDate]], 0), MATCH(tbl_dailyDashboard[[#Headers],[avgBotRunTime]], tbl_dateHistory[#Headers], 0)), "-")</f>
        <v>x</v>
      </c>
      <c r="E658" s="56" t="str">
        <f>IFERROR(INDEX(tbl_dateHistory[], MATCH(tbl_dailyDashboard[[#This Row],[runDate]:[runDate]], tbl_dateHistory[[runDate]:[runDate]], 0), MATCH(tbl_dailyDashboard[[#Headers],[avgTransactionTime]], tbl_dateHistory[#Headers], 0)), "-")</f>
        <v>x</v>
      </c>
      <c r="F658" s="99" t="str">
        <f>IFERROR(INDEX(tbl_dateHistory[], MATCH(tbl_dailyDashboard[[#This Row],[runDate]:[runDate]], tbl_dateHistory[[runDate]:[runDate]], 0), MATCH(tbl_dailyDashboard[[#Headers],[botRuns]], tbl_dateHistory[#Headers], 0)), "-")</f>
        <v>x</v>
      </c>
      <c r="G658" s="57" t="str">
        <f>IFERROR(INDEX(tbl_dateHistory[], MATCH(tbl_dailyDashboard[[#This Row],[runDate]:[runDate]], tbl_dateHistory[[runDate]:[runDate]], 0), MATCH(tbl_dailyDashboard[[#Headers],[totalTransactions]], tbl_dateHistory[#Headers], 0)), "-")</f>
        <v>x</v>
      </c>
      <c r="H658" s="58" t="str">
        <f>IFERROR(INDEX(tbl_dateHistory[], MATCH(tbl_dailyDashboard[[#This Row],[runDate]:[runDate]], tbl_dateHistory[[runDate]:[runDate]], 0), MATCH(tbl_dailyDashboard[[#Headers],[percentSuccessful]], tbl_dateHistory[#Headers], 0)), "-")</f>
        <v>x</v>
      </c>
      <c r="I658" s="58" t="str">
        <f>IFERROR(INDEX(tbl_dateHistory[], MATCH(tbl_dailyDashboard[[#This Row],[runDate]:[runDate]], tbl_dateHistory[[runDate]:[runDate]], 0), MATCH(tbl_dailyDashboard[[#Headers],[percentBRE]], tbl_dateHistory[#Headers], 0)), "-")</f>
        <v>x</v>
      </c>
      <c r="J658" s="58" t="str">
        <f>IFERROR(INDEX(tbl_dateHistory[], MATCH(tbl_dailyDashboard[[#This Row],[runDate]:[runDate]], tbl_dateHistory[[runDate]:[runDate]], 0), MATCH(tbl_dailyDashboard[[#Headers],[percentSystemErrors]], tbl_dateHistory[#Headers], 0)), "-")</f>
        <v>x</v>
      </c>
      <c r="K658" s="69"/>
    </row>
    <row r="659" spans="2:11" x14ac:dyDescent="0.3">
      <c r="B659" s="63"/>
      <c r="C659" s="55" t="str">
        <f>IFERROR((INDEX(tbl_dateHistory[], tbl_dailyDashboard[[#This Row],[rowLookup]], 1)), "-")</f>
        <v>x</v>
      </c>
      <c r="D659" s="56" t="str">
        <f>IFERROR(INDEX(tbl_dateHistory[], MATCH(tbl_dailyDashboard[[#This Row],[runDate]:[runDate]], tbl_dateHistory[[runDate]:[runDate]], 0), MATCH(tbl_dailyDashboard[[#Headers],[avgBotRunTime]], tbl_dateHistory[#Headers], 0)), "-")</f>
        <v>x</v>
      </c>
      <c r="E659" s="56" t="str">
        <f>IFERROR(INDEX(tbl_dateHistory[], MATCH(tbl_dailyDashboard[[#This Row],[runDate]:[runDate]], tbl_dateHistory[[runDate]:[runDate]], 0), MATCH(tbl_dailyDashboard[[#Headers],[avgTransactionTime]], tbl_dateHistory[#Headers], 0)), "-")</f>
        <v>x</v>
      </c>
      <c r="F659" s="99" t="str">
        <f>IFERROR(INDEX(tbl_dateHistory[], MATCH(tbl_dailyDashboard[[#This Row],[runDate]:[runDate]], tbl_dateHistory[[runDate]:[runDate]], 0), MATCH(tbl_dailyDashboard[[#Headers],[botRuns]], tbl_dateHistory[#Headers], 0)), "-")</f>
        <v>x</v>
      </c>
      <c r="G659" s="57" t="str">
        <f>IFERROR(INDEX(tbl_dateHistory[], MATCH(tbl_dailyDashboard[[#This Row],[runDate]:[runDate]], tbl_dateHistory[[runDate]:[runDate]], 0), MATCH(tbl_dailyDashboard[[#Headers],[totalTransactions]], tbl_dateHistory[#Headers], 0)), "-")</f>
        <v>x</v>
      </c>
      <c r="H659" s="58" t="str">
        <f>IFERROR(INDEX(tbl_dateHistory[], MATCH(tbl_dailyDashboard[[#This Row],[runDate]:[runDate]], tbl_dateHistory[[runDate]:[runDate]], 0), MATCH(tbl_dailyDashboard[[#Headers],[percentSuccessful]], tbl_dateHistory[#Headers], 0)), "-")</f>
        <v>x</v>
      </c>
      <c r="I659" s="58" t="str">
        <f>IFERROR(INDEX(tbl_dateHistory[], MATCH(tbl_dailyDashboard[[#This Row],[runDate]:[runDate]], tbl_dateHistory[[runDate]:[runDate]], 0), MATCH(tbl_dailyDashboard[[#Headers],[percentBRE]], tbl_dateHistory[#Headers], 0)), "-")</f>
        <v>x</v>
      </c>
      <c r="J659" s="58" t="str">
        <f>IFERROR(INDEX(tbl_dateHistory[], MATCH(tbl_dailyDashboard[[#This Row],[runDate]:[runDate]], tbl_dateHistory[[runDate]:[runDate]], 0), MATCH(tbl_dailyDashboard[[#Headers],[percentSystemErrors]], tbl_dateHistory[#Headers], 0)), "-")</f>
        <v>x</v>
      </c>
      <c r="K659" s="69"/>
    </row>
    <row r="660" spans="2:11" x14ac:dyDescent="0.3">
      <c r="B660" s="63"/>
      <c r="C660" s="55" t="str">
        <f>IFERROR((INDEX(tbl_dateHistory[], tbl_dailyDashboard[[#This Row],[rowLookup]], 1)), "-")</f>
        <v>x</v>
      </c>
      <c r="D660" s="56" t="str">
        <f>IFERROR(INDEX(tbl_dateHistory[], MATCH(tbl_dailyDashboard[[#This Row],[runDate]:[runDate]], tbl_dateHistory[[runDate]:[runDate]], 0), MATCH(tbl_dailyDashboard[[#Headers],[avgBotRunTime]], tbl_dateHistory[#Headers], 0)), "-")</f>
        <v>x</v>
      </c>
      <c r="E660" s="56" t="str">
        <f>IFERROR(INDEX(tbl_dateHistory[], MATCH(tbl_dailyDashboard[[#This Row],[runDate]:[runDate]], tbl_dateHistory[[runDate]:[runDate]], 0), MATCH(tbl_dailyDashboard[[#Headers],[avgTransactionTime]], tbl_dateHistory[#Headers], 0)), "-")</f>
        <v>x</v>
      </c>
      <c r="F660" s="99" t="str">
        <f>IFERROR(INDEX(tbl_dateHistory[], MATCH(tbl_dailyDashboard[[#This Row],[runDate]:[runDate]], tbl_dateHistory[[runDate]:[runDate]], 0), MATCH(tbl_dailyDashboard[[#Headers],[botRuns]], tbl_dateHistory[#Headers], 0)), "-")</f>
        <v>x</v>
      </c>
      <c r="G660" s="57" t="str">
        <f>IFERROR(INDEX(tbl_dateHistory[], MATCH(tbl_dailyDashboard[[#This Row],[runDate]:[runDate]], tbl_dateHistory[[runDate]:[runDate]], 0), MATCH(tbl_dailyDashboard[[#Headers],[totalTransactions]], tbl_dateHistory[#Headers], 0)), "-")</f>
        <v>x</v>
      </c>
      <c r="H660" s="58" t="str">
        <f>IFERROR(INDEX(tbl_dateHistory[], MATCH(tbl_dailyDashboard[[#This Row],[runDate]:[runDate]], tbl_dateHistory[[runDate]:[runDate]], 0), MATCH(tbl_dailyDashboard[[#Headers],[percentSuccessful]], tbl_dateHistory[#Headers], 0)), "-")</f>
        <v>x</v>
      </c>
      <c r="I660" s="58" t="str">
        <f>IFERROR(INDEX(tbl_dateHistory[], MATCH(tbl_dailyDashboard[[#This Row],[runDate]:[runDate]], tbl_dateHistory[[runDate]:[runDate]], 0), MATCH(tbl_dailyDashboard[[#Headers],[percentBRE]], tbl_dateHistory[#Headers], 0)), "-")</f>
        <v>x</v>
      </c>
      <c r="J660" s="58" t="str">
        <f>IFERROR(INDEX(tbl_dateHistory[], MATCH(tbl_dailyDashboard[[#This Row],[runDate]:[runDate]], tbl_dateHistory[[runDate]:[runDate]], 0), MATCH(tbl_dailyDashboard[[#Headers],[percentSystemErrors]], tbl_dateHistory[#Headers], 0)), "-")</f>
        <v>x</v>
      </c>
      <c r="K660" s="69"/>
    </row>
    <row r="661" spans="2:11" x14ac:dyDescent="0.3">
      <c r="B661" s="63"/>
      <c r="C661" s="55" t="str">
        <f>IFERROR((INDEX(tbl_dateHistory[], tbl_dailyDashboard[[#This Row],[rowLookup]], 1)), "-")</f>
        <v>x</v>
      </c>
      <c r="D661" s="56" t="str">
        <f>IFERROR(INDEX(tbl_dateHistory[], MATCH(tbl_dailyDashboard[[#This Row],[runDate]:[runDate]], tbl_dateHistory[[runDate]:[runDate]], 0), MATCH(tbl_dailyDashboard[[#Headers],[avgBotRunTime]], tbl_dateHistory[#Headers], 0)), "-")</f>
        <v>x</v>
      </c>
      <c r="E661" s="56" t="str">
        <f>IFERROR(INDEX(tbl_dateHistory[], MATCH(tbl_dailyDashboard[[#This Row],[runDate]:[runDate]], tbl_dateHistory[[runDate]:[runDate]], 0), MATCH(tbl_dailyDashboard[[#Headers],[avgTransactionTime]], tbl_dateHistory[#Headers], 0)), "-")</f>
        <v>x</v>
      </c>
      <c r="F661" s="99" t="str">
        <f>IFERROR(INDEX(tbl_dateHistory[], MATCH(tbl_dailyDashboard[[#This Row],[runDate]:[runDate]], tbl_dateHistory[[runDate]:[runDate]], 0), MATCH(tbl_dailyDashboard[[#Headers],[botRuns]], tbl_dateHistory[#Headers], 0)), "-")</f>
        <v>x</v>
      </c>
      <c r="G661" s="57" t="str">
        <f>IFERROR(INDEX(tbl_dateHistory[], MATCH(tbl_dailyDashboard[[#This Row],[runDate]:[runDate]], tbl_dateHistory[[runDate]:[runDate]], 0), MATCH(tbl_dailyDashboard[[#Headers],[totalTransactions]], tbl_dateHistory[#Headers], 0)), "-")</f>
        <v>x</v>
      </c>
      <c r="H661" s="58" t="str">
        <f>IFERROR(INDEX(tbl_dateHistory[], MATCH(tbl_dailyDashboard[[#This Row],[runDate]:[runDate]], tbl_dateHistory[[runDate]:[runDate]], 0), MATCH(tbl_dailyDashboard[[#Headers],[percentSuccessful]], tbl_dateHistory[#Headers], 0)), "-")</f>
        <v>x</v>
      </c>
      <c r="I661" s="58" t="str">
        <f>IFERROR(INDEX(tbl_dateHistory[], MATCH(tbl_dailyDashboard[[#This Row],[runDate]:[runDate]], tbl_dateHistory[[runDate]:[runDate]], 0), MATCH(tbl_dailyDashboard[[#Headers],[percentBRE]], tbl_dateHistory[#Headers], 0)), "-")</f>
        <v>x</v>
      </c>
      <c r="J661" s="58" t="str">
        <f>IFERROR(INDEX(tbl_dateHistory[], MATCH(tbl_dailyDashboard[[#This Row],[runDate]:[runDate]], tbl_dateHistory[[runDate]:[runDate]], 0), MATCH(tbl_dailyDashboard[[#Headers],[percentSystemErrors]], tbl_dateHistory[#Headers], 0)), "-")</f>
        <v>x</v>
      </c>
      <c r="K661" s="69"/>
    </row>
    <row r="662" spans="2:11" x14ac:dyDescent="0.3">
      <c r="B662" s="63"/>
      <c r="C662" s="55" t="str">
        <f>IFERROR((INDEX(tbl_dateHistory[], tbl_dailyDashboard[[#This Row],[rowLookup]], 1)), "-")</f>
        <v>x</v>
      </c>
      <c r="D662" s="56" t="str">
        <f>IFERROR(INDEX(tbl_dateHistory[], MATCH(tbl_dailyDashboard[[#This Row],[runDate]:[runDate]], tbl_dateHistory[[runDate]:[runDate]], 0), MATCH(tbl_dailyDashboard[[#Headers],[avgBotRunTime]], tbl_dateHistory[#Headers], 0)), "-")</f>
        <v>x</v>
      </c>
      <c r="E662" s="56" t="str">
        <f>IFERROR(INDEX(tbl_dateHistory[], MATCH(tbl_dailyDashboard[[#This Row],[runDate]:[runDate]], tbl_dateHistory[[runDate]:[runDate]], 0), MATCH(tbl_dailyDashboard[[#Headers],[avgTransactionTime]], tbl_dateHistory[#Headers], 0)), "-")</f>
        <v>x</v>
      </c>
      <c r="F662" s="99" t="str">
        <f>IFERROR(INDEX(tbl_dateHistory[], MATCH(tbl_dailyDashboard[[#This Row],[runDate]:[runDate]], tbl_dateHistory[[runDate]:[runDate]], 0), MATCH(tbl_dailyDashboard[[#Headers],[botRuns]], tbl_dateHistory[#Headers], 0)), "-")</f>
        <v>x</v>
      </c>
      <c r="G662" s="57" t="str">
        <f>IFERROR(INDEX(tbl_dateHistory[], MATCH(tbl_dailyDashboard[[#This Row],[runDate]:[runDate]], tbl_dateHistory[[runDate]:[runDate]], 0), MATCH(tbl_dailyDashboard[[#Headers],[totalTransactions]], tbl_dateHistory[#Headers], 0)), "-")</f>
        <v>x</v>
      </c>
      <c r="H662" s="58" t="str">
        <f>IFERROR(INDEX(tbl_dateHistory[], MATCH(tbl_dailyDashboard[[#This Row],[runDate]:[runDate]], tbl_dateHistory[[runDate]:[runDate]], 0), MATCH(tbl_dailyDashboard[[#Headers],[percentSuccessful]], tbl_dateHistory[#Headers], 0)), "-")</f>
        <v>x</v>
      </c>
      <c r="I662" s="58" t="str">
        <f>IFERROR(INDEX(tbl_dateHistory[], MATCH(tbl_dailyDashboard[[#This Row],[runDate]:[runDate]], tbl_dateHistory[[runDate]:[runDate]], 0), MATCH(tbl_dailyDashboard[[#Headers],[percentBRE]], tbl_dateHistory[#Headers], 0)), "-")</f>
        <v>x</v>
      </c>
      <c r="J662" s="58" t="str">
        <f>IFERROR(INDEX(tbl_dateHistory[], MATCH(tbl_dailyDashboard[[#This Row],[runDate]:[runDate]], tbl_dateHistory[[runDate]:[runDate]], 0), MATCH(tbl_dailyDashboard[[#Headers],[percentSystemErrors]], tbl_dateHistory[#Headers], 0)), "-")</f>
        <v>x</v>
      </c>
      <c r="K662" s="69"/>
    </row>
    <row r="663" spans="2:11" x14ac:dyDescent="0.3">
      <c r="B663" s="63"/>
      <c r="C663" s="55" t="str">
        <f>IFERROR((INDEX(tbl_dateHistory[], tbl_dailyDashboard[[#This Row],[rowLookup]], 1)), "-")</f>
        <v>x</v>
      </c>
      <c r="D663" s="56" t="str">
        <f>IFERROR(INDEX(tbl_dateHistory[], MATCH(tbl_dailyDashboard[[#This Row],[runDate]:[runDate]], tbl_dateHistory[[runDate]:[runDate]], 0), MATCH(tbl_dailyDashboard[[#Headers],[avgBotRunTime]], tbl_dateHistory[#Headers], 0)), "-")</f>
        <v>x</v>
      </c>
      <c r="E663" s="56" t="str">
        <f>IFERROR(INDEX(tbl_dateHistory[], MATCH(tbl_dailyDashboard[[#This Row],[runDate]:[runDate]], tbl_dateHistory[[runDate]:[runDate]], 0), MATCH(tbl_dailyDashboard[[#Headers],[avgTransactionTime]], tbl_dateHistory[#Headers], 0)), "-")</f>
        <v>x</v>
      </c>
      <c r="F663" s="99" t="str">
        <f>IFERROR(INDEX(tbl_dateHistory[], MATCH(tbl_dailyDashboard[[#This Row],[runDate]:[runDate]], tbl_dateHistory[[runDate]:[runDate]], 0), MATCH(tbl_dailyDashboard[[#Headers],[botRuns]], tbl_dateHistory[#Headers], 0)), "-")</f>
        <v>x</v>
      </c>
      <c r="G663" s="57" t="str">
        <f>IFERROR(INDEX(tbl_dateHistory[], MATCH(tbl_dailyDashboard[[#This Row],[runDate]:[runDate]], tbl_dateHistory[[runDate]:[runDate]], 0), MATCH(tbl_dailyDashboard[[#Headers],[totalTransactions]], tbl_dateHistory[#Headers], 0)), "-")</f>
        <v>x</v>
      </c>
      <c r="H663" s="58" t="str">
        <f>IFERROR(INDEX(tbl_dateHistory[], MATCH(tbl_dailyDashboard[[#This Row],[runDate]:[runDate]], tbl_dateHistory[[runDate]:[runDate]], 0), MATCH(tbl_dailyDashboard[[#Headers],[percentSuccessful]], tbl_dateHistory[#Headers], 0)), "-")</f>
        <v>x</v>
      </c>
      <c r="I663" s="58" t="str">
        <f>IFERROR(INDEX(tbl_dateHistory[], MATCH(tbl_dailyDashboard[[#This Row],[runDate]:[runDate]], tbl_dateHistory[[runDate]:[runDate]], 0), MATCH(tbl_dailyDashboard[[#Headers],[percentBRE]], tbl_dateHistory[#Headers], 0)), "-")</f>
        <v>x</v>
      </c>
      <c r="J663" s="58" t="str">
        <f>IFERROR(INDEX(tbl_dateHistory[], MATCH(tbl_dailyDashboard[[#This Row],[runDate]:[runDate]], tbl_dateHistory[[runDate]:[runDate]], 0), MATCH(tbl_dailyDashboard[[#Headers],[percentSystemErrors]], tbl_dateHistory[#Headers], 0)), "-")</f>
        <v>x</v>
      </c>
      <c r="K663" s="69"/>
    </row>
    <row r="664" spans="2:11" x14ac:dyDescent="0.3">
      <c r="B664" s="63"/>
      <c r="C664" s="55" t="str">
        <f>IFERROR((INDEX(tbl_dateHistory[], tbl_dailyDashboard[[#This Row],[rowLookup]], 1)), "-")</f>
        <v>x</v>
      </c>
      <c r="D664" s="56" t="str">
        <f>IFERROR(INDEX(tbl_dateHistory[], MATCH(tbl_dailyDashboard[[#This Row],[runDate]:[runDate]], tbl_dateHistory[[runDate]:[runDate]], 0), MATCH(tbl_dailyDashboard[[#Headers],[avgBotRunTime]], tbl_dateHistory[#Headers], 0)), "-")</f>
        <v>x</v>
      </c>
      <c r="E664" s="56" t="str">
        <f>IFERROR(INDEX(tbl_dateHistory[], MATCH(tbl_dailyDashboard[[#This Row],[runDate]:[runDate]], tbl_dateHistory[[runDate]:[runDate]], 0), MATCH(tbl_dailyDashboard[[#Headers],[avgTransactionTime]], tbl_dateHistory[#Headers], 0)), "-")</f>
        <v>x</v>
      </c>
      <c r="F664" s="99" t="str">
        <f>IFERROR(INDEX(tbl_dateHistory[], MATCH(tbl_dailyDashboard[[#This Row],[runDate]:[runDate]], tbl_dateHistory[[runDate]:[runDate]], 0), MATCH(tbl_dailyDashboard[[#Headers],[botRuns]], tbl_dateHistory[#Headers], 0)), "-")</f>
        <v>x</v>
      </c>
      <c r="G664" s="57" t="str">
        <f>IFERROR(INDEX(tbl_dateHistory[], MATCH(tbl_dailyDashboard[[#This Row],[runDate]:[runDate]], tbl_dateHistory[[runDate]:[runDate]], 0), MATCH(tbl_dailyDashboard[[#Headers],[totalTransactions]], tbl_dateHistory[#Headers], 0)), "-")</f>
        <v>x</v>
      </c>
      <c r="H664" s="58" t="str">
        <f>IFERROR(INDEX(tbl_dateHistory[], MATCH(tbl_dailyDashboard[[#This Row],[runDate]:[runDate]], tbl_dateHistory[[runDate]:[runDate]], 0), MATCH(tbl_dailyDashboard[[#Headers],[percentSuccessful]], tbl_dateHistory[#Headers], 0)), "-")</f>
        <v>x</v>
      </c>
      <c r="I664" s="58" t="str">
        <f>IFERROR(INDEX(tbl_dateHistory[], MATCH(tbl_dailyDashboard[[#This Row],[runDate]:[runDate]], tbl_dateHistory[[runDate]:[runDate]], 0), MATCH(tbl_dailyDashboard[[#Headers],[percentBRE]], tbl_dateHistory[#Headers], 0)), "-")</f>
        <v>x</v>
      </c>
      <c r="J664" s="58" t="str">
        <f>IFERROR(INDEX(tbl_dateHistory[], MATCH(tbl_dailyDashboard[[#This Row],[runDate]:[runDate]], tbl_dateHistory[[runDate]:[runDate]], 0), MATCH(tbl_dailyDashboard[[#Headers],[percentSystemErrors]], tbl_dateHistory[#Headers], 0)), "-")</f>
        <v>x</v>
      </c>
      <c r="K664" s="69"/>
    </row>
    <row r="665" spans="2:11" x14ac:dyDescent="0.3">
      <c r="B665" s="63"/>
      <c r="C665" s="55" t="str">
        <f>IFERROR((INDEX(tbl_dateHistory[], tbl_dailyDashboard[[#This Row],[rowLookup]], 1)), "-")</f>
        <v>x</v>
      </c>
      <c r="D665" s="56" t="str">
        <f>IFERROR(INDEX(tbl_dateHistory[], MATCH(tbl_dailyDashboard[[#This Row],[runDate]:[runDate]], tbl_dateHistory[[runDate]:[runDate]], 0), MATCH(tbl_dailyDashboard[[#Headers],[avgBotRunTime]], tbl_dateHistory[#Headers], 0)), "-")</f>
        <v>x</v>
      </c>
      <c r="E665" s="56" t="str">
        <f>IFERROR(INDEX(tbl_dateHistory[], MATCH(tbl_dailyDashboard[[#This Row],[runDate]:[runDate]], tbl_dateHistory[[runDate]:[runDate]], 0), MATCH(tbl_dailyDashboard[[#Headers],[avgTransactionTime]], tbl_dateHistory[#Headers], 0)), "-")</f>
        <v>x</v>
      </c>
      <c r="F665" s="99" t="str">
        <f>IFERROR(INDEX(tbl_dateHistory[], MATCH(tbl_dailyDashboard[[#This Row],[runDate]:[runDate]], tbl_dateHistory[[runDate]:[runDate]], 0), MATCH(tbl_dailyDashboard[[#Headers],[botRuns]], tbl_dateHistory[#Headers], 0)), "-")</f>
        <v>x</v>
      </c>
      <c r="G665" s="57" t="str">
        <f>IFERROR(INDEX(tbl_dateHistory[], MATCH(tbl_dailyDashboard[[#This Row],[runDate]:[runDate]], tbl_dateHistory[[runDate]:[runDate]], 0), MATCH(tbl_dailyDashboard[[#Headers],[totalTransactions]], tbl_dateHistory[#Headers], 0)), "-")</f>
        <v>x</v>
      </c>
      <c r="H665" s="58" t="str">
        <f>IFERROR(INDEX(tbl_dateHistory[], MATCH(tbl_dailyDashboard[[#This Row],[runDate]:[runDate]], tbl_dateHistory[[runDate]:[runDate]], 0), MATCH(tbl_dailyDashboard[[#Headers],[percentSuccessful]], tbl_dateHistory[#Headers], 0)), "-")</f>
        <v>x</v>
      </c>
      <c r="I665" s="58" t="str">
        <f>IFERROR(INDEX(tbl_dateHistory[], MATCH(tbl_dailyDashboard[[#This Row],[runDate]:[runDate]], tbl_dateHistory[[runDate]:[runDate]], 0), MATCH(tbl_dailyDashboard[[#Headers],[percentBRE]], tbl_dateHistory[#Headers], 0)), "-")</f>
        <v>x</v>
      </c>
      <c r="J665" s="58" t="str">
        <f>IFERROR(INDEX(tbl_dateHistory[], MATCH(tbl_dailyDashboard[[#This Row],[runDate]:[runDate]], tbl_dateHistory[[runDate]:[runDate]], 0), MATCH(tbl_dailyDashboard[[#Headers],[percentSystemErrors]], tbl_dateHistory[#Headers], 0)), "-")</f>
        <v>x</v>
      </c>
      <c r="K665" s="69"/>
    </row>
    <row r="666" spans="2:11" x14ac:dyDescent="0.3">
      <c r="B666" s="63"/>
      <c r="C666" s="55" t="str">
        <f>IFERROR((INDEX(tbl_dateHistory[], tbl_dailyDashboard[[#This Row],[rowLookup]], 1)), "-")</f>
        <v>x</v>
      </c>
      <c r="D666" s="56" t="str">
        <f>IFERROR(INDEX(tbl_dateHistory[], MATCH(tbl_dailyDashboard[[#This Row],[runDate]:[runDate]], tbl_dateHistory[[runDate]:[runDate]], 0), MATCH(tbl_dailyDashboard[[#Headers],[avgBotRunTime]], tbl_dateHistory[#Headers], 0)), "-")</f>
        <v>x</v>
      </c>
      <c r="E666" s="56" t="str">
        <f>IFERROR(INDEX(tbl_dateHistory[], MATCH(tbl_dailyDashboard[[#This Row],[runDate]:[runDate]], tbl_dateHistory[[runDate]:[runDate]], 0), MATCH(tbl_dailyDashboard[[#Headers],[avgTransactionTime]], tbl_dateHistory[#Headers], 0)), "-")</f>
        <v>x</v>
      </c>
      <c r="F666" s="99" t="str">
        <f>IFERROR(INDEX(tbl_dateHistory[], MATCH(tbl_dailyDashboard[[#This Row],[runDate]:[runDate]], tbl_dateHistory[[runDate]:[runDate]], 0), MATCH(tbl_dailyDashboard[[#Headers],[botRuns]], tbl_dateHistory[#Headers], 0)), "-")</f>
        <v>x</v>
      </c>
      <c r="G666" s="57" t="str">
        <f>IFERROR(INDEX(tbl_dateHistory[], MATCH(tbl_dailyDashboard[[#This Row],[runDate]:[runDate]], tbl_dateHistory[[runDate]:[runDate]], 0), MATCH(tbl_dailyDashboard[[#Headers],[totalTransactions]], tbl_dateHistory[#Headers], 0)), "-")</f>
        <v>x</v>
      </c>
      <c r="H666" s="58" t="str">
        <f>IFERROR(INDEX(tbl_dateHistory[], MATCH(tbl_dailyDashboard[[#This Row],[runDate]:[runDate]], tbl_dateHistory[[runDate]:[runDate]], 0), MATCH(tbl_dailyDashboard[[#Headers],[percentSuccessful]], tbl_dateHistory[#Headers], 0)), "-")</f>
        <v>x</v>
      </c>
      <c r="I666" s="58" t="str">
        <f>IFERROR(INDEX(tbl_dateHistory[], MATCH(tbl_dailyDashboard[[#This Row],[runDate]:[runDate]], tbl_dateHistory[[runDate]:[runDate]], 0), MATCH(tbl_dailyDashboard[[#Headers],[percentBRE]], tbl_dateHistory[#Headers], 0)), "-")</f>
        <v>x</v>
      </c>
      <c r="J666" s="58" t="str">
        <f>IFERROR(INDEX(tbl_dateHistory[], MATCH(tbl_dailyDashboard[[#This Row],[runDate]:[runDate]], tbl_dateHistory[[runDate]:[runDate]], 0), MATCH(tbl_dailyDashboard[[#Headers],[percentSystemErrors]], tbl_dateHistory[#Headers], 0)), "-")</f>
        <v>x</v>
      </c>
      <c r="K666" s="69"/>
    </row>
    <row r="667" spans="2:11" x14ac:dyDescent="0.3">
      <c r="B667" s="63"/>
      <c r="C667" s="55" t="str">
        <f>IFERROR((INDEX(tbl_dateHistory[], tbl_dailyDashboard[[#This Row],[rowLookup]], 1)), "-")</f>
        <v>x</v>
      </c>
      <c r="D667" s="56" t="str">
        <f>IFERROR(INDEX(tbl_dateHistory[], MATCH(tbl_dailyDashboard[[#This Row],[runDate]:[runDate]], tbl_dateHistory[[runDate]:[runDate]], 0), MATCH(tbl_dailyDashboard[[#Headers],[avgBotRunTime]], tbl_dateHistory[#Headers], 0)), "-")</f>
        <v>x</v>
      </c>
      <c r="E667" s="56" t="str">
        <f>IFERROR(INDEX(tbl_dateHistory[], MATCH(tbl_dailyDashboard[[#This Row],[runDate]:[runDate]], tbl_dateHistory[[runDate]:[runDate]], 0), MATCH(tbl_dailyDashboard[[#Headers],[avgTransactionTime]], tbl_dateHistory[#Headers], 0)), "-")</f>
        <v>x</v>
      </c>
      <c r="F667" s="99" t="str">
        <f>IFERROR(INDEX(tbl_dateHistory[], MATCH(tbl_dailyDashboard[[#This Row],[runDate]:[runDate]], tbl_dateHistory[[runDate]:[runDate]], 0), MATCH(tbl_dailyDashboard[[#Headers],[botRuns]], tbl_dateHistory[#Headers], 0)), "-")</f>
        <v>x</v>
      </c>
      <c r="G667" s="57" t="str">
        <f>IFERROR(INDEX(tbl_dateHistory[], MATCH(tbl_dailyDashboard[[#This Row],[runDate]:[runDate]], tbl_dateHistory[[runDate]:[runDate]], 0), MATCH(tbl_dailyDashboard[[#Headers],[totalTransactions]], tbl_dateHistory[#Headers], 0)), "-")</f>
        <v>x</v>
      </c>
      <c r="H667" s="58" t="str">
        <f>IFERROR(INDEX(tbl_dateHistory[], MATCH(tbl_dailyDashboard[[#This Row],[runDate]:[runDate]], tbl_dateHistory[[runDate]:[runDate]], 0), MATCH(tbl_dailyDashboard[[#Headers],[percentSuccessful]], tbl_dateHistory[#Headers], 0)), "-")</f>
        <v>x</v>
      </c>
      <c r="I667" s="58" t="str">
        <f>IFERROR(INDEX(tbl_dateHistory[], MATCH(tbl_dailyDashboard[[#This Row],[runDate]:[runDate]], tbl_dateHistory[[runDate]:[runDate]], 0), MATCH(tbl_dailyDashboard[[#Headers],[percentBRE]], tbl_dateHistory[#Headers], 0)), "-")</f>
        <v>x</v>
      </c>
      <c r="J667" s="58" t="str">
        <f>IFERROR(INDEX(tbl_dateHistory[], MATCH(tbl_dailyDashboard[[#This Row],[runDate]:[runDate]], tbl_dateHistory[[runDate]:[runDate]], 0), MATCH(tbl_dailyDashboard[[#Headers],[percentSystemErrors]], tbl_dateHistory[#Headers], 0)), "-")</f>
        <v>x</v>
      </c>
      <c r="K667" s="69"/>
    </row>
    <row r="668" spans="2:11" x14ac:dyDescent="0.3">
      <c r="B668" s="63"/>
      <c r="C668" s="55" t="str">
        <f>IFERROR((INDEX(tbl_dateHistory[], tbl_dailyDashboard[[#This Row],[rowLookup]], 1)), "-")</f>
        <v>x</v>
      </c>
      <c r="D668" s="56" t="str">
        <f>IFERROR(INDEX(tbl_dateHistory[], MATCH(tbl_dailyDashboard[[#This Row],[runDate]:[runDate]], tbl_dateHistory[[runDate]:[runDate]], 0), MATCH(tbl_dailyDashboard[[#Headers],[avgBotRunTime]], tbl_dateHistory[#Headers], 0)), "-")</f>
        <v>x</v>
      </c>
      <c r="E668" s="56" t="str">
        <f>IFERROR(INDEX(tbl_dateHistory[], MATCH(tbl_dailyDashboard[[#This Row],[runDate]:[runDate]], tbl_dateHistory[[runDate]:[runDate]], 0), MATCH(tbl_dailyDashboard[[#Headers],[avgTransactionTime]], tbl_dateHistory[#Headers], 0)), "-")</f>
        <v>x</v>
      </c>
      <c r="F668" s="99" t="str">
        <f>IFERROR(INDEX(tbl_dateHistory[], MATCH(tbl_dailyDashboard[[#This Row],[runDate]:[runDate]], tbl_dateHistory[[runDate]:[runDate]], 0), MATCH(tbl_dailyDashboard[[#Headers],[botRuns]], tbl_dateHistory[#Headers], 0)), "-")</f>
        <v>x</v>
      </c>
      <c r="G668" s="57" t="str">
        <f>IFERROR(INDEX(tbl_dateHistory[], MATCH(tbl_dailyDashboard[[#This Row],[runDate]:[runDate]], tbl_dateHistory[[runDate]:[runDate]], 0), MATCH(tbl_dailyDashboard[[#Headers],[totalTransactions]], tbl_dateHistory[#Headers], 0)), "-")</f>
        <v>x</v>
      </c>
      <c r="H668" s="58" t="str">
        <f>IFERROR(INDEX(tbl_dateHistory[], MATCH(tbl_dailyDashboard[[#This Row],[runDate]:[runDate]], tbl_dateHistory[[runDate]:[runDate]], 0), MATCH(tbl_dailyDashboard[[#Headers],[percentSuccessful]], tbl_dateHistory[#Headers], 0)), "-")</f>
        <v>x</v>
      </c>
      <c r="I668" s="58" t="str">
        <f>IFERROR(INDEX(tbl_dateHistory[], MATCH(tbl_dailyDashboard[[#This Row],[runDate]:[runDate]], tbl_dateHistory[[runDate]:[runDate]], 0), MATCH(tbl_dailyDashboard[[#Headers],[percentBRE]], tbl_dateHistory[#Headers], 0)), "-")</f>
        <v>x</v>
      </c>
      <c r="J668" s="58" t="str">
        <f>IFERROR(INDEX(tbl_dateHistory[], MATCH(tbl_dailyDashboard[[#This Row],[runDate]:[runDate]], tbl_dateHistory[[runDate]:[runDate]], 0), MATCH(tbl_dailyDashboard[[#Headers],[percentSystemErrors]], tbl_dateHistory[#Headers], 0)), "-")</f>
        <v>x</v>
      </c>
      <c r="K668" s="69"/>
    </row>
    <row r="669" spans="2:11" x14ac:dyDescent="0.3">
      <c r="B669" s="63"/>
      <c r="C669" s="55" t="str">
        <f>IFERROR((INDEX(tbl_dateHistory[], tbl_dailyDashboard[[#This Row],[rowLookup]], 1)), "-")</f>
        <v>x</v>
      </c>
      <c r="D669" s="56" t="str">
        <f>IFERROR(INDEX(tbl_dateHistory[], MATCH(tbl_dailyDashboard[[#This Row],[runDate]:[runDate]], tbl_dateHistory[[runDate]:[runDate]], 0), MATCH(tbl_dailyDashboard[[#Headers],[avgBotRunTime]], tbl_dateHistory[#Headers], 0)), "-")</f>
        <v>x</v>
      </c>
      <c r="E669" s="56" t="str">
        <f>IFERROR(INDEX(tbl_dateHistory[], MATCH(tbl_dailyDashboard[[#This Row],[runDate]:[runDate]], tbl_dateHistory[[runDate]:[runDate]], 0), MATCH(tbl_dailyDashboard[[#Headers],[avgTransactionTime]], tbl_dateHistory[#Headers], 0)), "-")</f>
        <v>x</v>
      </c>
      <c r="F669" s="99" t="str">
        <f>IFERROR(INDEX(tbl_dateHistory[], MATCH(tbl_dailyDashboard[[#This Row],[runDate]:[runDate]], tbl_dateHistory[[runDate]:[runDate]], 0), MATCH(tbl_dailyDashboard[[#Headers],[botRuns]], tbl_dateHistory[#Headers], 0)), "-")</f>
        <v>x</v>
      </c>
      <c r="G669" s="57" t="str">
        <f>IFERROR(INDEX(tbl_dateHistory[], MATCH(tbl_dailyDashboard[[#This Row],[runDate]:[runDate]], tbl_dateHistory[[runDate]:[runDate]], 0), MATCH(tbl_dailyDashboard[[#Headers],[totalTransactions]], tbl_dateHistory[#Headers], 0)), "-")</f>
        <v>x</v>
      </c>
      <c r="H669" s="58" t="str">
        <f>IFERROR(INDEX(tbl_dateHistory[], MATCH(tbl_dailyDashboard[[#This Row],[runDate]:[runDate]], tbl_dateHistory[[runDate]:[runDate]], 0), MATCH(tbl_dailyDashboard[[#Headers],[percentSuccessful]], tbl_dateHistory[#Headers], 0)), "-")</f>
        <v>x</v>
      </c>
      <c r="I669" s="58" t="str">
        <f>IFERROR(INDEX(tbl_dateHistory[], MATCH(tbl_dailyDashboard[[#This Row],[runDate]:[runDate]], tbl_dateHistory[[runDate]:[runDate]], 0), MATCH(tbl_dailyDashboard[[#Headers],[percentBRE]], tbl_dateHistory[#Headers], 0)), "-")</f>
        <v>x</v>
      </c>
      <c r="J669" s="58" t="str">
        <f>IFERROR(INDEX(tbl_dateHistory[], MATCH(tbl_dailyDashboard[[#This Row],[runDate]:[runDate]], tbl_dateHistory[[runDate]:[runDate]], 0), MATCH(tbl_dailyDashboard[[#Headers],[percentSystemErrors]], tbl_dateHistory[#Headers], 0)), "-")</f>
        <v>x</v>
      </c>
      <c r="K669" s="69"/>
    </row>
    <row r="670" spans="2:11" x14ac:dyDescent="0.3">
      <c r="B670" s="63"/>
      <c r="C670" s="55" t="str">
        <f>IFERROR((INDEX(tbl_dateHistory[], tbl_dailyDashboard[[#This Row],[rowLookup]], 1)), "-")</f>
        <v>x</v>
      </c>
      <c r="D670" s="56" t="str">
        <f>IFERROR(INDEX(tbl_dateHistory[], MATCH(tbl_dailyDashboard[[#This Row],[runDate]:[runDate]], tbl_dateHistory[[runDate]:[runDate]], 0), MATCH(tbl_dailyDashboard[[#Headers],[avgBotRunTime]], tbl_dateHistory[#Headers], 0)), "-")</f>
        <v>x</v>
      </c>
      <c r="E670" s="56" t="str">
        <f>IFERROR(INDEX(tbl_dateHistory[], MATCH(tbl_dailyDashboard[[#This Row],[runDate]:[runDate]], tbl_dateHistory[[runDate]:[runDate]], 0), MATCH(tbl_dailyDashboard[[#Headers],[avgTransactionTime]], tbl_dateHistory[#Headers], 0)), "-")</f>
        <v>x</v>
      </c>
      <c r="F670" s="99" t="str">
        <f>IFERROR(INDEX(tbl_dateHistory[], MATCH(tbl_dailyDashboard[[#This Row],[runDate]:[runDate]], tbl_dateHistory[[runDate]:[runDate]], 0), MATCH(tbl_dailyDashboard[[#Headers],[botRuns]], tbl_dateHistory[#Headers], 0)), "-")</f>
        <v>x</v>
      </c>
      <c r="G670" s="57" t="str">
        <f>IFERROR(INDEX(tbl_dateHistory[], MATCH(tbl_dailyDashboard[[#This Row],[runDate]:[runDate]], tbl_dateHistory[[runDate]:[runDate]], 0), MATCH(tbl_dailyDashboard[[#Headers],[totalTransactions]], tbl_dateHistory[#Headers], 0)), "-")</f>
        <v>x</v>
      </c>
      <c r="H670" s="58" t="str">
        <f>IFERROR(INDEX(tbl_dateHistory[], MATCH(tbl_dailyDashboard[[#This Row],[runDate]:[runDate]], tbl_dateHistory[[runDate]:[runDate]], 0), MATCH(tbl_dailyDashboard[[#Headers],[percentSuccessful]], tbl_dateHistory[#Headers], 0)), "-")</f>
        <v>x</v>
      </c>
      <c r="I670" s="58" t="str">
        <f>IFERROR(INDEX(tbl_dateHistory[], MATCH(tbl_dailyDashboard[[#This Row],[runDate]:[runDate]], tbl_dateHistory[[runDate]:[runDate]], 0), MATCH(tbl_dailyDashboard[[#Headers],[percentBRE]], tbl_dateHistory[#Headers], 0)), "-")</f>
        <v>x</v>
      </c>
      <c r="J670" s="58" t="str">
        <f>IFERROR(INDEX(tbl_dateHistory[], MATCH(tbl_dailyDashboard[[#This Row],[runDate]:[runDate]], tbl_dateHistory[[runDate]:[runDate]], 0), MATCH(tbl_dailyDashboard[[#Headers],[percentSystemErrors]], tbl_dateHistory[#Headers], 0)), "-")</f>
        <v>x</v>
      </c>
      <c r="K670" s="69"/>
    </row>
    <row r="671" spans="2:11" x14ac:dyDescent="0.3">
      <c r="B671" s="63"/>
      <c r="C671" s="55" t="str">
        <f>IFERROR((INDEX(tbl_dateHistory[], tbl_dailyDashboard[[#This Row],[rowLookup]], 1)), "-")</f>
        <v>x</v>
      </c>
      <c r="D671" s="56" t="str">
        <f>IFERROR(INDEX(tbl_dateHistory[], MATCH(tbl_dailyDashboard[[#This Row],[runDate]:[runDate]], tbl_dateHistory[[runDate]:[runDate]], 0), MATCH(tbl_dailyDashboard[[#Headers],[avgBotRunTime]], tbl_dateHistory[#Headers], 0)), "-")</f>
        <v>x</v>
      </c>
      <c r="E671" s="56" t="str">
        <f>IFERROR(INDEX(tbl_dateHistory[], MATCH(tbl_dailyDashboard[[#This Row],[runDate]:[runDate]], tbl_dateHistory[[runDate]:[runDate]], 0), MATCH(tbl_dailyDashboard[[#Headers],[avgTransactionTime]], tbl_dateHistory[#Headers], 0)), "-")</f>
        <v>x</v>
      </c>
      <c r="F671" s="99" t="str">
        <f>IFERROR(INDEX(tbl_dateHistory[], MATCH(tbl_dailyDashboard[[#This Row],[runDate]:[runDate]], tbl_dateHistory[[runDate]:[runDate]], 0), MATCH(tbl_dailyDashboard[[#Headers],[botRuns]], tbl_dateHistory[#Headers], 0)), "-")</f>
        <v>x</v>
      </c>
      <c r="G671" s="57" t="str">
        <f>IFERROR(INDEX(tbl_dateHistory[], MATCH(tbl_dailyDashboard[[#This Row],[runDate]:[runDate]], tbl_dateHistory[[runDate]:[runDate]], 0), MATCH(tbl_dailyDashboard[[#Headers],[totalTransactions]], tbl_dateHistory[#Headers], 0)), "-")</f>
        <v>x</v>
      </c>
      <c r="H671" s="58" t="str">
        <f>IFERROR(INDEX(tbl_dateHistory[], MATCH(tbl_dailyDashboard[[#This Row],[runDate]:[runDate]], tbl_dateHistory[[runDate]:[runDate]], 0), MATCH(tbl_dailyDashboard[[#Headers],[percentSuccessful]], tbl_dateHistory[#Headers], 0)), "-")</f>
        <v>x</v>
      </c>
      <c r="I671" s="58" t="str">
        <f>IFERROR(INDEX(tbl_dateHistory[], MATCH(tbl_dailyDashboard[[#This Row],[runDate]:[runDate]], tbl_dateHistory[[runDate]:[runDate]], 0), MATCH(tbl_dailyDashboard[[#Headers],[percentBRE]], tbl_dateHistory[#Headers], 0)), "-")</f>
        <v>x</v>
      </c>
      <c r="J671" s="58" t="str">
        <f>IFERROR(INDEX(tbl_dateHistory[], MATCH(tbl_dailyDashboard[[#This Row],[runDate]:[runDate]], tbl_dateHistory[[runDate]:[runDate]], 0), MATCH(tbl_dailyDashboard[[#Headers],[percentSystemErrors]], tbl_dateHistory[#Headers], 0)), "-")</f>
        <v>x</v>
      </c>
      <c r="K671" s="69"/>
    </row>
    <row r="672" spans="2:11" x14ac:dyDescent="0.3">
      <c r="B672" s="63"/>
      <c r="C672" s="55" t="str">
        <f>IFERROR((INDEX(tbl_dateHistory[], tbl_dailyDashboard[[#This Row],[rowLookup]], 1)), "-")</f>
        <v>x</v>
      </c>
      <c r="D672" s="56" t="str">
        <f>IFERROR(INDEX(tbl_dateHistory[], MATCH(tbl_dailyDashboard[[#This Row],[runDate]:[runDate]], tbl_dateHistory[[runDate]:[runDate]], 0), MATCH(tbl_dailyDashboard[[#Headers],[avgBotRunTime]], tbl_dateHistory[#Headers], 0)), "-")</f>
        <v>x</v>
      </c>
      <c r="E672" s="56" t="str">
        <f>IFERROR(INDEX(tbl_dateHistory[], MATCH(tbl_dailyDashboard[[#This Row],[runDate]:[runDate]], tbl_dateHistory[[runDate]:[runDate]], 0), MATCH(tbl_dailyDashboard[[#Headers],[avgTransactionTime]], tbl_dateHistory[#Headers], 0)), "-")</f>
        <v>x</v>
      </c>
      <c r="F672" s="99" t="str">
        <f>IFERROR(INDEX(tbl_dateHistory[], MATCH(tbl_dailyDashboard[[#This Row],[runDate]:[runDate]], tbl_dateHistory[[runDate]:[runDate]], 0), MATCH(tbl_dailyDashboard[[#Headers],[botRuns]], tbl_dateHistory[#Headers], 0)), "-")</f>
        <v>x</v>
      </c>
      <c r="G672" s="57" t="str">
        <f>IFERROR(INDEX(tbl_dateHistory[], MATCH(tbl_dailyDashboard[[#This Row],[runDate]:[runDate]], tbl_dateHistory[[runDate]:[runDate]], 0), MATCH(tbl_dailyDashboard[[#Headers],[totalTransactions]], tbl_dateHistory[#Headers], 0)), "-")</f>
        <v>x</v>
      </c>
      <c r="H672" s="58" t="str">
        <f>IFERROR(INDEX(tbl_dateHistory[], MATCH(tbl_dailyDashboard[[#This Row],[runDate]:[runDate]], tbl_dateHistory[[runDate]:[runDate]], 0), MATCH(tbl_dailyDashboard[[#Headers],[percentSuccessful]], tbl_dateHistory[#Headers], 0)), "-")</f>
        <v>x</v>
      </c>
      <c r="I672" s="58" t="str">
        <f>IFERROR(INDEX(tbl_dateHistory[], MATCH(tbl_dailyDashboard[[#This Row],[runDate]:[runDate]], tbl_dateHistory[[runDate]:[runDate]], 0), MATCH(tbl_dailyDashboard[[#Headers],[percentBRE]], tbl_dateHistory[#Headers], 0)), "-")</f>
        <v>x</v>
      </c>
      <c r="J672" s="58" t="str">
        <f>IFERROR(INDEX(tbl_dateHistory[], MATCH(tbl_dailyDashboard[[#This Row],[runDate]:[runDate]], tbl_dateHistory[[runDate]:[runDate]], 0), MATCH(tbl_dailyDashboard[[#Headers],[percentSystemErrors]], tbl_dateHistory[#Headers], 0)), "-")</f>
        <v>x</v>
      </c>
      <c r="K672" s="69"/>
    </row>
    <row r="673" spans="2:11" x14ac:dyDescent="0.3">
      <c r="B673" s="63"/>
      <c r="C673" s="55" t="str">
        <f>IFERROR((INDEX(tbl_dateHistory[], tbl_dailyDashboard[[#This Row],[rowLookup]], 1)), "-")</f>
        <v>x</v>
      </c>
      <c r="D673" s="56" t="str">
        <f>IFERROR(INDEX(tbl_dateHistory[], MATCH(tbl_dailyDashboard[[#This Row],[runDate]:[runDate]], tbl_dateHistory[[runDate]:[runDate]], 0), MATCH(tbl_dailyDashboard[[#Headers],[avgBotRunTime]], tbl_dateHistory[#Headers], 0)), "-")</f>
        <v>x</v>
      </c>
      <c r="E673" s="56" t="str">
        <f>IFERROR(INDEX(tbl_dateHistory[], MATCH(tbl_dailyDashboard[[#This Row],[runDate]:[runDate]], tbl_dateHistory[[runDate]:[runDate]], 0), MATCH(tbl_dailyDashboard[[#Headers],[avgTransactionTime]], tbl_dateHistory[#Headers], 0)), "-")</f>
        <v>x</v>
      </c>
      <c r="F673" s="99" t="str">
        <f>IFERROR(INDEX(tbl_dateHistory[], MATCH(tbl_dailyDashboard[[#This Row],[runDate]:[runDate]], tbl_dateHistory[[runDate]:[runDate]], 0), MATCH(tbl_dailyDashboard[[#Headers],[botRuns]], tbl_dateHistory[#Headers], 0)), "-")</f>
        <v>x</v>
      </c>
      <c r="G673" s="57" t="str">
        <f>IFERROR(INDEX(tbl_dateHistory[], MATCH(tbl_dailyDashboard[[#This Row],[runDate]:[runDate]], tbl_dateHistory[[runDate]:[runDate]], 0), MATCH(tbl_dailyDashboard[[#Headers],[totalTransactions]], tbl_dateHistory[#Headers], 0)), "-")</f>
        <v>x</v>
      </c>
      <c r="H673" s="58" t="str">
        <f>IFERROR(INDEX(tbl_dateHistory[], MATCH(tbl_dailyDashboard[[#This Row],[runDate]:[runDate]], tbl_dateHistory[[runDate]:[runDate]], 0), MATCH(tbl_dailyDashboard[[#Headers],[percentSuccessful]], tbl_dateHistory[#Headers], 0)), "-")</f>
        <v>x</v>
      </c>
      <c r="I673" s="58" t="str">
        <f>IFERROR(INDEX(tbl_dateHistory[], MATCH(tbl_dailyDashboard[[#This Row],[runDate]:[runDate]], tbl_dateHistory[[runDate]:[runDate]], 0), MATCH(tbl_dailyDashboard[[#Headers],[percentBRE]], tbl_dateHistory[#Headers], 0)), "-")</f>
        <v>x</v>
      </c>
      <c r="J673" s="58" t="str">
        <f>IFERROR(INDEX(tbl_dateHistory[], MATCH(tbl_dailyDashboard[[#This Row],[runDate]:[runDate]], tbl_dateHistory[[runDate]:[runDate]], 0), MATCH(tbl_dailyDashboard[[#Headers],[percentSystemErrors]], tbl_dateHistory[#Headers], 0)), "-")</f>
        <v>x</v>
      </c>
      <c r="K673" s="69"/>
    </row>
    <row r="674" spans="2:11" x14ac:dyDescent="0.3">
      <c r="B674" s="63"/>
      <c r="C674" s="55" t="str">
        <f>IFERROR((INDEX(tbl_dateHistory[], tbl_dailyDashboard[[#This Row],[rowLookup]], 1)), "-")</f>
        <v>x</v>
      </c>
      <c r="D674" s="56" t="str">
        <f>IFERROR(INDEX(tbl_dateHistory[], MATCH(tbl_dailyDashboard[[#This Row],[runDate]:[runDate]], tbl_dateHistory[[runDate]:[runDate]], 0), MATCH(tbl_dailyDashboard[[#Headers],[avgBotRunTime]], tbl_dateHistory[#Headers], 0)), "-")</f>
        <v>x</v>
      </c>
      <c r="E674" s="56" t="str">
        <f>IFERROR(INDEX(tbl_dateHistory[], MATCH(tbl_dailyDashboard[[#This Row],[runDate]:[runDate]], tbl_dateHistory[[runDate]:[runDate]], 0), MATCH(tbl_dailyDashboard[[#Headers],[avgTransactionTime]], tbl_dateHistory[#Headers], 0)), "-")</f>
        <v>x</v>
      </c>
      <c r="F674" s="99" t="str">
        <f>IFERROR(INDEX(tbl_dateHistory[], MATCH(tbl_dailyDashboard[[#This Row],[runDate]:[runDate]], tbl_dateHistory[[runDate]:[runDate]], 0), MATCH(tbl_dailyDashboard[[#Headers],[botRuns]], tbl_dateHistory[#Headers], 0)), "-")</f>
        <v>x</v>
      </c>
      <c r="G674" s="57" t="str">
        <f>IFERROR(INDEX(tbl_dateHistory[], MATCH(tbl_dailyDashboard[[#This Row],[runDate]:[runDate]], tbl_dateHistory[[runDate]:[runDate]], 0), MATCH(tbl_dailyDashboard[[#Headers],[totalTransactions]], tbl_dateHistory[#Headers], 0)), "-")</f>
        <v>x</v>
      </c>
      <c r="H674" s="58" t="str">
        <f>IFERROR(INDEX(tbl_dateHistory[], MATCH(tbl_dailyDashboard[[#This Row],[runDate]:[runDate]], tbl_dateHistory[[runDate]:[runDate]], 0), MATCH(tbl_dailyDashboard[[#Headers],[percentSuccessful]], tbl_dateHistory[#Headers], 0)), "-")</f>
        <v>x</v>
      </c>
      <c r="I674" s="58" t="str">
        <f>IFERROR(INDEX(tbl_dateHistory[], MATCH(tbl_dailyDashboard[[#This Row],[runDate]:[runDate]], tbl_dateHistory[[runDate]:[runDate]], 0), MATCH(tbl_dailyDashboard[[#Headers],[percentBRE]], tbl_dateHistory[#Headers], 0)), "-")</f>
        <v>x</v>
      </c>
      <c r="J674" s="58" t="str">
        <f>IFERROR(INDEX(tbl_dateHistory[], MATCH(tbl_dailyDashboard[[#This Row],[runDate]:[runDate]], tbl_dateHistory[[runDate]:[runDate]], 0), MATCH(tbl_dailyDashboard[[#Headers],[percentSystemErrors]], tbl_dateHistory[#Headers], 0)), "-")</f>
        <v>x</v>
      </c>
      <c r="K674" s="69"/>
    </row>
    <row r="675" spans="2:11" x14ac:dyDescent="0.3">
      <c r="B675" s="63"/>
      <c r="C675" s="55" t="str">
        <f>IFERROR((INDEX(tbl_dateHistory[], tbl_dailyDashboard[[#This Row],[rowLookup]], 1)), "-")</f>
        <v>x</v>
      </c>
      <c r="D675" s="56" t="str">
        <f>IFERROR(INDEX(tbl_dateHistory[], MATCH(tbl_dailyDashboard[[#This Row],[runDate]:[runDate]], tbl_dateHistory[[runDate]:[runDate]], 0), MATCH(tbl_dailyDashboard[[#Headers],[avgBotRunTime]], tbl_dateHistory[#Headers], 0)), "-")</f>
        <v>x</v>
      </c>
      <c r="E675" s="56" t="str">
        <f>IFERROR(INDEX(tbl_dateHistory[], MATCH(tbl_dailyDashboard[[#This Row],[runDate]:[runDate]], tbl_dateHistory[[runDate]:[runDate]], 0), MATCH(tbl_dailyDashboard[[#Headers],[avgTransactionTime]], tbl_dateHistory[#Headers], 0)), "-")</f>
        <v>x</v>
      </c>
      <c r="F675" s="99" t="str">
        <f>IFERROR(INDEX(tbl_dateHistory[], MATCH(tbl_dailyDashboard[[#This Row],[runDate]:[runDate]], tbl_dateHistory[[runDate]:[runDate]], 0), MATCH(tbl_dailyDashboard[[#Headers],[botRuns]], tbl_dateHistory[#Headers], 0)), "-")</f>
        <v>x</v>
      </c>
      <c r="G675" s="57" t="str">
        <f>IFERROR(INDEX(tbl_dateHistory[], MATCH(tbl_dailyDashboard[[#This Row],[runDate]:[runDate]], tbl_dateHistory[[runDate]:[runDate]], 0), MATCH(tbl_dailyDashboard[[#Headers],[totalTransactions]], tbl_dateHistory[#Headers], 0)), "-")</f>
        <v>x</v>
      </c>
      <c r="H675" s="58" t="str">
        <f>IFERROR(INDEX(tbl_dateHistory[], MATCH(tbl_dailyDashboard[[#This Row],[runDate]:[runDate]], tbl_dateHistory[[runDate]:[runDate]], 0), MATCH(tbl_dailyDashboard[[#Headers],[percentSuccessful]], tbl_dateHistory[#Headers], 0)), "-")</f>
        <v>x</v>
      </c>
      <c r="I675" s="58" t="str">
        <f>IFERROR(INDEX(tbl_dateHistory[], MATCH(tbl_dailyDashboard[[#This Row],[runDate]:[runDate]], tbl_dateHistory[[runDate]:[runDate]], 0), MATCH(tbl_dailyDashboard[[#Headers],[percentBRE]], tbl_dateHistory[#Headers], 0)), "-")</f>
        <v>x</v>
      </c>
      <c r="J675" s="58" t="str">
        <f>IFERROR(INDEX(tbl_dateHistory[], MATCH(tbl_dailyDashboard[[#This Row],[runDate]:[runDate]], tbl_dateHistory[[runDate]:[runDate]], 0), MATCH(tbl_dailyDashboard[[#Headers],[percentSystemErrors]], tbl_dateHistory[#Headers], 0)), "-")</f>
        <v>x</v>
      </c>
      <c r="K675" s="69"/>
    </row>
    <row r="676" spans="2:11" x14ac:dyDescent="0.3">
      <c r="B676" s="63"/>
      <c r="C676" s="55" t="str">
        <f>IFERROR((INDEX(tbl_dateHistory[], tbl_dailyDashboard[[#This Row],[rowLookup]], 1)), "-")</f>
        <v>x</v>
      </c>
      <c r="D676" s="56" t="str">
        <f>IFERROR(INDEX(tbl_dateHistory[], MATCH(tbl_dailyDashboard[[#This Row],[runDate]:[runDate]], tbl_dateHistory[[runDate]:[runDate]], 0), MATCH(tbl_dailyDashboard[[#Headers],[avgBotRunTime]], tbl_dateHistory[#Headers], 0)), "-")</f>
        <v>x</v>
      </c>
      <c r="E676" s="56" t="str">
        <f>IFERROR(INDEX(tbl_dateHistory[], MATCH(tbl_dailyDashboard[[#This Row],[runDate]:[runDate]], tbl_dateHistory[[runDate]:[runDate]], 0), MATCH(tbl_dailyDashboard[[#Headers],[avgTransactionTime]], tbl_dateHistory[#Headers], 0)), "-")</f>
        <v>x</v>
      </c>
      <c r="F676" s="99" t="str">
        <f>IFERROR(INDEX(tbl_dateHistory[], MATCH(tbl_dailyDashboard[[#This Row],[runDate]:[runDate]], tbl_dateHistory[[runDate]:[runDate]], 0), MATCH(tbl_dailyDashboard[[#Headers],[botRuns]], tbl_dateHistory[#Headers], 0)), "-")</f>
        <v>x</v>
      </c>
      <c r="G676" s="57" t="str">
        <f>IFERROR(INDEX(tbl_dateHistory[], MATCH(tbl_dailyDashboard[[#This Row],[runDate]:[runDate]], tbl_dateHistory[[runDate]:[runDate]], 0), MATCH(tbl_dailyDashboard[[#Headers],[totalTransactions]], tbl_dateHistory[#Headers], 0)), "-")</f>
        <v>x</v>
      </c>
      <c r="H676" s="58" t="str">
        <f>IFERROR(INDEX(tbl_dateHistory[], MATCH(tbl_dailyDashboard[[#This Row],[runDate]:[runDate]], tbl_dateHistory[[runDate]:[runDate]], 0), MATCH(tbl_dailyDashboard[[#Headers],[percentSuccessful]], tbl_dateHistory[#Headers], 0)), "-")</f>
        <v>x</v>
      </c>
      <c r="I676" s="58" t="str">
        <f>IFERROR(INDEX(tbl_dateHistory[], MATCH(tbl_dailyDashboard[[#This Row],[runDate]:[runDate]], tbl_dateHistory[[runDate]:[runDate]], 0), MATCH(tbl_dailyDashboard[[#Headers],[percentBRE]], tbl_dateHistory[#Headers], 0)), "-")</f>
        <v>x</v>
      </c>
      <c r="J676" s="58" t="str">
        <f>IFERROR(INDEX(tbl_dateHistory[], MATCH(tbl_dailyDashboard[[#This Row],[runDate]:[runDate]], tbl_dateHistory[[runDate]:[runDate]], 0), MATCH(tbl_dailyDashboard[[#Headers],[percentSystemErrors]], tbl_dateHistory[#Headers], 0)), "-")</f>
        <v>x</v>
      </c>
      <c r="K676" s="69"/>
    </row>
    <row r="677" spans="2:11" x14ac:dyDescent="0.3">
      <c r="B677" s="63"/>
      <c r="C677" s="55" t="str">
        <f>IFERROR((INDEX(tbl_dateHistory[], tbl_dailyDashboard[[#This Row],[rowLookup]], 1)), "-")</f>
        <v>x</v>
      </c>
      <c r="D677" s="56" t="str">
        <f>IFERROR(INDEX(tbl_dateHistory[], MATCH(tbl_dailyDashboard[[#This Row],[runDate]:[runDate]], tbl_dateHistory[[runDate]:[runDate]], 0), MATCH(tbl_dailyDashboard[[#Headers],[avgBotRunTime]], tbl_dateHistory[#Headers], 0)), "-")</f>
        <v>x</v>
      </c>
      <c r="E677" s="56" t="str">
        <f>IFERROR(INDEX(tbl_dateHistory[], MATCH(tbl_dailyDashboard[[#This Row],[runDate]:[runDate]], tbl_dateHistory[[runDate]:[runDate]], 0), MATCH(tbl_dailyDashboard[[#Headers],[avgTransactionTime]], tbl_dateHistory[#Headers], 0)), "-")</f>
        <v>x</v>
      </c>
      <c r="F677" s="99" t="str">
        <f>IFERROR(INDEX(tbl_dateHistory[], MATCH(tbl_dailyDashboard[[#This Row],[runDate]:[runDate]], tbl_dateHistory[[runDate]:[runDate]], 0), MATCH(tbl_dailyDashboard[[#Headers],[botRuns]], tbl_dateHistory[#Headers], 0)), "-")</f>
        <v>x</v>
      </c>
      <c r="G677" s="57" t="str">
        <f>IFERROR(INDEX(tbl_dateHistory[], MATCH(tbl_dailyDashboard[[#This Row],[runDate]:[runDate]], tbl_dateHistory[[runDate]:[runDate]], 0), MATCH(tbl_dailyDashboard[[#Headers],[totalTransactions]], tbl_dateHistory[#Headers], 0)), "-")</f>
        <v>x</v>
      </c>
      <c r="H677" s="58" t="str">
        <f>IFERROR(INDEX(tbl_dateHistory[], MATCH(tbl_dailyDashboard[[#This Row],[runDate]:[runDate]], tbl_dateHistory[[runDate]:[runDate]], 0), MATCH(tbl_dailyDashboard[[#Headers],[percentSuccessful]], tbl_dateHistory[#Headers], 0)), "-")</f>
        <v>x</v>
      </c>
      <c r="I677" s="58" t="str">
        <f>IFERROR(INDEX(tbl_dateHistory[], MATCH(tbl_dailyDashboard[[#This Row],[runDate]:[runDate]], tbl_dateHistory[[runDate]:[runDate]], 0), MATCH(tbl_dailyDashboard[[#Headers],[percentBRE]], tbl_dateHistory[#Headers], 0)), "-")</f>
        <v>x</v>
      </c>
      <c r="J677" s="58" t="str">
        <f>IFERROR(INDEX(tbl_dateHistory[], MATCH(tbl_dailyDashboard[[#This Row],[runDate]:[runDate]], tbl_dateHistory[[runDate]:[runDate]], 0), MATCH(tbl_dailyDashboard[[#Headers],[percentSystemErrors]], tbl_dateHistory[#Headers], 0)), "-")</f>
        <v>x</v>
      </c>
      <c r="K677" s="69"/>
    </row>
    <row r="678" spans="2:11" x14ac:dyDescent="0.3">
      <c r="B678" s="63"/>
      <c r="C678" s="55" t="str">
        <f>IFERROR((INDEX(tbl_dateHistory[], tbl_dailyDashboard[[#This Row],[rowLookup]], 1)), "-")</f>
        <v>x</v>
      </c>
      <c r="D678" s="56" t="str">
        <f>IFERROR(INDEX(tbl_dateHistory[], MATCH(tbl_dailyDashboard[[#This Row],[runDate]:[runDate]], tbl_dateHistory[[runDate]:[runDate]], 0), MATCH(tbl_dailyDashboard[[#Headers],[avgBotRunTime]], tbl_dateHistory[#Headers], 0)), "-")</f>
        <v>x</v>
      </c>
      <c r="E678" s="56" t="str">
        <f>IFERROR(INDEX(tbl_dateHistory[], MATCH(tbl_dailyDashboard[[#This Row],[runDate]:[runDate]], tbl_dateHistory[[runDate]:[runDate]], 0), MATCH(tbl_dailyDashboard[[#Headers],[avgTransactionTime]], tbl_dateHistory[#Headers], 0)), "-")</f>
        <v>x</v>
      </c>
      <c r="F678" s="99" t="str">
        <f>IFERROR(INDEX(tbl_dateHistory[], MATCH(tbl_dailyDashboard[[#This Row],[runDate]:[runDate]], tbl_dateHistory[[runDate]:[runDate]], 0), MATCH(tbl_dailyDashboard[[#Headers],[botRuns]], tbl_dateHistory[#Headers], 0)), "-")</f>
        <v>x</v>
      </c>
      <c r="G678" s="57" t="str">
        <f>IFERROR(INDEX(tbl_dateHistory[], MATCH(tbl_dailyDashboard[[#This Row],[runDate]:[runDate]], tbl_dateHistory[[runDate]:[runDate]], 0), MATCH(tbl_dailyDashboard[[#Headers],[totalTransactions]], tbl_dateHistory[#Headers], 0)), "-")</f>
        <v>x</v>
      </c>
      <c r="H678" s="58" t="str">
        <f>IFERROR(INDEX(tbl_dateHistory[], MATCH(tbl_dailyDashboard[[#This Row],[runDate]:[runDate]], tbl_dateHistory[[runDate]:[runDate]], 0), MATCH(tbl_dailyDashboard[[#Headers],[percentSuccessful]], tbl_dateHistory[#Headers], 0)), "-")</f>
        <v>x</v>
      </c>
      <c r="I678" s="58" t="str">
        <f>IFERROR(INDEX(tbl_dateHistory[], MATCH(tbl_dailyDashboard[[#This Row],[runDate]:[runDate]], tbl_dateHistory[[runDate]:[runDate]], 0), MATCH(tbl_dailyDashboard[[#Headers],[percentBRE]], tbl_dateHistory[#Headers], 0)), "-")</f>
        <v>x</v>
      </c>
      <c r="J678" s="58" t="str">
        <f>IFERROR(INDEX(tbl_dateHistory[], MATCH(tbl_dailyDashboard[[#This Row],[runDate]:[runDate]], tbl_dateHistory[[runDate]:[runDate]], 0), MATCH(tbl_dailyDashboard[[#Headers],[percentSystemErrors]], tbl_dateHistory[#Headers], 0)), "-")</f>
        <v>x</v>
      </c>
      <c r="K678" s="69"/>
    </row>
    <row r="679" spans="2:11" x14ac:dyDescent="0.3">
      <c r="B679" s="63"/>
      <c r="C679" s="55" t="str">
        <f>IFERROR((INDEX(tbl_dateHistory[], tbl_dailyDashboard[[#This Row],[rowLookup]], 1)), "-")</f>
        <v>x</v>
      </c>
      <c r="D679" s="56" t="str">
        <f>IFERROR(INDEX(tbl_dateHistory[], MATCH(tbl_dailyDashboard[[#This Row],[runDate]:[runDate]], tbl_dateHistory[[runDate]:[runDate]], 0), MATCH(tbl_dailyDashboard[[#Headers],[avgBotRunTime]], tbl_dateHistory[#Headers], 0)), "-")</f>
        <v>x</v>
      </c>
      <c r="E679" s="56" t="str">
        <f>IFERROR(INDEX(tbl_dateHistory[], MATCH(tbl_dailyDashboard[[#This Row],[runDate]:[runDate]], tbl_dateHistory[[runDate]:[runDate]], 0), MATCH(tbl_dailyDashboard[[#Headers],[avgTransactionTime]], tbl_dateHistory[#Headers], 0)), "-")</f>
        <v>x</v>
      </c>
      <c r="F679" s="99" t="str">
        <f>IFERROR(INDEX(tbl_dateHistory[], MATCH(tbl_dailyDashboard[[#This Row],[runDate]:[runDate]], tbl_dateHistory[[runDate]:[runDate]], 0), MATCH(tbl_dailyDashboard[[#Headers],[botRuns]], tbl_dateHistory[#Headers], 0)), "-")</f>
        <v>x</v>
      </c>
      <c r="G679" s="57" t="str">
        <f>IFERROR(INDEX(tbl_dateHistory[], MATCH(tbl_dailyDashboard[[#This Row],[runDate]:[runDate]], tbl_dateHistory[[runDate]:[runDate]], 0), MATCH(tbl_dailyDashboard[[#Headers],[totalTransactions]], tbl_dateHistory[#Headers], 0)), "-")</f>
        <v>x</v>
      </c>
      <c r="H679" s="58" t="str">
        <f>IFERROR(INDEX(tbl_dateHistory[], MATCH(tbl_dailyDashboard[[#This Row],[runDate]:[runDate]], tbl_dateHistory[[runDate]:[runDate]], 0), MATCH(tbl_dailyDashboard[[#Headers],[percentSuccessful]], tbl_dateHistory[#Headers], 0)), "-")</f>
        <v>x</v>
      </c>
      <c r="I679" s="58" t="str">
        <f>IFERROR(INDEX(tbl_dateHistory[], MATCH(tbl_dailyDashboard[[#This Row],[runDate]:[runDate]], tbl_dateHistory[[runDate]:[runDate]], 0), MATCH(tbl_dailyDashboard[[#Headers],[percentBRE]], tbl_dateHistory[#Headers], 0)), "-")</f>
        <v>x</v>
      </c>
      <c r="J679" s="58" t="str">
        <f>IFERROR(INDEX(tbl_dateHistory[], MATCH(tbl_dailyDashboard[[#This Row],[runDate]:[runDate]], tbl_dateHistory[[runDate]:[runDate]], 0), MATCH(tbl_dailyDashboard[[#Headers],[percentSystemErrors]], tbl_dateHistory[#Headers], 0)), "-")</f>
        <v>x</v>
      </c>
      <c r="K679" s="69"/>
    </row>
    <row r="680" spans="2:11" x14ac:dyDescent="0.3">
      <c r="B680" s="63"/>
      <c r="C680" s="55" t="str">
        <f>IFERROR((INDEX(tbl_dateHistory[], tbl_dailyDashboard[[#This Row],[rowLookup]], 1)), "-")</f>
        <v>x</v>
      </c>
      <c r="D680" s="56" t="str">
        <f>IFERROR(INDEX(tbl_dateHistory[], MATCH(tbl_dailyDashboard[[#This Row],[runDate]:[runDate]], tbl_dateHistory[[runDate]:[runDate]], 0), MATCH(tbl_dailyDashboard[[#Headers],[avgBotRunTime]], tbl_dateHistory[#Headers], 0)), "-")</f>
        <v>x</v>
      </c>
      <c r="E680" s="56" t="str">
        <f>IFERROR(INDEX(tbl_dateHistory[], MATCH(tbl_dailyDashboard[[#This Row],[runDate]:[runDate]], tbl_dateHistory[[runDate]:[runDate]], 0), MATCH(tbl_dailyDashboard[[#Headers],[avgTransactionTime]], tbl_dateHistory[#Headers], 0)), "-")</f>
        <v>x</v>
      </c>
      <c r="F680" s="99" t="str">
        <f>IFERROR(INDEX(tbl_dateHistory[], MATCH(tbl_dailyDashboard[[#This Row],[runDate]:[runDate]], tbl_dateHistory[[runDate]:[runDate]], 0), MATCH(tbl_dailyDashboard[[#Headers],[botRuns]], tbl_dateHistory[#Headers], 0)), "-")</f>
        <v>x</v>
      </c>
      <c r="G680" s="57" t="str">
        <f>IFERROR(INDEX(tbl_dateHistory[], MATCH(tbl_dailyDashboard[[#This Row],[runDate]:[runDate]], tbl_dateHistory[[runDate]:[runDate]], 0), MATCH(tbl_dailyDashboard[[#Headers],[totalTransactions]], tbl_dateHistory[#Headers], 0)), "-")</f>
        <v>x</v>
      </c>
      <c r="H680" s="58" t="str">
        <f>IFERROR(INDEX(tbl_dateHistory[], MATCH(tbl_dailyDashboard[[#This Row],[runDate]:[runDate]], tbl_dateHistory[[runDate]:[runDate]], 0), MATCH(tbl_dailyDashboard[[#Headers],[percentSuccessful]], tbl_dateHistory[#Headers], 0)), "-")</f>
        <v>x</v>
      </c>
      <c r="I680" s="58" t="str">
        <f>IFERROR(INDEX(tbl_dateHistory[], MATCH(tbl_dailyDashboard[[#This Row],[runDate]:[runDate]], tbl_dateHistory[[runDate]:[runDate]], 0), MATCH(tbl_dailyDashboard[[#Headers],[percentBRE]], tbl_dateHistory[#Headers], 0)), "-")</f>
        <v>x</v>
      </c>
      <c r="J680" s="58" t="str">
        <f>IFERROR(INDEX(tbl_dateHistory[], MATCH(tbl_dailyDashboard[[#This Row],[runDate]:[runDate]], tbl_dateHistory[[runDate]:[runDate]], 0), MATCH(tbl_dailyDashboard[[#Headers],[percentSystemErrors]], tbl_dateHistory[#Headers], 0)), "-")</f>
        <v>x</v>
      </c>
      <c r="K680" s="69"/>
    </row>
    <row r="681" spans="2:11" x14ac:dyDescent="0.3">
      <c r="B681" s="63"/>
      <c r="C681" s="55" t="str">
        <f>IFERROR((INDEX(tbl_dateHistory[], tbl_dailyDashboard[[#This Row],[rowLookup]], 1)), "-")</f>
        <v>x</v>
      </c>
      <c r="D681" s="56" t="str">
        <f>IFERROR(INDEX(tbl_dateHistory[], MATCH(tbl_dailyDashboard[[#This Row],[runDate]:[runDate]], tbl_dateHistory[[runDate]:[runDate]], 0), MATCH(tbl_dailyDashboard[[#Headers],[avgBotRunTime]], tbl_dateHistory[#Headers], 0)), "-")</f>
        <v>x</v>
      </c>
      <c r="E681" s="56" t="str">
        <f>IFERROR(INDEX(tbl_dateHistory[], MATCH(tbl_dailyDashboard[[#This Row],[runDate]:[runDate]], tbl_dateHistory[[runDate]:[runDate]], 0), MATCH(tbl_dailyDashboard[[#Headers],[avgTransactionTime]], tbl_dateHistory[#Headers], 0)), "-")</f>
        <v>x</v>
      </c>
      <c r="F681" s="99" t="str">
        <f>IFERROR(INDEX(tbl_dateHistory[], MATCH(tbl_dailyDashboard[[#This Row],[runDate]:[runDate]], tbl_dateHistory[[runDate]:[runDate]], 0), MATCH(tbl_dailyDashboard[[#Headers],[botRuns]], tbl_dateHistory[#Headers], 0)), "-")</f>
        <v>x</v>
      </c>
      <c r="G681" s="57" t="str">
        <f>IFERROR(INDEX(tbl_dateHistory[], MATCH(tbl_dailyDashboard[[#This Row],[runDate]:[runDate]], tbl_dateHistory[[runDate]:[runDate]], 0), MATCH(tbl_dailyDashboard[[#Headers],[totalTransactions]], tbl_dateHistory[#Headers], 0)), "-")</f>
        <v>x</v>
      </c>
      <c r="H681" s="58" t="str">
        <f>IFERROR(INDEX(tbl_dateHistory[], MATCH(tbl_dailyDashboard[[#This Row],[runDate]:[runDate]], tbl_dateHistory[[runDate]:[runDate]], 0), MATCH(tbl_dailyDashboard[[#Headers],[percentSuccessful]], tbl_dateHistory[#Headers], 0)), "-")</f>
        <v>x</v>
      </c>
      <c r="I681" s="58" t="str">
        <f>IFERROR(INDEX(tbl_dateHistory[], MATCH(tbl_dailyDashboard[[#This Row],[runDate]:[runDate]], tbl_dateHistory[[runDate]:[runDate]], 0), MATCH(tbl_dailyDashboard[[#Headers],[percentBRE]], tbl_dateHistory[#Headers], 0)), "-")</f>
        <v>x</v>
      </c>
      <c r="J681" s="58" t="str">
        <f>IFERROR(INDEX(tbl_dateHistory[], MATCH(tbl_dailyDashboard[[#This Row],[runDate]:[runDate]], tbl_dateHistory[[runDate]:[runDate]], 0), MATCH(tbl_dailyDashboard[[#Headers],[percentSystemErrors]], tbl_dateHistory[#Headers], 0)), "-")</f>
        <v>x</v>
      </c>
      <c r="K681" s="69"/>
    </row>
    <row r="682" spans="2:11" x14ac:dyDescent="0.3">
      <c r="B682" s="63"/>
      <c r="C682" s="55" t="str">
        <f>IFERROR((INDEX(tbl_dateHistory[], tbl_dailyDashboard[[#This Row],[rowLookup]], 1)), "-")</f>
        <v>x</v>
      </c>
      <c r="D682" s="56" t="str">
        <f>IFERROR(INDEX(tbl_dateHistory[], MATCH(tbl_dailyDashboard[[#This Row],[runDate]:[runDate]], tbl_dateHistory[[runDate]:[runDate]], 0), MATCH(tbl_dailyDashboard[[#Headers],[avgBotRunTime]], tbl_dateHistory[#Headers], 0)), "-")</f>
        <v>x</v>
      </c>
      <c r="E682" s="56" t="str">
        <f>IFERROR(INDEX(tbl_dateHistory[], MATCH(tbl_dailyDashboard[[#This Row],[runDate]:[runDate]], tbl_dateHistory[[runDate]:[runDate]], 0), MATCH(tbl_dailyDashboard[[#Headers],[avgTransactionTime]], tbl_dateHistory[#Headers], 0)), "-")</f>
        <v>x</v>
      </c>
      <c r="F682" s="99" t="str">
        <f>IFERROR(INDEX(tbl_dateHistory[], MATCH(tbl_dailyDashboard[[#This Row],[runDate]:[runDate]], tbl_dateHistory[[runDate]:[runDate]], 0), MATCH(tbl_dailyDashboard[[#Headers],[botRuns]], tbl_dateHistory[#Headers], 0)), "-")</f>
        <v>x</v>
      </c>
      <c r="G682" s="57" t="str">
        <f>IFERROR(INDEX(tbl_dateHistory[], MATCH(tbl_dailyDashboard[[#This Row],[runDate]:[runDate]], tbl_dateHistory[[runDate]:[runDate]], 0), MATCH(tbl_dailyDashboard[[#Headers],[totalTransactions]], tbl_dateHistory[#Headers], 0)), "-")</f>
        <v>x</v>
      </c>
      <c r="H682" s="58" t="str">
        <f>IFERROR(INDEX(tbl_dateHistory[], MATCH(tbl_dailyDashboard[[#This Row],[runDate]:[runDate]], tbl_dateHistory[[runDate]:[runDate]], 0), MATCH(tbl_dailyDashboard[[#Headers],[percentSuccessful]], tbl_dateHistory[#Headers], 0)), "-")</f>
        <v>x</v>
      </c>
      <c r="I682" s="58" t="str">
        <f>IFERROR(INDEX(tbl_dateHistory[], MATCH(tbl_dailyDashboard[[#This Row],[runDate]:[runDate]], tbl_dateHistory[[runDate]:[runDate]], 0), MATCH(tbl_dailyDashboard[[#Headers],[percentBRE]], tbl_dateHistory[#Headers], 0)), "-")</f>
        <v>x</v>
      </c>
      <c r="J682" s="58" t="str">
        <f>IFERROR(INDEX(tbl_dateHistory[], MATCH(tbl_dailyDashboard[[#This Row],[runDate]:[runDate]], tbl_dateHistory[[runDate]:[runDate]], 0), MATCH(tbl_dailyDashboard[[#Headers],[percentSystemErrors]], tbl_dateHistory[#Headers], 0)), "-")</f>
        <v>x</v>
      </c>
      <c r="K682" s="69"/>
    </row>
    <row r="683" spans="2:11" x14ac:dyDescent="0.3">
      <c r="B683" s="63"/>
      <c r="C683" s="55" t="str">
        <f>IFERROR((INDEX(tbl_dateHistory[], tbl_dailyDashboard[[#This Row],[rowLookup]], 1)), "-")</f>
        <v>x</v>
      </c>
      <c r="D683" s="56" t="str">
        <f>IFERROR(INDEX(tbl_dateHistory[], MATCH(tbl_dailyDashboard[[#This Row],[runDate]:[runDate]], tbl_dateHistory[[runDate]:[runDate]], 0), MATCH(tbl_dailyDashboard[[#Headers],[avgBotRunTime]], tbl_dateHistory[#Headers], 0)), "-")</f>
        <v>x</v>
      </c>
      <c r="E683" s="56" t="str">
        <f>IFERROR(INDEX(tbl_dateHistory[], MATCH(tbl_dailyDashboard[[#This Row],[runDate]:[runDate]], tbl_dateHistory[[runDate]:[runDate]], 0), MATCH(tbl_dailyDashboard[[#Headers],[avgTransactionTime]], tbl_dateHistory[#Headers], 0)), "-")</f>
        <v>x</v>
      </c>
      <c r="F683" s="99" t="str">
        <f>IFERROR(INDEX(tbl_dateHistory[], MATCH(tbl_dailyDashboard[[#This Row],[runDate]:[runDate]], tbl_dateHistory[[runDate]:[runDate]], 0), MATCH(tbl_dailyDashboard[[#Headers],[botRuns]], tbl_dateHistory[#Headers], 0)), "-")</f>
        <v>x</v>
      </c>
      <c r="G683" s="57" t="str">
        <f>IFERROR(INDEX(tbl_dateHistory[], MATCH(tbl_dailyDashboard[[#This Row],[runDate]:[runDate]], tbl_dateHistory[[runDate]:[runDate]], 0), MATCH(tbl_dailyDashboard[[#Headers],[totalTransactions]], tbl_dateHistory[#Headers], 0)), "-")</f>
        <v>x</v>
      </c>
      <c r="H683" s="58" t="str">
        <f>IFERROR(INDEX(tbl_dateHistory[], MATCH(tbl_dailyDashboard[[#This Row],[runDate]:[runDate]], tbl_dateHistory[[runDate]:[runDate]], 0), MATCH(tbl_dailyDashboard[[#Headers],[percentSuccessful]], tbl_dateHistory[#Headers], 0)), "-")</f>
        <v>x</v>
      </c>
      <c r="I683" s="58" t="str">
        <f>IFERROR(INDEX(tbl_dateHistory[], MATCH(tbl_dailyDashboard[[#This Row],[runDate]:[runDate]], tbl_dateHistory[[runDate]:[runDate]], 0), MATCH(tbl_dailyDashboard[[#Headers],[percentBRE]], tbl_dateHistory[#Headers], 0)), "-")</f>
        <v>x</v>
      </c>
      <c r="J683" s="58" t="str">
        <f>IFERROR(INDEX(tbl_dateHistory[], MATCH(tbl_dailyDashboard[[#This Row],[runDate]:[runDate]], tbl_dateHistory[[runDate]:[runDate]], 0), MATCH(tbl_dailyDashboard[[#Headers],[percentSystemErrors]], tbl_dateHistory[#Headers], 0)), "-")</f>
        <v>x</v>
      </c>
      <c r="K683" s="69"/>
    </row>
    <row r="684" spans="2:11" x14ac:dyDescent="0.3">
      <c r="B684" s="63"/>
      <c r="C684" s="55" t="str">
        <f>IFERROR((INDEX(tbl_dateHistory[], tbl_dailyDashboard[[#This Row],[rowLookup]], 1)), "-")</f>
        <v>x</v>
      </c>
      <c r="D684" s="56" t="str">
        <f>IFERROR(INDEX(tbl_dateHistory[], MATCH(tbl_dailyDashboard[[#This Row],[runDate]:[runDate]], tbl_dateHistory[[runDate]:[runDate]], 0), MATCH(tbl_dailyDashboard[[#Headers],[avgBotRunTime]], tbl_dateHistory[#Headers], 0)), "-")</f>
        <v>x</v>
      </c>
      <c r="E684" s="56" t="str">
        <f>IFERROR(INDEX(tbl_dateHistory[], MATCH(tbl_dailyDashboard[[#This Row],[runDate]:[runDate]], tbl_dateHistory[[runDate]:[runDate]], 0), MATCH(tbl_dailyDashboard[[#Headers],[avgTransactionTime]], tbl_dateHistory[#Headers], 0)), "-")</f>
        <v>x</v>
      </c>
      <c r="F684" s="99" t="str">
        <f>IFERROR(INDEX(tbl_dateHistory[], MATCH(tbl_dailyDashboard[[#This Row],[runDate]:[runDate]], tbl_dateHistory[[runDate]:[runDate]], 0), MATCH(tbl_dailyDashboard[[#Headers],[botRuns]], tbl_dateHistory[#Headers], 0)), "-")</f>
        <v>x</v>
      </c>
      <c r="G684" s="57" t="str">
        <f>IFERROR(INDEX(tbl_dateHistory[], MATCH(tbl_dailyDashboard[[#This Row],[runDate]:[runDate]], tbl_dateHistory[[runDate]:[runDate]], 0), MATCH(tbl_dailyDashboard[[#Headers],[totalTransactions]], tbl_dateHistory[#Headers], 0)), "-")</f>
        <v>x</v>
      </c>
      <c r="H684" s="58" t="str">
        <f>IFERROR(INDEX(tbl_dateHistory[], MATCH(tbl_dailyDashboard[[#This Row],[runDate]:[runDate]], tbl_dateHistory[[runDate]:[runDate]], 0), MATCH(tbl_dailyDashboard[[#Headers],[percentSuccessful]], tbl_dateHistory[#Headers], 0)), "-")</f>
        <v>x</v>
      </c>
      <c r="I684" s="58" t="str">
        <f>IFERROR(INDEX(tbl_dateHistory[], MATCH(tbl_dailyDashboard[[#This Row],[runDate]:[runDate]], tbl_dateHistory[[runDate]:[runDate]], 0), MATCH(tbl_dailyDashboard[[#Headers],[percentBRE]], tbl_dateHistory[#Headers], 0)), "-")</f>
        <v>x</v>
      </c>
      <c r="J684" s="58" t="str">
        <f>IFERROR(INDEX(tbl_dateHistory[], MATCH(tbl_dailyDashboard[[#This Row],[runDate]:[runDate]], tbl_dateHistory[[runDate]:[runDate]], 0), MATCH(tbl_dailyDashboard[[#Headers],[percentSystemErrors]], tbl_dateHistory[#Headers], 0)), "-")</f>
        <v>x</v>
      </c>
      <c r="K684" s="69"/>
    </row>
    <row r="685" spans="2:11" x14ac:dyDescent="0.3">
      <c r="B685" s="63"/>
      <c r="C685" s="55" t="str">
        <f>IFERROR((INDEX(tbl_dateHistory[], tbl_dailyDashboard[[#This Row],[rowLookup]], 1)), "-")</f>
        <v>x</v>
      </c>
      <c r="D685" s="56" t="str">
        <f>IFERROR(INDEX(tbl_dateHistory[], MATCH(tbl_dailyDashboard[[#This Row],[runDate]:[runDate]], tbl_dateHistory[[runDate]:[runDate]], 0), MATCH(tbl_dailyDashboard[[#Headers],[avgBotRunTime]], tbl_dateHistory[#Headers], 0)), "-")</f>
        <v>x</v>
      </c>
      <c r="E685" s="56" t="str">
        <f>IFERROR(INDEX(tbl_dateHistory[], MATCH(tbl_dailyDashboard[[#This Row],[runDate]:[runDate]], tbl_dateHistory[[runDate]:[runDate]], 0), MATCH(tbl_dailyDashboard[[#Headers],[avgTransactionTime]], tbl_dateHistory[#Headers], 0)), "-")</f>
        <v>x</v>
      </c>
      <c r="F685" s="99" t="str">
        <f>IFERROR(INDEX(tbl_dateHistory[], MATCH(tbl_dailyDashboard[[#This Row],[runDate]:[runDate]], tbl_dateHistory[[runDate]:[runDate]], 0), MATCH(tbl_dailyDashboard[[#Headers],[botRuns]], tbl_dateHistory[#Headers], 0)), "-")</f>
        <v>x</v>
      </c>
      <c r="G685" s="57" t="str">
        <f>IFERROR(INDEX(tbl_dateHistory[], MATCH(tbl_dailyDashboard[[#This Row],[runDate]:[runDate]], tbl_dateHistory[[runDate]:[runDate]], 0), MATCH(tbl_dailyDashboard[[#Headers],[totalTransactions]], tbl_dateHistory[#Headers], 0)), "-")</f>
        <v>x</v>
      </c>
      <c r="H685" s="58" t="str">
        <f>IFERROR(INDEX(tbl_dateHistory[], MATCH(tbl_dailyDashboard[[#This Row],[runDate]:[runDate]], tbl_dateHistory[[runDate]:[runDate]], 0), MATCH(tbl_dailyDashboard[[#Headers],[percentSuccessful]], tbl_dateHistory[#Headers], 0)), "-")</f>
        <v>x</v>
      </c>
      <c r="I685" s="58" t="str">
        <f>IFERROR(INDEX(tbl_dateHistory[], MATCH(tbl_dailyDashboard[[#This Row],[runDate]:[runDate]], tbl_dateHistory[[runDate]:[runDate]], 0), MATCH(tbl_dailyDashboard[[#Headers],[percentBRE]], tbl_dateHistory[#Headers], 0)), "-")</f>
        <v>x</v>
      </c>
      <c r="J685" s="58" t="str">
        <f>IFERROR(INDEX(tbl_dateHistory[], MATCH(tbl_dailyDashboard[[#This Row],[runDate]:[runDate]], tbl_dateHistory[[runDate]:[runDate]], 0), MATCH(tbl_dailyDashboard[[#Headers],[percentSystemErrors]], tbl_dateHistory[#Headers], 0)), "-")</f>
        <v>x</v>
      </c>
      <c r="K685" s="69"/>
    </row>
    <row r="686" spans="2:11" x14ac:dyDescent="0.3">
      <c r="B686" s="63"/>
      <c r="C686" s="55" t="str">
        <f>IFERROR((INDEX(tbl_dateHistory[], tbl_dailyDashboard[[#This Row],[rowLookup]], 1)), "-")</f>
        <v>x</v>
      </c>
      <c r="D686" s="56" t="str">
        <f>IFERROR(INDEX(tbl_dateHistory[], MATCH(tbl_dailyDashboard[[#This Row],[runDate]:[runDate]], tbl_dateHistory[[runDate]:[runDate]], 0), MATCH(tbl_dailyDashboard[[#Headers],[avgBotRunTime]], tbl_dateHistory[#Headers], 0)), "-")</f>
        <v>x</v>
      </c>
      <c r="E686" s="56" t="str">
        <f>IFERROR(INDEX(tbl_dateHistory[], MATCH(tbl_dailyDashboard[[#This Row],[runDate]:[runDate]], tbl_dateHistory[[runDate]:[runDate]], 0), MATCH(tbl_dailyDashboard[[#Headers],[avgTransactionTime]], tbl_dateHistory[#Headers], 0)), "-")</f>
        <v>x</v>
      </c>
      <c r="F686" s="99" t="str">
        <f>IFERROR(INDEX(tbl_dateHistory[], MATCH(tbl_dailyDashboard[[#This Row],[runDate]:[runDate]], tbl_dateHistory[[runDate]:[runDate]], 0), MATCH(tbl_dailyDashboard[[#Headers],[botRuns]], tbl_dateHistory[#Headers], 0)), "-")</f>
        <v>x</v>
      </c>
      <c r="G686" s="57" t="str">
        <f>IFERROR(INDEX(tbl_dateHistory[], MATCH(tbl_dailyDashboard[[#This Row],[runDate]:[runDate]], tbl_dateHistory[[runDate]:[runDate]], 0), MATCH(tbl_dailyDashboard[[#Headers],[totalTransactions]], tbl_dateHistory[#Headers], 0)), "-")</f>
        <v>x</v>
      </c>
      <c r="H686" s="58" t="str">
        <f>IFERROR(INDEX(tbl_dateHistory[], MATCH(tbl_dailyDashboard[[#This Row],[runDate]:[runDate]], tbl_dateHistory[[runDate]:[runDate]], 0), MATCH(tbl_dailyDashboard[[#Headers],[percentSuccessful]], tbl_dateHistory[#Headers], 0)), "-")</f>
        <v>x</v>
      </c>
      <c r="I686" s="58" t="str">
        <f>IFERROR(INDEX(tbl_dateHistory[], MATCH(tbl_dailyDashboard[[#This Row],[runDate]:[runDate]], tbl_dateHistory[[runDate]:[runDate]], 0), MATCH(tbl_dailyDashboard[[#Headers],[percentBRE]], tbl_dateHistory[#Headers], 0)), "-")</f>
        <v>x</v>
      </c>
      <c r="J686" s="58" t="str">
        <f>IFERROR(INDEX(tbl_dateHistory[], MATCH(tbl_dailyDashboard[[#This Row],[runDate]:[runDate]], tbl_dateHistory[[runDate]:[runDate]], 0), MATCH(tbl_dailyDashboard[[#Headers],[percentSystemErrors]], tbl_dateHistory[#Headers], 0)), "-")</f>
        <v>x</v>
      </c>
      <c r="K686" s="69"/>
    </row>
    <row r="687" spans="2:11" x14ac:dyDescent="0.3">
      <c r="B687" s="63"/>
      <c r="C687" s="55" t="str">
        <f>IFERROR((INDEX(tbl_dateHistory[], tbl_dailyDashboard[[#This Row],[rowLookup]], 1)), "-")</f>
        <v>x</v>
      </c>
      <c r="D687" s="56" t="str">
        <f>IFERROR(INDEX(tbl_dateHistory[], MATCH(tbl_dailyDashboard[[#This Row],[runDate]:[runDate]], tbl_dateHistory[[runDate]:[runDate]], 0), MATCH(tbl_dailyDashboard[[#Headers],[avgBotRunTime]], tbl_dateHistory[#Headers], 0)), "-")</f>
        <v>x</v>
      </c>
      <c r="E687" s="56" t="str">
        <f>IFERROR(INDEX(tbl_dateHistory[], MATCH(tbl_dailyDashboard[[#This Row],[runDate]:[runDate]], tbl_dateHistory[[runDate]:[runDate]], 0), MATCH(tbl_dailyDashboard[[#Headers],[avgTransactionTime]], tbl_dateHistory[#Headers], 0)), "-")</f>
        <v>x</v>
      </c>
      <c r="F687" s="99" t="str">
        <f>IFERROR(INDEX(tbl_dateHistory[], MATCH(tbl_dailyDashboard[[#This Row],[runDate]:[runDate]], tbl_dateHistory[[runDate]:[runDate]], 0), MATCH(tbl_dailyDashboard[[#Headers],[botRuns]], tbl_dateHistory[#Headers], 0)), "-")</f>
        <v>x</v>
      </c>
      <c r="G687" s="57" t="str">
        <f>IFERROR(INDEX(tbl_dateHistory[], MATCH(tbl_dailyDashboard[[#This Row],[runDate]:[runDate]], tbl_dateHistory[[runDate]:[runDate]], 0), MATCH(tbl_dailyDashboard[[#Headers],[totalTransactions]], tbl_dateHistory[#Headers], 0)), "-")</f>
        <v>x</v>
      </c>
      <c r="H687" s="58" t="str">
        <f>IFERROR(INDEX(tbl_dateHistory[], MATCH(tbl_dailyDashboard[[#This Row],[runDate]:[runDate]], tbl_dateHistory[[runDate]:[runDate]], 0), MATCH(tbl_dailyDashboard[[#Headers],[percentSuccessful]], tbl_dateHistory[#Headers], 0)), "-")</f>
        <v>x</v>
      </c>
      <c r="I687" s="58" t="str">
        <f>IFERROR(INDEX(tbl_dateHistory[], MATCH(tbl_dailyDashboard[[#This Row],[runDate]:[runDate]], tbl_dateHistory[[runDate]:[runDate]], 0), MATCH(tbl_dailyDashboard[[#Headers],[percentBRE]], tbl_dateHistory[#Headers], 0)), "-")</f>
        <v>x</v>
      </c>
      <c r="J687" s="58" t="str">
        <f>IFERROR(INDEX(tbl_dateHistory[], MATCH(tbl_dailyDashboard[[#This Row],[runDate]:[runDate]], tbl_dateHistory[[runDate]:[runDate]], 0), MATCH(tbl_dailyDashboard[[#Headers],[percentSystemErrors]], tbl_dateHistory[#Headers], 0)), "-")</f>
        <v>x</v>
      </c>
      <c r="K687" s="69"/>
    </row>
    <row r="688" spans="2:11" x14ac:dyDescent="0.3">
      <c r="B688" s="63"/>
      <c r="C688" s="55" t="str">
        <f>IFERROR((INDEX(tbl_dateHistory[], tbl_dailyDashboard[[#This Row],[rowLookup]], 1)), "-")</f>
        <v>x</v>
      </c>
      <c r="D688" s="56" t="str">
        <f>IFERROR(INDEX(tbl_dateHistory[], MATCH(tbl_dailyDashboard[[#This Row],[runDate]:[runDate]], tbl_dateHistory[[runDate]:[runDate]], 0), MATCH(tbl_dailyDashboard[[#Headers],[avgBotRunTime]], tbl_dateHistory[#Headers], 0)), "-")</f>
        <v>x</v>
      </c>
      <c r="E688" s="56" t="str">
        <f>IFERROR(INDEX(tbl_dateHistory[], MATCH(tbl_dailyDashboard[[#This Row],[runDate]:[runDate]], tbl_dateHistory[[runDate]:[runDate]], 0), MATCH(tbl_dailyDashboard[[#Headers],[avgTransactionTime]], tbl_dateHistory[#Headers], 0)), "-")</f>
        <v>x</v>
      </c>
      <c r="F688" s="99" t="str">
        <f>IFERROR(INDEX(tbl_dateHistory[], MATCH(tbl_dailyDashboard[[#This Row],[runDate]:[runDate]], tbl_dateHistory[[runDate]:[runDate]], 0), MATCH(tbl_dailyDashboard[[#Headers],[botRuns]], tbl_dateHistory[#Headers], 0)), "-")</f>
        <v>x</v>
      </c>
      <c r="G688" s="57" t="str">
        <f>IFERROR(INDEX(tbl_dateHistory[], MATCH(tbl_dailyDashboard[[#This Row],[runDate]:[runDate]], tbl_dateHistory[[runDate]:[runDate]], 0), MATCH(tbl_dailyDashboard[[#Headers],[totalTransactions]], tbl_dateHistory[#Headers], 0)), "-")</f>
        <v>x</v>
      </c>
      <c r="H688" s="58" t="str">
        <f>IFERROR(INDEX(tbl_dateHistory[], MATCH(tbl_dailyDashboard[[#This Row],[runDate]:[runDate]], tbl_dateHistory[[runDate]:[runDate]], 0), MATCH(tbl_dailyDashboard[[#Headers],[percentSuccessful]], tbl_dateHistory[#Headers], 0)), "-")</f>
        <v>x</v>
      </c>
      <c r="I688" s="58" t="str">
        <f>IFERROR(INDEX(tbl_dateHistory[], MATCH(tbl_dailyDashboard[[#This Row],[runDate]:[runDate]], tbl_dateHistory[[runDate]:[runDate]], 0), MATCH(tbl_dailyDashboard[[#Headers],[percentBRE]], tbl_dateHistory[#Headers], 0)), "-")</f>
        <v>x</v>
      </c>
      <c r="J688" s="58" t="str">
        <f>IFERROR(INDEX(tbl_dateHistory[], MATCH(tbl_dailyDashboard[[#This Row],[runDate]:[runDate]], tbl_dateHistory[[runDate]:[runDate]], 0), MATCH(tbl_dailyDashboard[[#Headers],[percentSystemErrors]], tbl_dateHistory[#Headers], 0)), "-")</f>
        <v>x</v>
      </c>
      <c r="K688" s="69"/>
    </row>
    <row r="689" spans="2:11" x14ac:dyDescent="0.3">
      <c r="B689" s="63"/>
      <c r="C689" s="55" t="str">
        <f>IFERROR((INDEX(tbl_dateHistory[], tbl_dailyDashboard[[#This Row],[rowLookup]], 1)), "-")</f>
        <v>x</v>
      </c>
      <c r="D689" s="56" t="str">
        <f>IFERROR(INDEX(tbl_dateHistory[], MATCH(tbl_dailyDashboard[[#This Row],[runDate]:[runDate]], tbl_dateHistory[[runDate]:[runDate]], 0), MATCH(tbl_dailyDashboard[[#Headers],[avgBotRunTime]], tbl_dateHistory[#Headers], 0)), "-")</f>
        <v>x</v>
      </c>
      <c r="E689" s="56" t="str">
        <f>IFERROR(INDEX(tbl_dateHistory[], MATCH(tbl_dailyDashboard[[#This Row],[runDate]:[runDate]], tbl_dateHistory[[runDate]:[runDate]], 0), MATCH(tbl_dailyDashboard[[#Headers],[avgTransactionTime]], tbl_dateHistory[#Headers], 0)), "-")</f>
        <v>x</v>
      </c>
      <c r="F689" s="99" t="str">
        <f>IFERROR(INDEX(tbl_dateHistory[], MATCH(tbl_dailyDashboard[[#This Row],[runDate]:[runDate]], tbl_dateHistory[[runDate]:[runDate]], 0), MATCH(tbl_dailyDashboard[[#Headers],[botRuns]], tbl_dateHistory[#Headers], 0)), "-")</f>
        <v>x</v>
      </c>
      <c r="G689" s="57" t="str">
        <f>IFERROR(INDEX(tbl_dateHistory[], MATCH(tbl_dailyDashboard[[#This Row],[runDate]:[runDate]], tbl_dateHistory[[runDate]:[runDate]], 0), MATCH(tbl_dailyDashboard[[#Headers],[totalTransactions]], tbl_dateHistory[#Headers], 0)), "-")</f>
        <v>x</v>
      </c>
      <c r="H689" s="58" t="str">
        <f>IFERROR(INDEX(tbl_dateHistory[], MATCH(tbl_dailyDashboard[[#This Row],[runDate]:[runDate]], tbl_dateHistory[[runDate]:[runDate]], 0), MATCH(tbl_dailyDashboard[[#Headers],[percentSuccessful]], tbl_dateHistory[#Headers], 0)), "-")</f>
        <v>x</v>
      </c>
      <c r="I689" s="58" t="str">
        <f>IFERROR(INDEX(tbl_dateHistory[], MATCH(tbl_dailyDashboard[[#This Row],[runDate]:[runDate]], tbl_dateHistory[[runDate]:[runDate]], 0), MATCH(tbl_dailyDashboard[[#Headers],[percentBRE]], tbl_dateHistory[#Headers], 0)), "-")</f>
        <v>x</v>
      </c>
      <c r="J689" s="58" t="str">
        <f>IFERROR(INDEX(tbl_dateHistory[], MATCH(tbl_dailyDashboard[[#This Row],[runDate]:[runDate]], tbl_dateHistory[[runDate]:[runDate]], 0), MATCH(tbl_dailyDashboard[[#Headers],[percentSystemErrors]], tbl_dateHistory[#Headers], 0)), "-")</f>
        <v>x</v>
      </c>
      <c r="K689" s="69"/>
    </row>
    <row r="690" spans="2:11" x14ac:dyDescent="0.3">
      <c r="B690" s="63"/>
      <c r="C690" s="55" t="str">
        <f>IFERROR((INDEX(tbl_dateHistory[], tbl_dailyDashboard[[#This Row],[rowLookup]], 1)), "-")</f>
        <v>x</v>
      </c>
      <c r="D690" s="56" t="str">
        <f>IFERROR(INDEX(tbl_dateHistory[], MATCH(tbl_dailyDashboard[[#This Row],[runDate]:[runDate]], tbl_dateHistory[[runDate]:[runDate]], 0), MATCH(tbl_dailyDashboard[[#Headers],[avgBotRunTime]], tbl_dateHistory[#Headers], 0)), "-")</f>
        <v>x</v>
      </c>
      <c r="E690" s="56" t="str">
        <f>IFERROR(INDEX(tbl_dateHistory[], MATCH(tbl_dailyDashboard[[#This Row],[runDate]:[runDate]], tbl_dateHistory[[runDate]:[runDate]], 0), MATCH(tbl_dailyDashboard[[#Headers],[avgTransactionTime]], tbl_dateHistory[#Headers], 0)), "-")</f>
        <v>x</v>
      </c>
      <c r="F690" s="99" t="str">
        <f>IFERROR(INDEX(tbl_dateHistory[], MATCH(tbl_dailyDashboard[[#This Row],[runDate]:[runDate]], tbl_dateHistory[[runDate]:[runDate]], 0), MATCH(tbl_dailyDashboard[[#Headers],[botRuns]], tbl_dateHistory[#Headers], 0)), "-")</f>
        <v>x</v>
      </c>
      <c r="G690" s="57" t="str">
        <f>IFERROR(INDEX(tbl_dateHistory[], MATCH(tbl_dailyDashboard[[#This Row],[runDate]:[runDate]], tbl_dateHistory[[runDate]:[runDate]], 0), MATCH(tbl_dailyDashboard[[#Headers],[totalTransactions]], tbl_dateHistory[#Headers], 0)), "-")</f>
        <v>x</v>
      </c>
      <c r="H690" s="58" t="str">
        <f>IFERROR(INDEX(tbl_dateHistory[], MATCH(tbl_dailyDashboard[[#This Row],[runDate]:[runDate]], tbl_dateHistory[[runDate]:[runDate]], 0), MATCH(tbl_dailyDashboard[[#Headers],[percentSuccessful]], tbl_dateHistory[#Headers], 0)), "-")</f>
        <v>x</v>
      </c>
      <c r="I690" s="58" t="str">
        <f>IFERROR(INDEX(tbl_dateHistory[], MATCH(tbl_dailyDashboard[[#This Row],[runDate]:[runDate]], tbl_dateHistory[[runDate]:[runDate]], 0), MATCH(tbl_dailyDashboard[[#Headers],[percentBRE]], tbl_dateHistory[#Headers], 0)), "-")</f>
        <v>x</v>
      </c>
      <c r="J690" s="58" t="str">
        <f>IFERROR(INDEX(tbl_dateHistory[], MATCH(tbl_dailyDashboard[[#This Row],[runDate]:[runDate]], tbl_dateHistory[[runDate]:[runDate]], 0), MATCH(tbl_dailyDashboard[[#Headers],[percentSystemErrors]], tbl_dateHistory[#Headers], 0)), "-")</f>
        <v>x</v>
      </c>
      <c r="K690" s="69"/>
    </row>
    <row r="691" spans="2:11" x14ac:dyDescent="0.3">
      <c r="B691" s="63"/>
      <c r="C691" s="55" t="str">
        <f>IFERROR((INDEX(tbl_dateHistory[], tbl_dailyDashboard[[#This Row],[rowLookup]], 1)), "-")</f>
        <v>x</v>
      </c>
      <c r="D691" s="56" t="str">
        <f>IFERROR(INDEX(tbl_dateHistory[], MATCH(tbl_dailyDashboard[[#This Row],[runDate]:[runDate]], tbl_dateHistory[[runDate]:[runDate]], 0), MATCH(tbl_dailyDashboard[[#Headers],[avgBotRunTime]], tbl_dateHistory[#Headers], 0)), "-")</f>
        <v>x</v>
      </c>
      <c r="E691" s="56" t="str">
        <f>IFERROR(INDEX(tbl_dateHistory[], MATCH(tbl_dailyDashboard[[#This Row],[runDate]:[runDate]], tbl_dateHistory[[runDate]:[runDate]], 0), MATCH(tbl_dailyDashboard[[#Headers],[avgTransactionTime]], tbl_dateHistory[#Headers], 0)), "-")</f>
        <v>x</v>
      </c>
      <c r="F691" s="99" t="str">
        <f>IFERROR(INDEX(tbl_dateHistory[], MATCH(tbl_dailyDashboard[[#This Row],[runDate]:[runDate]], tbl_dateHistory[[runDate]:[runDate]], 0), MATCH(tbl_dailyDashboard[[#Headers],[botRuns]], tbl_dateHistory[#Headers], 0)), "-")</f>
        <v>x</v>
      </c>
      <c r="G691" s="57" t="str">
        <f>IFERROR(INDEX(tbl_dateHistory[], MATCH(tbl_dailyDashboard[[#This Row],[runDate]:[runDate]], tbl_dateHistory[[runDate]:[runDate]], 0), MATCH(tbl_dailyDashboard[[#Headers],[totalTransactions]], tbl_dateHistory[#Headers], 0)), "-")</f>
        <v>x</v>
      </c>
      <c r="H691" s="58" t="str">
        <f>IFERROR(INDEX(tbl_dateHistory[], MATCH(tbl_dailyDashboard[[#This Row],[runDate]:[runDate]], tbl_dateHistory[[runDate]:[runDate]], 0), MATCH(tbl_dailyDashboard[[#Headers],[percentSuccessful]], tbl_dateHistory[#Headers], 0)), "-")</f>
        <v>x</v>
      </c>
      <c r="I691" s="58" t="str">
        <f>IFERROR(INDEX(tbl_dateHistory[], MATCH(tbl_dailyDashboard[[#This Row],[runDate]:[runDate]], tbl_dateHistory[[runDate]:[runDate]], 0), MATCH(tbl_dailyDashboard[[#Headers],[percentBRE]], tbl_dateHistory[#Headers], 0)), "-")</f>
        <v>x</v>
      </c>
      <c r="J691" s="58" t="str">
        <f>IFERROR(INDEX(tbl_dateHistory[], MATCH(tbl_dailyDashboard[[#This Row],[runDate]:[runDate]], tbl_dateHistory[[runDate]:[runDate]], 0), MATCH(tbl_dailyDashboard[[#Headers],[percentSystemErrors]], tbl_dateHistory[#Headers], 0)), "-")</f>
        <v>x</v>
      </c>
      <c r="K691" s="69"/>
    </row>
    <row r="692" spans="2:11" x14ac:dyDescent="0.3">
      <c r="B692" s="63"/>
      <c r="C692" s="55" t="str">
        <f>IFERROR((INDEX(tbl_dateHistory[], tbl_dailyDashboard[[#This Row],[rowLookup]], 1)), "-")</f>
        <v>x</v>
      </c>
      <c r="D692" s="56" t="str">
        <f>IFERROR(INDEX(tbl_dateHistory[], MATCH(tbl_dailyDashboard[[#This Row],[runDate]:[runDate]], tbl_dateHistory[[runDate]:[runDate]], 0), MATCH(tbl_dailyDashboard[[#Headers],[avgBotRunTime]], tbl_dateHistory[#Headers], 0)), "-")</f>
        <v>x</v>
      </c>
      <c r="E692" s="56" t="str">
        <f>IFERROR(INDEX(tbl_dateHistory[], MATCH(tbl_dailyDashboard[[#This Row],[runDate]:[runDate]], tbl_dateHistory[[runDate]:[runDate]], 0), MATCH(tbl_dailyDashboard[[#Headers],[avgTransactionTime]], tbl_dateHistory[#Headers], 0)), "-")</f>
        <v>x</v>
      </c>
      <c r="F692" s="99" t="str">
        <f>IFERROR(INDEX(tbl_dateHistory[], MATCH(tbl_dailyDashboard[[#This Row],[runDate]:[runDate]], tbl_dateHistory[[runDate]:[runDate]], 0), MATCH(tbl_dailyDashboard[[#Headers],[botRuns]], tbl_dateHistory[#Headers], 0)), "-")</f>
        <v>x</v>
      </c>
      <c r="G692" s="57" t="str">
        <f>IFERROR(INDEX(tbl_dateHistory[], MATCH(tbl_dailyDashboard[[#This Row],[runDate]:[runDate]], tbl_dateHistory[[runDate]:[runDate]], 0), MATCH(tbl_dailyDashboard[[#Headers],[totalTransactions]], tbl_dateHistory[#Headers], 0)), "-")</f>
        <v>x</v>
      </c>
      <c r="H692" s="58" t="str">
        <f>IFERROR(INDEX(tbl_dateHistory[], MATCH(tbl_dailyDashboard[[#This Row],[runDate]:[runDate]], tbl_dateHistory[[runDate]:[runDate]], 0), MATCH(tbl_dailyDashboard[[#Headers],[percentSuccessful]], tbl_dateHistory[#Headers], 0)), "-")</f>
        <v>x</v>
      </c>
      <c r="I692" s="58" t="str">
        <f>IFERROR(INDEX(tbl_dateHistory[], MATCH(tbl_dailyDashboard[[#This Row],[runDate]:[runDate]], tbl_dateHistory[[runDate]:[runDate]], 0), MATCH(tbl_dailyDashboard[[#Headers],[percentBRE]], tbl_dateHistory[#Headers], 0)), "-")</f>
        <v>x</v>
      </c>
      <c r="J692" s="58" t="str">
        <f>IFERROR(INDEX(tbl_dateHistory[], MATCH(tbl_dailyDashboard[[#This Row],[runDate]:[runDate]], tbl_dateHistory[[runDate]:[runDate]], 0), MATCH(tbl_dailyDashboard[[#Headers],[percentSystemErrors]], tbl_dateHistory[#Headers], 0)), "-")</f>
        <v>x</v>
      </c>
      <c r="K692" s="69"/>
    </row>
    <row r="693" spans="2:11" x14ac:dyDescent="0.3">
      <c r="B693" s="63"/>
      <c r="C693" s="55" t="str">
        <f>IFERROR((INDEX(tbl_dateHistory[], tbl_dailyDashboard[[#This Row],[rowLookup]], 1)), "-")</f>
        <v>x</v>
      </c>
      <c r="D693" s="56" t="str">
        <f>IFERROR(INDEX(tbl_dateHistory[], MATCH(tbl_dailyDashboard[[#This Row],[runDate]:[runDate]], tbl_dateHistory[[runDate]:[runDate]], 0), MATCH(tbl_dailyDashboard[[#Headers],[avgBotRunTime]], tbl_dateHistory[#Headers], 0)), "-")</f>
        <v>x</v>
      </c>
      <c r="E693" s="56" t="str">
        <f>IFERROR(INDEX(tbl_dateHistory[], MATCH(tbl_dailyDashboard[[#This Row],[runDate]:[runDate]], tbl_dateHistory[[runDate]:[runDate]], 0), MATCH(tbl_dailyDashboard[[#Headers],[avgTransactionTime]], tbl_dateHistory[#Headers], 0)), "-")</f>
        <v>x</v>
      </c>
      <c r="F693" s="99" t="str">
        <f>IFERROR(INDEX(tbl_dateHistory[], MATCH(tbl_dailyDashboard[[#This Row],[runDate]:[runDate]], tbl_dateHistory[[runDate]:[runDate]], 0), MATCH(tbl_dailyDashboard[[#Headers],[botRuns]], tbl_dateHistory[#Headers], 0)), "-")</f>
        <v>x</v>
      </c>
      <c r="G693" s="57" t="str">
        <f>IFERROR(INDEX(tbl_dateHistory[], MATCH(tbl_dailyDashboard[[#This Row],[runDate]:[runDate]], tbl_dateHistory[[runDate]:[runDate]], 0), MATCH(tbl_dailyDashboard[[#Headers],[totalTransactions]], tbl_dateHistory[#Headers], 0)), "-")</f>
        <v>x</v>
      </c>
      <c r="H693" s="58" t="str">
        <f>IFERROR(INDEX(tbl_dateHistory[], MATCH(tbl_dailyDashboard[[#This Row],[runDate]:[runDate]], tbl_dateHistory[[runDate]:[runDate]], 0), MATCH(tbl_dailyDashboard[[#Headers],[percentSuccessful]], tbl_dateHistory[#Headers], 0)), "-")</f>
        <v>x</v>
      </c>
      <c r="I693" s="58" t="str">
        <f>IFERROR(INDEX(tbl_dateHistory[], MATCH(tbl_dailyDashboard[[#This Row],[runDate]:[runDate]], tbl_dateHistory[[runDate]:[runDate]], 0), MATCH(tbl_dailyDashboard[[#Headers],[percentBRE]], tbl_dateHistory[#Headers], 0)), "-")</f>
        <v>x</v>
      </c>
      <c r="J693" s="58" t="str">
        <f>IFERROR(INDEX(tbl_dateHistory[], MATCH(tbl_dailyDashboard[[#This Row],[runDate]:[runDate]], tbl_dateHistory[[runDate]:[runDate]], 0), MATCH(tbl_dailyDashboard[[#Headers],[percentSystemErrors]], tbl_dateHistory[#Headers], 0)), "-")</f>
        <v>x</v>
      </c>
      <c r="K693" s="69"/>
    </row>
    <row r="694" spans="2:11" x14ac:dyDescent="0.3">
      <c r="B694" s="63"/>
      <c r="C694" s="55" t="str">
        <f>IFERROR((INDEX(tbl_dateHistory[], tbl_dailyDashboard[[#This Row],[rowLookup]], 1)), "-")</f>
        <v>x</v>
      </c>
      <c r="D694" s="56" t="str">
        <f>IFERROR(INDEX(tbl_dateHistory[], MATCH(tbl_dailyDashboard[[#This Row],[runDate]:[runDate]], tbl_dateHistory[[runDate]:[runDate]], 0), MATCH(tbl_dailyDashboard[[#Headers],[avgBotRunTime]], tbl_dateHistory[#Headers], 0)), "-")</f>
        <v>x</v>
      </c>
      <c r="E694" s="56" t="str">
        <f>IFERROR(INDEX(tbl_dateHistory[], MATCH(tbl_dailyDashboard[[#This Row],[runDate]:[runDate]], tbl_dateHistory[[runDate]:[runDate]], 0), MATCH(tbl_dailyDashboard[[#Headers],[avgTransactionTime]], tbl_dateHistory[#Headers], 0)), "-")</f>
        <v>x</v>
      </c>
      <c r="F694" s="99" t="str">
        <f>IFERROR(INDEX(tbl_dateHistory[], MATCH(tbl_dailyDashboard[[#This Row],[runDate]:[runDate]], tbl_dateHistory[[runDate]:[runDate]], 0), MATCH(tbl_dailyDashboard[[#Headers],[botRuns]], tbl_dateHistory[#Headers], 0)), "-")</f>
        <v>x</v>
      </c>
      <c r="G694" s="57" t="str">
        <f>IFERROR(INDEX(tbl_dateHistory[], MATCH(tbl_dailyDashboard[[#This Row],[runDate]:[runDate]], tbl_dateHistory[[runDate]:[runDate]], 0), MATCH(tbl_dailyDashboard[[#Headers],[totalTransactions]], tbl_dateHistory[#Headers], 0)), "-")</f>
        <v>x</v>
      </c>
      <c r="H694" s="58" t="str">
        <f>IFERROR(INDEX(tbl_dateHistory[], MATCH(tbl_dailyDashboard[[#This Row],[runDate]:[runDate]], tbl_dateHistory[[runDate]:[runDate]], 0), MATCH(tbl_dailyDashboard[[#Headers],[percentSuccessful]], tbl_dateHistory[#Headers], 0)), "-")</f>
        <v>x</v>
      </c>
      <c r="I694" s="58" t="str">
        <f>IFERROR(INDEX(tbl_dateHistory[], MATCH(tbl_dailyDashboard[[#This Row],[runDate]:[runDate]], tbl_dateHistory[[runDate]:[runDate]], 0), MATCH(tbl_dailyDashboard[[#Headers],[percentBRE]], tbl_dateHistory[#Headers], 0)), "-")</f>
        <v>x</v>
      </c>
      <c r="J694" s="58" t="str">
        <f>IFERROR(INDEX(tbl_dateHistory[], MATCH(tbl_dailyDashboard[[#This Row],[runDate]:[runDate]], tbl_dateHistory[[runDate]:[runDate]], 0), MATCH(tbl_dailyDashboard[[#Headers],[percentSystemErrors]], tbl_dateHistory[#Headers], 0)), "-")</f>
        <v>x</v>
      </c>
      <c r="K694" s="69"/>
    </row>
    <row r="695" spans="2:11" x14ac:dyDescent="0.3">
      <c r="B695" s="63"/>
      <c r="C695" s="55" t="str">
        <f>IFERROR((INDEX(tbl_dateHistory[], tbl_dailyDashboard[[#This Row],[rowLookup]], 1)), "-")</f>
        <v>x</v>
      </c>
      <c r="D695" s="56" t="str">
        <f>IFERROR(INDEX(tbl_dateHistory[], MATCH(tbl_dailyDashboard[[#This Row],[runDate]:[runDate]], tbl_dateHistory[[runDate]:[runDate]], 0), MATCH(tbl_dailyDashboard[[#Headers],[avgBotRunTime]], tbl_dateHistory[#Headers], 0)), "-")</f>
        <v>x</v>
      </c>
      <c r="E695" s="56" t="str">
        <f>IFERROR(INDEX(tbl_dateHistory[], MATCH(tbl_dailyDashboard[[#This Row],[runDate]:[runDate]], tbl_dateHistory[[runDate]:[runDate]], 0), MATCH(tbl_dailyDashboard[[#Headers],[avgTransactionTime]], tbl_dateHistory[#Headers], 0)), "-")</f>
        <v>x</v>
      </c>
      <c r="F695" s="99" t="str">
        <f>IFERROR(INDEX(tbl_dateHistory[], MATCH(tbl_dailyDashboard[[#This Row],[runDate]:[runDate]], tbl_dateHistory[[runDate]:[runDate]], 0), MATCH(tbl_dailyDashboard[[#Headers],[botRuns]], tbl_dateHistory[#Headers], 0)), "-")</f>
        <v>x</v>
      </c>
      <c r="G695" s="57" t="str">
        <f>IFERROR(INDEX(tbl_dateHistory[], MATCH(tbl_dailyDashboard[[#This Row],[runDate]:[runDate]], tbl_dateHistory[[runDate]:[runDate]], 0), MATCH(tbl_dailyDashboard[[#Headers],[totalTransactions]], tbl_dateHistory[#Headers], 0)), "-")</f>
        <v>x</v>
      </c>
      <c r="H695" s="58" t="str">
        <f>IFERROR(INDEX(tbl_dateHistory[], MATCH(tbl_dailyDashboard[[#This Row],[runDate]:[runDate]], tbl_dateHistory[[runDate]:[runDate]], 0), MATCH(tbl_dailyDashboard[[#Headers],[percentSuccessful]], tbl_dateHistory[#Headers], 0)), "-")</f>
        <v>x</v>
      </c>
      <c r="I695" s="58" t="str">
        <f>IFERROR(INDEX(tbl_dateHistory[], MATCH(tbl_dailyDashboard[[#This Row],[runDate]:[runDate]], tbl_dateHistory[[runDate]:[runDate]], 0), MATCH(tbl_dailyDashboard[[#Headers],[percentBRE]], tbl_dateHistory[#Headers], 0)), "-")</f>
        <v>x</v>
      </c>
      <c r="J695" s="58" t="str">
        <f>IFERROR(INDEX(tbl_dateHistory[], MATCH(tbl_dailyDashboard[[#This Row],[runDate]:[runDate]], tbl_dateHistory[[runDate]:[runDate]], 0), MATCH(tbl_dailyDashboard[[#Headers],[percentSystemErrors]], tbl_dateHistory[#Headers], 0)), "-")</f>
        <v>x</v>
      </c>
      <c r="K695" s="69"/>
    </row>
    <row r="696" spans="2:11" x14ac:dyDescent="0.3">
      <c r="B696" s="63"/>
      <c r="C696" s="55" t="str">
        <f>IFERROR((INDEX(tbl_dateHistory[], tbl_dailyDashboard[[#This Row],[rowLookup]], 1)), "-")</f>
        <v>x</v>
      </c>
      <c r="D696" s="56" t="str">
        <f>IFERROR(INDEX(tbl_dateHistory[], MATCH(tbl_dailyDashboard[[#This Row],[runDate]:[runDate]], tbl_dateHistory[[runDate]:[runDate]], 0), MATCH(tbl_dailyDashboard[[#Headers],[avgBotRunTime]], tbl_dateHistory[#Headers], 0)), "-")</f>
        <v>x</v>
      </c>
      <c r="E696" s="56" t="str">
        <f>IFERROR(INDEX(tbl_dateHistory[], MATCH(tbl_dailyDashboard[[#This Row],[runDate]:[runDate]], tbl_dateHistory[[runDate]:[runDate]], 0), MATCH(tbl_dailyDashboard[[#Headers],[avgTransactionTime]], tbl_dateHistory[#Headers], 0)), "-")</f>
        <v>x</v>
      </c>
      <c r="F696" s="99" t="str">
        <f>IFERROR(INDEX(tbl_dateHistory[], MATCH(tbl_dailyDashboard[[#This Row],[runDate]:[runDate]], tbl_dateHistory[[runDate]:[runDate]], 0), MATCH(tbl_dailyDashboard[[#Headers],[botRuns]], tbl_dateHistory[#Headers], 0)), "-")</f>
        <v>x</v>
      </c>
      <c r="G696" s="57" t="str">
        <f>IFERROR(INDEX(tbl_dateHistory[], MATCH(tbl_dailyDashboard[[#This Row],[runDate]:[runDate]], tbl_dateHistory[[runDate]:[runDate]], 0), MATCH(tbl_dailyDashboard[[#Headers],[totalTransactions]], tbl_dateHistory[#Headers], 0)), "-")</f>
        <v>x</v>
      </c>
      <c r="H696" s="58" t="str">
        <f>IFERROR(INDEX(tbl_dateHistory[], MATCH(tbl_dailyDashboard[[#This Row],[runDate]:[runDate]], tbl_dateHistory[[runDate]:[runDate]], 0), MATCH(tbl_dailyDashboard[[#Headers],[percentSuccessful]], tbl_dateHistory[#Headers], 0)), "-")</f>
        <v>x</v>
      </c>
      <c r="I696" s="58" t="str">
        <f>IFERROR(INDEX(tbl_dateHistory[], MATCH(tbl_dailyDashboard[[#This Row],[runDate]:[runDate]], tbl_dateHistory[[runDate]:[runDate]], 0), MATCH(tbl_dailyDashboard[[#Headers],[percentBRE]], tbl_dateHistory[#Headers], 0)), "-")</f>
        <v>x</v>
      </c>
      <c r="J696" s="58" t="str">
        <f>IFERROR(INDEX(tbl_dateHistory[], MATCH(tbl_dailyDashboard[[#This Row],[runDate]:[runDate]], tbl_dateHistory[[runDate]:[runDate]], 0), MATCH(tbl_dailyDashboard[[#Headers],[percentSystemErrors]], tbl_dateHistory[#Headers], 0)), "-")</f>
        <v>x</v>
      </c>
      <c r="K696" s="69"/>
    </row>
    <row r="697" spans="2:11" x14ac:dyDescent="0.3">
      <c r="B697" s="63"/>
      <c r="C697" s="55" t="str">
        <f>IFERROR((INDEX(tbl_dateHistory[], tbl_dailyDashboard[[#This Row],[rowLookup]], 1)), "-")</f>
        <v>x</v>
      </c>
      <c r="D697" s="56" t="str">
        <f>IFERROR(INDEX(tbl_dateHistory[], MATCH(tbl_dailyDashboard[[#This Row],[runDate]:[runDate]], tbl_dateHistory[[runDate]:[runDate]], 0), MATCH(tbl_dailyDashboard[[#Headers],[avgBotRunTime]], tbl_dateHistory[#Headers], 0)), "-")</f>
        <v>x</v>
      </c>
      <c r="E697" s="56" t="str">
        <f>IFERROR(INDEX(tbl_dateHistory[], MATCH(tbl_dailyDashboard[[#This Row],[runDate]:[runDate]], tbl_dateHistory[[runDate]:[runDate]], 0), MATCH(tbl_dailyDashboard[[#Headers],[avgTransactionTime]], tbl_dateHistory[#Headers], 0)), "-")</f>
        <v>x</v>
      </c>
      <c r="F697" s="99" t="str">
        <f>IFERROR(INDEX(tbl_dateHistory[], MATCH(tbl_dailyDashboard[[#This Row],[runDate]:[runDate]], tbl_dateHistory[[runDate]:[runDate]], 0), MATCH(tbl_dailyDashboard[[#Headers],[botRuns]], tbl_dateHistory[#Headers], 0)), "-")</f>
        <v>x</v>
      </c>
      <c r="G697" s="57" t="str">
        <f>IFERROR(INDEX(tbl_dateHistory[], MATCH(tbl_dailyDashboard[[#This Row],[runDate]:[runDate]], tbl_dateHistory[[runDate]:[runDate]], 0), MATCH(tbl_dailyDashboard[[#Headers],[totalTransactions]], tbl_dateHistory[#Headers], 0)), "-")</f>
        <v>x</v>
      </c>
      <c r="H697" s="58" t="str">
        <f>IFERROR(INDEX(tbl_dateHistory[], MATCH(tbl_dailyDashboard[[#This Row],[runDate]:[runDate]], tbl_dateHistory[[runDate]:[runDate]], 0), MATCH(tbl_dailyDashboard[[#Headers],[percentSuccessful]], tbl_dateHistory[#Headers], 0)), "-")</f>
        <v>x</v>
      </c>
      <c r="I697" s="58" t="str">
        <f>IFERROR(INDEX(tbl_dateHistory[], MATCH(tbl_dailyDashboard[[#This Row],[runDate]:[runDate]], tbl_dateHistory[[runDate]:[runDate]], 0), MATCH(tbl_dailyDashboard[[#Headers],[percentBRE]], tbl_dateHistory[#Headers], 0)), "-")</f>
        <v>x</v>
      </c>
      <c r="J697" s="58" t="str">
        <f>IFERROR(INDEX(tbl_dateHistory[], MATCH(tbl_dailyDashboard[[#This Row],[runDate]:[runDate]], tbl_dateHistory[[runDate]:[runDate]], 0), MATCH(tbl_dailyDashboard[[#Headers],[percentSystemErrors]], tbl_dateHistory[#Headers], 0)), "-")</f>
        <v>x</v>
      </c>
      <c r="K697" s="69"/>
    </row>
    <row r="698" spans="2:11" x14ac:dyDescent="0.3">
      <c r="B698" s="63"/>
      <c r="C698" s="55" t="str">
        <f>IFERROR((INDEX(tbl_dateHistory[], tbl_dailyDashboard[[#This Row],[rowLookup]], 1)), "-")</f>
        <v>x</v>
      </c>
      <c r="D698" s="56" t="str">
        <f>IFERROR(INDEX(tbl_dateHistory[], MATCH(tbl_dailyDashboard[[#This Row],[runDate]:[runDate]], tbl_dateHistory[[runDate]:[runDate]], 0), MATCH(tbl_dailyDashboard[[#Headers],[avgBotRunTime]], tbl_dateHistory[#Headers], 0)), "-")</f>
        <v>x</v>
      </c>
      <c r="E698" s="56" t="str">
        <f>IFERROR(INDEX(tbl_dateHistory[], MATCH(tbl_dailyDashboard[[#This Row],[runDate]:[runDate]], tbl_dateHistory[[runDate]:[runDate]], 0), MATCH(tbl_dailyDashboard[[#Headers],[avgTransactionTime]], tbl_dateHistory[#Headers], 0)), "-")</f>
        <v>x</v>
      </c>
      <c r="F698" s="99" t="str">
        <f>IFERROR(INDEX(tbl_dateHistory[], MATCH(tbl_dailyDashboard[[#This Row],[runDate]:[runDate]], tbl_dateHistory[[runDate]:[runDate]], 0), MATCH(tbl_dailyDashboard[[#Headers],[botRuns]], tbl_dateHistory[#Headers], 0)), "-")</f>
        <v>x</v>
      </c>
      <c r="G698" s="57" t="str">
        <f>IFERROR(INDEX(tbl_dateHistory[], MATCH(tbl_dailyDashboard[[#This Row],[runDate]:[runDate]], tbl_dateHistory[[runDate]:[runDate]], 0), MATCH(tbl_dailyDashboard[[#Headers],[totalTransactions]], tbl_dateHistory[#Headers], 0)), "-")</f>
        <v>x</v>
      </c>
      <c r="H698" s="58" t="str">
        <f>IFERROR(INDEX(tbl_dateHistory[], MATCH(tbl_dailyDashboard[[#This Row],[runDate]:[runDate]], tbl_dateHistory[[runDate]:[runDate]], 0), MATCH(tbl_dailyDashboard[[#Headers],[percentSuccessful]], tbl_dateHistory[#Headers], 0)), "-")</f>
        <v>x</v>
      </c>
      <c r="I698" s="58" t="str">
        <f>IFERROR(INDEX(tbl_dateHistory[], MATCH(tbl_dailyDashboard[[#This Row],[runDate]:[runDate]], tbl_dateHistory[[runDate]:[runDate]], 0), MATCH(tbl_dailyDashboard[[#Headers],[percentBRE]], tbl_dateHistory[#Headers], 0)), "-")</f>
        <v>x</v>
      </c>
      <c r="J698" s="58" t="str">
        <f>IFERROR(INDEX(tbl_dateHistory[], MATCH(tbl_dailyDashboard[[#This Row],[runDate]:[runDate]], tbl_dateHistory[[runDate]:[runDate]], 0), MATCH(tbl_dailyDashboard[[#Headers],[percentSystemErrors]], tbl_dateHistory[#Headers], 0)), "-")</f>
        <v>x</v>
      </c>
      <c r="K698" s="69"/>
    </row>
    <row r="699" spans="2:11" x14ac:dyDescent="0.3">
      <c r="B699" s="63"/>
      <c r="C699" s="55" t="str">
        <f>IFERROR((INDEX(tbl_dateHistory[], tbl_dailyDashboard[[#This Row],[rowLookup]], 1)), "-")</f>
        <v>x</v>
      </c>
      <c r="D699" s="56" t="str">
        <f>IFERROR(INDEX(tbl_dateHistory[], MATCH(tbl_dailyDashboard[[#This Row],[runDate]:[runDate]], tbl_dateHistory[[runDate]:[runDate]], 0), MATCH(tbl_dailyDashboard[[#Headers],[avgBotRunTime]], tbl_dateHistory[#Headers], 0)), "-")</f>
        <v>x</v>
      </c>
      <c r="E699" s="56" t="str">
        <f>IFERROR(INDEX(tbl_dateHistory[], MATCH(tbl_dailyDashboard[[#This Row],[runDate]:[runDate]], tbl_dateHistory[[runDate]:[runDate]], 0), MATCH(tbl_dailyDashboard[[#Headers],[avgTransactionTime]], tbl_dateHistory[#Headers], 0)), "-")</f>
        <v>x</v>
      </c>
      <c r="F699" s="99" t="str">
        <f>IFERROR(INDEX(tbl_dateHistory[], MATCH(tbl_dailyDashboard[[#This Row],[runDate]:[runDate]], tbl_dateHistory[[runDate]:[runDate]], 0), MATCH(tbl_dailyDashboard[[#Headers],[botRuns]], tbl_dateHistory[#Headers], 0)), "-")</f>
        <v>x</v>
      </c>
      <c r="G699" s="57" t="str">
        <f>IFERROR(INDEX(tbl_dateHistory[], MATCH(tbl_dailyDashboard[[#This Row],[runDate]:[runDate]], tbl_dateHistory[[runDate]:[runDate]], 0), MATCH(tbl_dailyDashboard[[#Headers],[totalTransactions]], tbl_dateHistory[#Headers], 0)), "-")</f>
        <v>x</v>
      </c>
      <c r="H699" s="58" t="str">
        <f>IFERROR(INDEX(tbl_dateHistory[], MATCH(tbl_dailyDashboard[[#This Row],[runDate]:[runDate]], tbl_dateHistory[[runDate]:[runDate]], 0), MATCH(tbl_dailyDashboard[[#Headers],[percentSuccessful]], tbl_dateHistory[#Headers], 0)), "-")</f>
        <v>x</v>
      </c>
      <c r="I699" s="58" t="str">
        <f>IFERROR(INDEX(tbl_dateHistory[], MATCH(tbl_dailyDashboard[[#This Row],[runDate]:[runDate]], tbl_dateHistory[[runDate]:[runDate]], 0), MATCH(tbl_dailyDashboard[[#Headers],[percentBRE]], tbl_dateHistory[#Headers], 0)), "-")</f>
        <v>x</v>
      </c>
      <c r="J699" s="58" t="str">
        <f>IFERROR(INDEX(tbl_dateHistory[], MATCH(tbl_dailyDashboard[[#This Row],[runDate]:[runDate]], tbl_dateHistory[[runDate]:[runDate]], 0), MATCH(tbl_dailyDashboard[[#Headers],[percentSystemErrors]], tbl_dateHistory[#Headers], 0)), "-")</f>
        <v>x</v>
      </c>
      <c r="K699" s="69"/>
    </row>
    <row r="700" spans="2:11" x14ac:dyDescent="0.3">
      <c r="B700" s="63"/>
      <c r="C700" s="55" t="str">
        <f>IFERROR((INDEX(tbl_dateHistory[], tbl_dailyDashboard[[#This Row],[rowLookup]], 1)), "-")</f>
        <v>x</v>
      </c>
      <c r="D700" s="56" t="str">
        <f>IFERROR(INDEX(tbl_dateHistory[], MATCH(tbl_dailyDashboard[[#This Row],[runDate]:[runDate]], tbl_dateHistory[[runDate]:[runDate]], 0), MATCH(tbl_dailyDashboard[[#Headers],[avgBotRunTime]], tbl_dateHistory[#Headers], 0)), "-")</f>
        <v>x</v>
      </c>
      <c r="E700" s="56" t="str">
        <f>IFERROR(INDEX(tbl_dateHistory[], MATCH(tbl_dailyDashboard[[#This Row],[runDate]:[runDate]], tbl_dateHistory[[runDate]:[runDate]], 0), MATCH(tbl_dailyDashboard[[#Headers],[avgTransactionTime]], tbl_dateHistory[#Headers], 0)), "-")</f>
        <v>x</v>
      </c>
      <c r="F700" s="99" t="str">
        <f>IFERROR(INDEX(tbl_dateHistory[], MATCH(tbl_dailyDashboard[[#This Row],[runDate]:[runDate]], tbl_dateHistory[[runDate]:[runDate]], 0), MATCH(tbl_dailyDashboard[[#Headers],[botRuns]], tbl_dateHistory[#Headers], 0)), "-")</f>
        <v>x</v>
      </c>
      <c r="G700" s="57" t="str">
        <f>IFERROR(INDEX(tbl_dateHistory[], MATCH(tbl_dailyDashboard[[#This Row],[runDate]:[runDate]], tbl_dateHistory[[runDate]:[runDate]], 0), MATCH(tbl_dailyDashboard[[#Headers],[totalTransactions]], tbl_dateHistory[#Headers], 0)), "-")</f>
        <v>x</v>
      </c>
      <c r="H700" s="58" t="str">
        <f>IFERROR(INDEX(tbl_dateHistory[], MATCH(tbl_dailyDashboard[[#This Row],[runDate]:[runDate]], tbl_dateHistory[[runDate]:[runDate]], 0), MATCH(tbl_dailyDashboard[[#Headers],[percentSuccessful]], tbl_dateHistory[#Headers], 0)), "-")</f>
        <v>x</v>
      </c>
      <c r="I700" s="58" t="str">
        <f>IFERROR(INDEX(tbl_dateHistory[], MATCH(tbl_dailyDashboard[[#This Row],[runDate]:[runDate]], tbl_dateHistory[[runDate]:[runDate]], 0), MATCH(tbl_dailyDashboard[[#Headers],[percentBRE]], tbl_dateHistory[#Headers], 0)), "-")</f>
        <v>x</v>
      </c>
      <c r="J700" s="58" t="str">
        <f>IFERROR(INDEX(tbl_dateHistory[], MATCH(tbl_dailyDashboard[[#This Row],[runDate]:[runDate]], tbl_dateHistory[[runDate]:[runDate]], 0), MATCH(tbl_dailyDashboard[[#Headers],[percentSystemErrors]], tbl_dateHistory[#Headers], 0)), "-")</f>
        <v>x</v>
      </c>
      <c r="K700" s="69"/>
    </row>
    <row r="701" spans="2:11" x14ac:dyDescent="0.3">
      <c r="B701" s="63"/>
      <c r="C701" s="55" t="str">
        <f>IFERROR((INDEX(tbl_dateHistory[], tbl_dailyDashboard[[#This Row],[rowLookup]], 1)), "-")</f>
        <v>x</v>
      </c>
      <c r="D701" s="56" t="str">
        <f>IFERROR(INDEX(tbl_dateHistory[], MATCH(tbl_dailyDashboard[[#This Row],[runDate]:[runDate]], tbl_dateHistory[[runDate]:[runDate]], 0), MATCH(tbl_dailyDashboard[[#Headers],[avgBotRunTime]], tbl_dateHistory[#Headers], 0)), "-")</f>
        <v>x</v>
      </c>
      <c r="E701" s="56" t="str">
        <f>IFERROR(INDEX(tbl_dateHistory[], MATCH(tbl_dailyDashboard[[#This Row],[runDate]:[runDate]], tbl_dateHistory[[runDate]:[runDate]], 0), MATCH(tbl_dailyDashboard[[#Headers],[avgTransactionTime]], tbl_dateHistory[#Headers], 0)), "-")</f>
        <v>x</v>
      </c>
      <c r="F701" s="99" t="str">
        <f>IFERROR(INDEX(tbl_dateHistory[], MATCH(tbl_dailyDashboard[[#This Row],[runDate]:[runDate]], tbl_dateHistory[[runDate]:[runDate]], 0), MATCH(tbl_dailyDashboard[[#Headers],[botRuns]], tbl_dateHistory[#Headers], 0)), "-")</f>
        <v>x</v>
      </c>
      <c r="G701" s="57" t="str">
        <f>IFERROR(INDEX(tbl_dateHistory[], MATCH(tbl_dailyDashboard[[#This Row],[runDate]:[runDate]], tbl_dateHistory[[runDate]:[runDate]], 0), MATCH(tbl_dailyDashboard[[#Headers],[totalTransactions]], tbl_dateHistory[#Headers], 0)), "-")</f>
        <v>x</v>
      </c>
      <c r="H701" s="58" t="str">
        <f>IFERROR(INDEX(tbl_dateHistory[], MATCH(tbl_dailyDashboard[[#This Row],[runDate]:[runDate]], tbl_dateHistory[[runDate]:[runDate]], 0), MATCH(tbl_dailyDashboard[[#Headers],[percentSuccessful]], tbl_dateHistory[#Headers], 0)), "-")</f>
        <v>x</v>
      </c>
      <c r="I701" s="58" t="str">
        <f>IFERROR(INDEX(tbl_dateHistory[], MATCH(tbl_dailyDashboard[[#This Row],[runDate]:[runDate]], tbl_dateHistory[[runDate]:[runDate]], 0), MATCH(tbl_dailyDashboard[[#Headers],[percentBRE]], tbl_dateHistory[#Headers], 0)), "-")</f>
        <v>x</v>
      </c>
      <c r="J701" s="58" t="str">
        <f>IFERROR(INDEX(tbl_dateHistory[], MATCH(tbl_dailyDashboard[[#This Row],[runDate]:[runDate]], tbl_dateHistory[[runDate]:[runDate]], 0), MATCH(tbl_dailyDashboard[[#Headers],[percentSystemErrors]], tbl_dateHistory[#Headers], 0)), "-")</f>
        <v>x</v>
      </c>
      <c r="K701" s="69"/>
    </row>
    <row r="702" spans="2:11" x14ac:dyDescent="0.3">
      <c r="B702" s="63"/>
      <c r="C702" s="55" t="str">
        <f>IFERROR((INDEX(tbl_dateHistory[], tbl_dailyDashboard[[#This Row],[rowLookup]], 1)), "-")</f>
        <v>x</v>
      </c>
      <c r="D702" s="56" t="str">
        <f>IFERROR(INDEX(tbl_dateHistory[], MATCH(tbl_dailyDashboard[[#This Row],[runDate]:[runDate]], tbl_dateHistory[[runDate]:[runDate]], 0), MATCH(tbl_dailyDashboard[[#Headers],[avgBotRunTime]], tbl_dateHistory[#Headers], 0)), "-")</f>
        <v>x</v>
      </c>
      <c r="E702" s="56" t="str">
        <f>IFERROR(INDEX(tbl_dateHistory[], MATCH(tbl_dailyDashboard[[#This Row],[runDate]:[runDate]], tbl_dateHistory[[runDate]:[runDate]], 0), MATCH(tbl_dailyDashboard[[#Headers],[avgTransactionTime]], tbl_dateHistory[#Headers], 0)), "-")</f>
        <v>x</v>
      </c>
      <c r="F702" s="99" t="str">
        <f>IFERROR(INDEX(tbl_dateHistory[], MATCH(tbl_dailyDashboard[[#This Row],[runDate]:[runDate]], tbl_dateHistory[[runDate]:[runDate]], 0), MATCH(tbl_dailyDashboard[[#Headers],[botRuns]], tbl_dateHistory[#Headers], 0)), "-")</f>
        <v>x</v>
      </c>
      <c r="G702" s="57" t="str">
        <f>IFERROR(INDEX(tbl_dateHistory[], MATCH(tbl_dailyDashboard[[#This Row],[runDate]:[runDate]], tbl_dateHistory[[runDate]:[runDate]], 0), MATCH(tbl_dailyDashboard[[#Headers],[totalTransactions]], tbl_dateHistory[#Headers], 0)), "-")</f>
        <v>x</v>
      </c>
      <c r="H702" s="58" t="str">
        <f>IFERROR(INDEX(tbl_dateHistory[], MATCH(tbl_dailyDashboard[[#This Row],[runDate]:[runDate]], tbl_dateHistory[[runDate]:[runDate]], 0), MATCH(tbl_dailyDashboard[[#Headers],[percentSuccessful]], tbl_dateHistory[#Headers], 0)), "-")</f>
        <v>x</v>
      </c>
      <c r="I702" s="58" t="str">
        <f>IFERROR(INDEX(tbl_dateHistory[], MATCH(tbl_dailyDashboard[[#This Row],[runDate]:[runDate]], tbl_dateHistory[[runDate]:[runDate]], 0), MATCH(tbl_dailyDashboard[[#Headers],[percentBRE]], tbl_dateHistory[#Headers], 0)), "-")</f>
        <v>x</v>
      </c>
      <c r="J702" s="58" t="str">
        <f>IFERROR(INDEX(tbl_dateHistory[], MATCH(tbl_dailyDashboard[[#This Row],[runDate]:[runDate]], tbl_dateHistory[[runDate]:[runDate]], 0), MATCH(tbl_dailyDashboard[[#Headers],[percentSystemErrors]], tbl_dateHistory[#Headers], 0)), "-")</f>
        <v>x</v>
      </c>
      <c r="K702" s="69"/>
    </row>
    <row r="703" spans="2:11" x14ac:dyDescent="0.3">
      <c r="B703" s="63"/>
      <c r="C703" s="55" t="str">
        <f>IFERROR((INDEX(tbl_dateHistory[], tbl_dailyDashboard[[#This Row],[rowLookup]], 1)), "-")</f>
        <v>x</v>
      </c>
      <c r="D703" s="56" t="str">
        <f>IFERROR(INDEX(tbl_dateHistory[], MATCH(tbl_dailyDashboard[[#This Row],[runDate]:[runDate]], tbl_dateHistory[[runDate]:[runDate]], 0), MATCH(tbl_dailyDashboard[[#Headers],[avgBotRunTime]], tbl_dateHistory[#Headers], 0)), "-")</f>
        <v>x</v>
      </c>
      <c r="E703" s="56" t="str">
        <f>IFERROR(INDEX(tbl_dateHistory[], MATCH(tbl_dailyDashboard[[#This Row],[runDate]:[runDate]], tbl_dateHistory[[runDate]:[runDate]], 0), MATCH(tbl_dailyDashboard[[#Headers],[avgTransactionTime]], tbl_dateHistory[#Headers], 0)), "-")</f>
        <v>x</v>
      </c>
      <c r="F703" s="99" t="str">
        <f>IFERROR(INDEX(tbl_dateHistory[], MATCH(tbl_dailyDashboard[[#This Row],[runDate]:[runDate]], tbl_dateHistory[[runDate]:[runDate]], 0), MATCH(tbl_dailyDashboard[[#Headers],[botRuns]], tbl_dateHistory[#Headers], 0)), "-")</f>
        <v>x</v>
      </c>
      <c r="G703" s="57" t="str">
        <f>IFERROR(INDEX(tbl_dateHistory[], MATCH(tbl_dailyDashboard[[#This Row],[runDate]:[runDate]], tbl_dateHistory[[runDate]:[runDate]], 0), MATCH(tbl_dailyDashboard[[#Headers],[totalTransactions]], tbl_dateHistory[#Headers], 0)), "-")</f>
        <v>x</v>
      </c>
      <c r="H703" s="58" t="str">
        <f>IFERROR(INDEX(tbl_dateHistory[], MATCH(tbl_dailyDashboard[[#This Row],[runDate]:[runDate]], tbl_dateHistory[[runDate]:[runDate]], 0), MATCH(tbl_dailyDashboard[[#Headers],[percentSuccessful]], tbl_dateHistory[#Headers], 0)), "-")</f>
        <v>x</v>
      </c>
      <c r="I703" s="58" t="str">
        <f>IFERROR(INDEX(tbl_dateHistory[], MATCH(tbl_dailyDashboard[[#This Row],[runDate]:[runDate]], tbl_dateHistory[[runDate]:[runDate]], 0), MATCH(tbl_dailyDashboard[[#Headers],[percentBRE]], tbl_dateHistory[#Headers], 0)), "-")</f>
        <v>x</v>
      </c>
      <c r="J703" s="58" t="str">
        <f>IFERROR(INDEX(tbl_dateHistory[], MATCH(tbl_dailyDashboard[[#This Row],[runDate]:[runDate]], tbl_dateHistory[[runDate]:[runDate]], 0), MATCH(tbl_dailyDashboard[[#Headers],[percentSystemErrors]], tbl_dateHistory[#Headers], 0)), "-")</f>
        <v>x</v>
      </c>
      <c r="K703" s="69"/>
    </row>
    <row r="704" spans="2:11" x14ac:dyDescent="0.3">
      <c r="B704" s="63"/>
      <c r="C704" s="55" t="str">
        <f>IFERROR((INDEX(tbl_dateHistory[], tbl_dailyDashboard[[#This Row],[rowLookup]], 1)), "-")</f>
        <v>x</v>
      </c>
      <c r="D704" s="56" t="str">
        <f>IFERROR(INDEX(tbl_dateHistory[], MATCH(tbl_dailyDashboard[[#This Row],[runDate]:[runDate]], tbl_dateHistory[[runDate]:[runDate]], 0), MATCH(tbl_dailyDashboard[[#Headers],[avgBotRunTime]], tbl_dateHistory[#Headers], 0)), "-")</f>
        <v>x</v>
      </c>
      <c r="E704" s="56" t="str">
        <f>IFERROR(INDEX(tbl_dateHistory[], MATCH(tbl_dailyDashboard[[#This Row],[runDate]:[runDate]], tbl_dateHistory[[runDate]:[runDate]], 0), MATCH(tbl_dailyDashboard[[#Headers],[avgTransactionTime]], tbl_dateHistory[#Headers], 0)), "-")</f>
        <v>x</v>
      </c>
      <c r="F704" s="99" t="str">
        <f>IFERROR(INDEX(tbl_dateHistory[], MATCH(tbl_dailyDashboard[[#This Row],[runDate]:[runDate]], tbl_dateHistory[[runDate]:[runDate]], 0), MATCH(tbl_dailyDashboard[[#Headers],[botRuns]], tbl_dateHistory[#Headers], 0)), "-")</f>
        <v>x</v>
      </c>
      <c r="G704" s="57" t="str">
        <f>IFERROR(INDEX(tbl_dateHistory[], MATCH(tbl_dailyDashboard[[#This Row],[runDate]:[runDate]], tbl_dateHistory[[runDate]:[runDate]], 0), MATCH(tbl_dailyDashboard[[#Headers],[totalTransactions]], tbl_dateHistory[#Headers], 0)), "-")</f>
        <v>x</v>
      </c>
      <c r="H704" s="58" t="str">
        <f>IFERROR(INDEX(tbl_dateHistory[], MATCH(tbl_dailyDashboard[[#This Row],[runDate]:[runDate]], tbl_dateHistory[[runDate]:[runDate]], 0), MATCH(tbl_dailyDashboard[[#Headers],[percentSuccessful]], tbl_dateHistory[#Headers], 0)), "-")</f>
        <v>x</v>
      </c>
      <c r="I704" s="58" t="str">
        <f>IFERROR(INDEX(tbl_dateHistory[], MATCH(tbl_dailyDashboard[[#This Row],[runDate]:[runDate]], tbl_dateHistory[[runDate]:[runDate]], 0), MATCH(tbl_dailyDashboard[[#Headers],[percentBRE]], tbl_dateHistory[#Headers], 0)), "-")</f>
        <v>x</v>
      </c>
      <c r="J704" s="58" t="str">
        <f>IFERROR(INDEX(tbl_dateHistory[], MATCH(tbl_dailyDashboard[[#This Row],[runDate]:[runDate]], tbl_dateHistory[[runDate]:[runDate]], 0), MATCH(tbl_dailyDashboard[[#Headers],[percentSystemErrors]], tbl_dateHistory[#Headers], 0)), "-")</f>
        <v>x</v>
      </c>
      <c r="K704" s="69"/>
    </row>
    <row r="705" spans="2:11" x14ac:dyDescent="0.3">
      <c r="B705" s="63"/>
      <c r="C705" s="55" t="str">
        <f>IFERROR((INDEX(tbl_dateHistory[], tbl_dailyDashboard[[#This Row],[rowLookup]], 1)), "-")</f>
        <v>x</v>
      </c>
      <c r="D705" s="56" t="str">
        <f>IFERROR(INDEX(tbl_dateHistory[], MATCH(tbl_dailyDashboard[[#This Row],[runDate]:[runDate]], tbl_dateHistory[[runDate]:[runDate]], 0), MATCH(tbl_dailyDashboard[[#Headers],[avgBotRunTime]], tbl_dateHistory[#Headers], 0)), "-")</f>
        <v>x</v>
      </c>
      <c r="E705" s="56" t="str">
        <f>IFERROR(INDEX(tbl_dateHistory[], MATCH(tbl_dailyDashboard[[#This Row],[runDate]:[runDate]], tbl_dateHistory[[runDate]:[runDate]], 0), MATCH(tbl_dailyDashboard[[#Headers],[avgTransactionTime]], tbl_dateHistory[#Headers], 0)), "-")</f>
        <v>x</v>
      </c>
      <c r="F705" s="99" t="str">
        <f>IFERROR(INDEX(tbl_dateHistory[], MATCH(tbl_dailyDashboard[[#This Row],[runDate]:[runDate]], tbl_dateHistory[[runDate]:[runDate]], 0), MATCH(tbl_dailyDashboard[[#Headers],[botRuns]], tbl_dateHistory[#Headers], 0)), "-")</f>
        <v>x</v>
      </c>
      <c r="G705" s="57" t="str">
        <f>IFERROR(INDEX(tbl_dateHistory[], MATCH(tbl_dailyDashboard[[#This Row],[runDate]:[runDate]], tbl_dateHistory[[runDate]:[runDate]], 0), MATCH(tbl_dailyDashboard[[#Headers],[totalTransactions]], tbl_dateHistory[#Headers], 0)), "-")</f>
        <v>x</v>
      </c>
      <c r="H705" s="58" t="str">
        <f>IFERROR(INDEX(tbl_dateHistory[], MATCH(tbl_dailyDashboard[[#This Row],[runDate]:[runDate]], tbl_dateHistory[[runDate]:[runDate]], 0), MATCH(tbl_dailyDashboard[[#Headers],[percentSuccessful]], tbl_dateHistory[#Headers], 0)), "-")</f>
        <v>x</v>
      </c>
      <c r="I705" s="58" t="str">
        <f>IFERROR(INDEX(tbl_dateHistory[], MATCH(tbl_dailyDashboard[[#This Row],[runDate]:[runDate]], tbl_dateHistory[[runDate]:[runDate]], 0), MATCH(tbl_dailyDashboard[[#Headers],[percentBRE]], tbl_dateHistory[#Headers], 0)), "-")</f>
        <v>x</v>
      </c>
      <c r="J705" s="58" t="str">
        <f>IFERROR(INDEX(tbl_dateHistory[], MATCH(tbl_dailyDashboard[[#This Row],[runDate]:[runDate]], tbl_dateHistory[[runDate]:[runDate]], 0), MATCH(tbl_dailyDashboard[[#Headers],[percentSystemErrors]], tbl_dateHistory[#Headers], 0)), "-")</f>
        <v>x</v>
      </c>
      <c r="K705" s="69"/>
    </row>
    <row r="706" spans="2:11" x14ac:dyDescent="0.3">
      <c r="B706" s="63"/>
      <c r="C706" s="55" t="str">
        <f>IFERROR((INDEX(tbl_dateHistory[], tbl_dailyDashboard[[#This Row],[rowLookup]], 1)), "-")</f>
        <v>x</v>
      </c>
      <c r="D706" s="56" t="str">
        <f>IFERROR(INDEX(tbl_dateHistory[], MATCH(tbl_dailyDashboard[[#This Row],[runDate]:[runDate]], tbl_dateHistory[[runDate]:[runDate]], 0), MATCH(tbl_dailyDashboard[[#Headers],[avgBotRunTime]], tbl_dateHistory[#Headers], 0)), "-")</f>
        <v>x</v>
      </c>
      <c r="E706" s="56" t="str">
        <f>IFERROR(INDEX(tbl_dateHistory[], MATCH(tbl_dailyDashboard[[#This Row],[runDate]:[runDate]], tbl_dateHistory[[runDate]:[runDate]], 0), MATCH(tbl_dailyDashboard[[#Headers],[avgTransactionTime]], tbl_dateHistory[#Headers], 0)), "-")</f>
        <v>x</v>
      </c>
      <c r="F706" s="99" t="str">
        <f>IFERROR(INDEX(tbl_dateHistory[], MATCH(tbl_dailyDashboard[[#This Row],[runDate]:[runDate]], tbl_dateHistory[[runDate]:[runDate]], 0), MATCH(tbl_dailyDashboard[[#Headers],[botRuns]], tbl_dateHistory[#Headers], 0)), "-")</f>
        <v>x</v>
      </c>
      <c r="G706" s="57" t="str">
        <f>IFERROR(INDEX(tbl_dateHistory[], MATCH(tbl_dailyDashboard[[#This Row],[runDate]:[runDate]], tbl_dateHistory[[runDate]:[runDate]], 0), MATCH(tbl_dailyDashboard[[#Headers],[totalTransactions]], tbl_dateHistory[#Headers], 0)), "-")</f>
        <v>x</v>
      </c>
      <c r="H706" s="58" t="str">
        <f>IFERROR(INDEX(tbl_dateHistory[], MATCH(tbl_dailyDashboard[[#This Row],[runDate]:[runDate]], tbl_dateHistory[[runDate]:[runDate]], 0), MATCH(tbl_dailyDashboard[[#Headers],[percentSuccessful]], tbl_dateHistory[#Headers], 0)), "-")</f>
        <v>x</v>
      </c>
      <c r="I706" s="58" t="str">
        <f>IFERROR(INDEX(tbl_dateHistory[], MATCH(tbl_dailyDashboard[[#This Row],[runDate]:[runDate]], tbl_dateHistory[[runDate]:[runDate]], 0), MATCH(tbl_dailyDashboard[[#Headers],[percentBRE]], tbl_dateHistory[#Headers], 0)), "-")</f>
        <v>x</v>
      </c>
      <c r="J706" s="58" t="str">
        <f>IFERROR(INDEX(tbl_dateHistory[], MATCH(tbl_dailyDashboard[[#This Row],[runDate]:[runDate]], tbl_dateHistory[[runDate]:[runDate]], 0), MATCH(tbl_dailyDashboard[[#Headers],[percentSystemErrors]], tbl_dateHistory[#Headers], 0)), "-")</f>
        <v>x</v>
      </c>
      <c r="K706" s="69"/>
    </row>
    <row r="707" spans="2:11" x14ac:dyDescent="0.3">
      <c r="B707" s="63"/>
      <c r="C707" s="55" t="str">
        <f>IFERROR((INDEX(tbl_dateHistory[], tbl_dailyDashboard[[#This Row],[rowLookup]], 1)), "-")</f>
        <v>x</v>
      </c>
      <c r="D707" s="56" t="str">
        <f>IFERROR(INDEX(tbl_dateHistory[], MATCH(tbl_dailyDashboard[[#This Row],[runDate]:[runDate]], tbl_dateHistory[[runDate]:[runDate]], 0), MATCH(tbl_dailyDashboard[[#Headers],[avgBotRunTime]], tbl_dateHistory[#Headers], 0)), "-")</f>
        <v>x</v>
      </c>
      <c r="E707" s="56" t="str">
        <f>IFERROR(INDEX(tbl_dateHistory[], MATCH(tbl_dailyDashboard[[#This Row],[runDate]:[runDate]], tbl_dateHistory[[runDate]:[runDate]], 0), MATCH(tbl_dailyDashboard[[#Headers],[avgTransactionTime]], tbl_dateHistory[#Headers], 0)), "-")</f>
        <v>x</v>
      </c>
      <c r="F707" s="99" t="str">
        <f>IFERROR(INDEX(tbl_dateHistory[], MATCH(tbl_dailyDashboard[[#This Row],[runDate]:[runDate]], tbl_dateHistory[[runDate]:[runDate]], 0), MATCH(tbl_dailyDashboard[[#Headers],[botRuns]], tbl_dateHistory[#Headers], 0)), "-")</f>
        <v>x</v>
      </c>
      <c r="G707" s="57" t="str">
        <f>IFERROR(INDEX(tbl_dateHistory[], MATCH(tbl_dailyDashboard[[#This Row],[runDate]:[runDate]], tbl_dateHistory[[runDate]:[runDate]], 0), MATCH(tbl_dailyDashboard[[#Headers],[totalTransactions]], tbl_dateHistory[#Headers], 0)), "-")</f>
        <v>x</v>
      </c>
      <c r="H707" s="58" t="str">
        <f>IFERROR(INDEX(tbl_dateHistory[], MATCH(tbl_dailyDashboard[[#This Row],[runDate]:[runDate]], tbl_dateHistory[[runDate]:[runDate]], 0), MATCH(tbl_dailyDashboard[[#Headers],[percentSuccessful]], tbl_dateHistory[#Headers], 0)), "-")</f>
        <v>x</v>
      </c>
      <c r="I707" s="58" t="str">
        <f>IFERROR(INDEX(tbl_dateHistory[], MATCH(tbl_dailyDashboard[[#This Row],[runDate]:[runDate]], tbl_dateHistory[[runDate]:[runDate]], 0), MATCH(tbl_dailyDashboard[[#Headers],[percentBRE]], tbl_dateHistory[#Headers], 0)), "-")</f>
        <v>x</v>
      </c>
      <c r="J707" s="58" t="str">
        <f>IFERROR(INDEX(tbl_dateHistory[], MATCH(tbl_dailyDashboard[[#This Row],[runDate]:[runDate]], tbl_dateHistory[[runDate]:[runDate]], 0), MATCH(tbl_dailyDashboard[[#Headers],[percentSystemErrors]], tbl_dateHistory[#Headers], 0)), "-")</f>
        <v>x</v>
      </c>
      <c r="K707" s="69"/>
    </row>
    <row r="708" spans="2:11" x14ac:dyDescent="0.3">
      <c r="B708" s="63"/>
      <c r="C708" s="55" t="str">
        <f>IFERROR((INDEX(tbl_dateHistory[], tbl_dailyDashboard[[#This Row],[rowLookup]], 1)), "-")</f>
        <v>x</v>
      </c>
      <c r="D708" s="56" t="str">
        <f>IFERROR(INDEX(tbl_dateHistory[], MATCH(tbl_dailyDashboard[[#This Row],[runDate]:[runDate]], tbl_dateHistory[[runDate]:[runDate]], 0), MATCH(tbl_dailyDashboard[[#Headers],[avgBotRunTime]], tbl_dateHistory[#Headers], 0)), "-")</f>
        <v>x</v>
      </c>
      <c r="E708" s="56" t="str">
        <f>IFERROR(INDEX(tbl_dateHistory[], MATCH(tbl_dailyDashboard[[#This Row],[runDate]:[runDate]], tbl_dateHistory[[runDate]:[runDate]], 0), MATCH(tbl_dailyDashboard[[#Headers],[avgTransactionTime]], tbl_dateHistory[#Headers], 0)), "-")</f>
        <v>x</v>
      </c>
      <c r="F708" s="99" t="str">
        <f>IFERROR(INDEX(tbl_dateHistory[], MATCH(tbl_dailyDashboard[[#This Row],[runDate]:[runDate]], tbl_dateHistory[[runDate]:[runDate]], 0), MATCH(tbl_dailyDashboard[[#Headers],[botRuns]], tbl_dateHistory[#Headers], 0)), "-")</f>
        <v>x</v>
      </c>
      <c r="G708" s="57" t="str">
        <f>IFERROR(INDEX(tbl_dateHistory[], MATCH(tbl_dailyDashboard[[#This Row],[runDate]:[runDate]], tbl_dateHistory[[runDate]:[runDate]], 0), MATCH(tbl_dailyDashboard[[#Headers],[totalTransactions]], tbl_dateHistory[#Headers], 0)), "-")</f>
        <v>x</v>
      </c>
      <c r="H708" s="58" t="str">
        <f>IFERROR(INDEX(tbl_dateHistory[], MATCH(tbl_dailyDashboard[[#This Row],[runDate]:[runDate]], tbl_dateHistory[[runDate]:[runDate]], 0), MATCH(tbl_dailyDashboard[[#Headers],[percentSuccessful]], tbl_dateHistory[#Headers], 0)), "-")</f>
        <v>x</v>
      </c>
      <c r="I708" s="58" t="str">
        <f>IFERROR(INDEX(tbl_dateHistory[], MATCH(tbl_dailyDashboard[[#This Row],[runDate]:[runDate]], tbl_dateHistory[[runDate]:[runDate]], 0), MATCH(tbl_dailyDashboard[[#Headers],[percentBRE]], tbl_dateHistory[#Headers], 0)), "-")</f>
        <v>x</v>
      </c>
      <c r="J708" s="58" t="str">
        <f>IFERROR(INDEX(tbl_dateHistory[], MATCH(tbl_dailyDashboard[[#This Row],[runDate]:[runDate]], tbl_dateHistory[[runDate]:[runDate]], 0), MATCH(tbl_dailyDashboard[[#Headers],[percentSystemErrors]], tbl_dateHistory[#Headers], 0)), "-")</f>
        <v>x</v>
      </c>
      <c r="K708" s="69"/>
    </row>
    <row r="709" spans="2:11" x14ac:dyDescent="0.3">
      <c r="B709" s="63"/>
      <c r="C709" s="55" t="str">
        <f>IFERROR((INDEX(tbl_dateHistory[], tbl_dailyDashboard[[#This Row],[rowLookup]], 1)), "-")</f>
        <v>x</v>
      </c>
      <c r="D709" s="56" t="str">
        <f>IFERROR(INDEX(tbl_dateHistory[], MATCH(tbl_dailyDashboard[[#This Row],[runDate]:[runDate]], tbl_dateHistory[[runDate]:[runDate]], 0), MATCH(tbl_dailyDashboard[[#Headers],[avgBotRunTime]], tbl_dateHistory[#Headers], 0)), "-")</f>
        <v>x</v>
      </c>
      <c r="E709" s="56" t="str">
        <f>IFERROR(INDEX(tbl_dateHistory[], MATCH(tbl_dailyDashboard[[#This Row],[runDate]:[runDate]], tbl_dateHistory[[runDate]:[runDate]], 0), MATCH(tbl_dailyDashboard[[#Headers],[avgTransactionTime]], tbl_dateHistory[#Headers], 0)), "-")</f>
        <v>x</v>
      </c>
      <c r="F709" s="99" t="str">
        <f>IFERROR(INDEX(tbl_dateHistory[], MATCH(tbl_dailyDashboard[[#This Row],[runDate]:[runDate]], tbl_dateHistory[[runDate]:[runDate]], 0), MATCH(tbl_dailyDashboard[[#Headers],[botRuns]], tbl_dateHistory[#Headers], 0)), "-")</f>
        <v>x</v>
      </c>
      <c r="G709" s="57" t="str">
        <f>IFERROR(INDEX(tbl_dateHistory[], MATCH(tbl_dailyDashboard[[#This Row],[runDate]:[runDate]], tbl_dateHistory[[runDate]:[runDate]], 0), MATCH(tbl_dailyDashboard[[#Headers],[totalTransactions]], tbl_dateHistory[#Headers], 0)), "-")</f>
        <v>x</v>
      </c>
      <c r="H709" s="58" t="str">
        <f>IFERROR(INDEX(tbl_dateHistory[], MATCH(tbl_dailyDashboard[[#This Row],[runDate]:[runDate]], tbl_dateHistory[[runDate]:[runDate]], 0), MATCH(tbl_dailyDashboard[[#Headers],[percentSuccessful]], tbl_dateHistory[#Headers], 0)), "-")</f>
        <v>x</v>
      </c>
      <c r="I709" s="58" t="str">
        <f>IFERROR(INDEX(tbl_dateHistory[], MATCH(tbl_dailyDashboard[[#This Row],[runDate]:[runDate]], tbl_dateHistory[[runDate]:[runDate]], 0), MATCH(tbl_dailyDashboard[[#Headers],[percentBRE]], tbl_dateHistory[#Headers], 0)), "-")</f>
        <v>x</v>
      </c>
      <c r="J709" s="58" t="str">
        <f>IFERROR(INDEX(tbl_dateHistory[], MATCH(tbl_dailyDashboard[[#This Row],[runDate]:[runDate]], tbl_dateHistory[[runDate]:[runDate]], 0), MATCH(tbl_dailyDashboard[[#Headers],[percentSystemErrors]], tbl_dateHistory[#Headers], 0)), "-")</f>
        <v>x</v>
      </c>
      <c r="K709" s="69"/>
    </row>
    <row r="710" spans="2:11" x14ac:dyDescent="0.3">
      <c r="B710" s="63"/>
      <c r="C710" s="55" t="str">
        <f>IFERROR((INDEX(tbl_dateHistory[], tbl_dailyDashboard[[#This Row],[rowLookup]], 1)), "-")</f>
        <v>x</v>
      </c>
      <c r="D710" s="56" t="str">
        <f>IFERROR(INDEX(tbl_dateHistory[], MATCH(tbl_dailyDashboard[[#This Row],[runDate]:[runDate]], tbl_dateHistory[[runDate]:[runDate]], 0), MATCH(tbl_dailyDashboard[[#Headers],[avgBotRunTime]], tbl_dateHistory[#Headers], 0)), "-")</f>
        <v>x</v>
      </c>
      <c r="E710" s="56" t="str">
        <f>IFERROR(INDEX(tbl_dateHistory[], MATCH(tbl_dailyDashboard[[#This Row],[runDate]:[runDate]], tbl_dateHistory[[runDate]:[runDate]], 0), MATCH(tbl_dailyDashboard[[#Headers],[avgTransactionTime]], tbl_dateHistory[#Headers], 0)), "-")</f>
        <v>x</v>
      </c>
      <c r="F710" s="99" t="str">
        <f>IFERROR(INDEX(tbl_dateHistory[], MATCH(tbl_dailyDashboard[[#This Row],[runDate]:[runDate]], tbl_dateHistory[[runDate]:[runDate]], 0), MATCH(tbl_dailyDashboard[[#Headers],[botRuns]], tbl_dateHistory[#Headers], 0)), "-")</f>
        <v>x</v>
      </c>
      <c r="G710" s="57" t="str">
        <f>IFERROR(INDEX(tbl_dateHistory[], MATCH(tbl_dailyDashboard[[#This Row],[runDate]:[runDate]], tbl_dateHistory[[runDate]:[runDate]], 0), MATCH(tbl_dailyDashboard[[#Headers],[totalTransactions]], tbl_dateHistory[#Headers], 0)), "-")</f>
        <v>x</v>
      </c>
      <c r="H710" s="58" t="str">
        <f>IFERROR(INDEX(tbl_dateHistory[], MATCH(tbl_dailyDashboard[[#This Row],[runDate]:[runDate]], tbl_dateHistory[[runDate]:[runDate]], 0), MATCH(tbl_dailyDashboard[[#Headers],[percentSuccessful]], tbl_dateHistory[#Headers], 0)), "-")</f>
        <v>x</v>
      </c>
      <c r="I710" s="58" t="str">
        <f>IFERROR(INDEX(tbl_dateHistory[], MATCH(tbl_dailyDashboard[[#This Row],[runDate]:[runDate]], tbl_dateHistory[[runDate]:[runDate]], 0), MATCH(tbl_dailyDashboard[[#Headers],[percentBRE]], tbl_dateHistory[#Headers], 0)), "-")</f>
        <v>x</v>
      </c>
      <c r="J710" s="58" t="str">
        <f>IFERROR(INDEX(tbl_dateHistory[], MATCH(tbl_dailyDashboard[[#This Row],[runDate]:[runDate]], tbl_dateHistory[[runDate]:[runDate]], 0), MATCH(tbl_dailyDashboard[[#Headers],[percentSystemErrors]], tbl_dateHistory[#Headers], 0)), "-")</f>
        <v>x</v>
      </c>
      <c r="K710" s="69"/>
    </row>
    <row r="711" spans="2:11" x14ac:dyDescent="0.3">
      <c r="B711" s="63"/>
      <c r="C711" s="55" t="str">
        <f>IFERROR((INDEX(tbl_dateHistory[], tbl_dailyDashboard[[#This Row],[rowLookup]], 1)), "-")</f>
        <v>x</v>
      </c>
      <c r="D711" s="56" t="str">
        <f>IFERROR(INDEX(tbl_dateHistory[], MATCH(tbl_dailyDashboard[[#This Row],[runDate]:[runDate]], tbl_dateHistory[[runDate]:[runDate]], 0), MATCH(tbl_dailyDashboard[[#Headers],[avgBotRunTime]], tbl_dateHistory[#Headers], 0)), "-")</f>
        <v>x</v>
      </c>
      <c r="E711" s="56" t="str">
        <f>IFERROR(INDEX(tbl_dateHistory[], MATCH(tbl_dailyDashboard[[#This Row],[runDate]:[runDate]], tbl_dateHistory[[runDate]:[runDate]], 0), MATCH(tbl_dailyDashboard[[#Headers],[avgTransactionTime]], tbl_dateHistory[#Headers], 0)), "-")</f>
        <v>x</v>
      </c>
      <c r="F711" s="99" t="str">
        <f>IFERROR(INDEX(tbl_dateHistory[], MATCH(tbl_dailyDashboard[[#This Row],[runDate]:[runDate]], tbl_dateHistory[[runDate]:[runDate]], 0), MATCH(tbl_dailyDashboard[[#Headers],[botRuns]], tbl_dateHistory[#Headers], 0)), "-")</f>
        <v>x</v>
      </c>
      <c r="G711" s="57" t="str">
        <f>IFERROR(INDEX(tbl_dateHistory[], MATCH(tbl_dailyDashboard[[#This Row],[runDate]:[runDate]], tbl_dateHistory[[runDate]:[runDate]], 0), MATCH(tbl_dailyDashboard[[#Headers],[totalTransactions]], tbl_dateHistory[#Headers], 0)), "-")</f>
        <v>x</v>
      </c>
      <c r="H711" s="58" t="str">
        <f>IFERROR(INDEX(tbl_dateHistory[], MATCH(tbl_dailyDashboard[[#This Row],[runDate]:[runDate]], tbl_dateHistory[[runDate]:[runDate]], 0), MATCH(tbl_dailyDashboard[[#Headers],[percentSuccessful]], tbl_dateHistory[#Headers], 0)), "-")</f>
        <v>x</v>
      </c>
      <c r="I711" s="58" t="str">
        <f>IFERROR(INDEX(tbl_dateHistory[], MATCH(tbl_dailyDashboard[[#This Row],[runDate]:[runDate]], tbl_dateHistory[[runDate]:[runDate]], 0), MATCH(tbl_dailyDashboard[[#Headers],[percentBRE]], tbl_dateHistory[#Headers], 0)), "-")</f>
        <v>x</v>
      </c>
      <c r="J711" s="58" t="str">
        <f>IFERROR(INDEX(tbl_dateHistory[], MATCH(tbl_dailyDashboard[[#This Row],[runDate]:[runDate]], tbl_dateHistory[[runDate]:[runDate]], 0), MATCH(tbl_dailyDashboard[[#Headers],[percentSystemErrors]], tbl_dateHistory[#Headers], 0)), "-")</f>
        <v>x</v>
      </c>
      <c r="K711" s="69"/>
    </row>
    <row r="712" spans="2:11" x14ac:dyDescent="0.3">
      <c r="B712" s="63"/>
      <c r="C712" s="45" t="str">
        <f>IFERROR((INDEX(tbl_dateHistory[], tbl_dailyDashboard[[#This Row],[rowLookup]], 1)), "-")</f>
        <v>x</v>
      </c>
      <c r="D712" s="48" t="str">
        <f>IFERROR(INDEX(tbl_dateHistory[], MATCH(tbl_dailyDashboard[[#This Row],[runDate]:[runDate]], tbl_dateHistory[[runDate]:[runDate]], 0), MATCH(tbl_dailyDashboard[[#Headers],[avgBotRunTime]], tbl_dateHistory[#Headers], 0)), "-")</f>
        <v>x</v>
      </c>
      <c r="E712" s="48" t="str">
        <f>IFERROR(INDEX(tbl_dateHistory[], MATCH(tbl_dailyDashboard[[#This Row],[runDate]:[runDate]], tbl_dateHistory[[runDate]:[runDate]], 0), MATCH(tbl_dailyDashboard[[#Headers],[avgTransactionTime]], tbl_dateHistory[#Headers], 0)), "-")</f>
        <v>x</v>
      </c>
      <c r="F712" s="5" t="str">
        <f>IFERROR(INDEX(tbl_dateHistory[], MATCH(tbl_dailyDashboard[[#This Row],[runDate]:[runDate]], tbl_dateHistory[[runDate]:[runDate]], 0), MATCH(tbl_dailyDashboard[[#Headers],[botRuns]], tbl_dateHistory[#Headers], 0)), "-")</f>
        <v>x</v>
      </c>
      <c r="G712" s="6" t="str">
        <f>IFERROR(INDEX(tbl_dateHistory[], MATCH(tbl_dailyDashboard[[#This Row],[runDate]:[runDate]], tbl_dateHistory[[runDate]:[runDate]], 0), MATCH(tbl_dailyDashboard[[#Headers],[totalTransactions]], tbl_dateHistory[#Headers], 0)), "-")</f>
        <v>x</v>
      </c>
      <c r="H712" s="46" t="str">
        <f>IFERROR(INDEX(tbl_dateHistory[], MATCH(tbl_dailyDashboard[[#This Row],[runDate]:[runDate]], tbl_dateHistory[[runDate]:[runDate]], 0), MATCH(tbl_dailyDashboard[[#Headers],[percentSuccessful]], tbl_dateHistory[#Headers], 0)), "-")</f>
        <v>x</v>
      </c>
      <c r="I712" s="46" t="str">
        <f>IFERROR(INDEX(tbl_dateHistory[], MATCH(tbl_dailyDashboard[[#This Row],[runDate]:[runDate]], tbl_dateHistory[[runDate]:[runDate]], 0), MATCH(tbl_dailyDashboard[[#Headers],[percentBRE]], tbl_dateHistory[#Headers], 0)), "-")</f>
        <v>x</v>
      </c>
      <c r="J712" s="47" t="str">
        <f>IFERROR(INDEX(tbl_dateHistory[], MATCH(tbl_dailyDashboard[[#This Row],[runDate]:[runDate]], tbl_dateHistory[[runDate]:[runDate]], 0), MATCH(tbl_dailyDashboard[[#Headers],[percentSystemErrors]], tbl_dateHistory[#Headers], 0)), "-")</f>
        <v>x</v>
      </c>
      <c r="K712" s="69"/>
    </row>
    <row r="713" spans="2:11" x14ac:dyDescent="0.3">
      <c r="B713" s="63"/>
      <c r="C713" s="45" t="str">
        <f>IFERROR((INDEX(tbl_dateHistory[], tbl_dailyDashboard[[#This Row],[rowLookup]], 1)), "-")</f>
        <v>x</v>
      </c>
      <c r="D713" s="48" t="str">
        <f>IFERROR(INDEX(tbl_dateHistory[], MATCH(tbl_dailyDashboard[[#This Row],[runDate]:[runDate]], tbl_dateHistory[[runDate]:[runDate]], 0), MATCH(tbl_dailyDashboard[[#Headers],[avgBotRunTime]], tbl_dateHistory[#Headers], 0)), "-")</f>
        <v>x</v>
      </c>
      <c r="E713" s="48" t="str">
        <f>IFERROR(INDEX(tbl_dateHistory[], MATCH(tbl_dailyDashboard[[#This Row],[runDate]:[runDate]], tbl_dateHistory[[runDate]:[runDate]], 0), MATCH(tbl_dailyDashboard[[#Headers],[avgTransactionTime]], tbl_dateHistory[#Headers], 0)), "-")</f>
        <v>x</v>
      </c>
      <c r="F713" s="5" t="str">
        <f>IFERROR(INDEX(tbl_dateHistory[], MATCH(tbl_dailyDashboard[[#This Row],[runDate]:[runDate]], tbl_dateHistory[[runDate]:[runDate]], 0), MATCH(tbl_dailyDashboard[[#Headers],[botRuns]], tbl_dateHistory[#Headers], 0)), "-")</f>
        <v>x</v>
      </c>
      <c r="G713" s="6" t="str">
        <f>IFERROR(INDEX(tbl_dateHistory[], MATCH(tbl_dailyDashboard[[#This Row],[runDate]:[runDate]], tbl_dateHistory[[runDate]:[runDate]], 0), MATCH(tbl_dailyDashboard[[#Headers],[totalTransactions]], tbl_dateHistory[#Headers], 0)), "-")</f>
        <v>x</v>
      </c>
      <c r="H713" s="46" t="str">
        <f>IFERROR(INDEX(tbl_dateHistory[], MATCH(tbl_dailyDashboard[[#This Row],[runDate]:[runDate]], tbl_dateHistory[[runDate]:[runDate]], 0), MATCH(tbl_dailyDashboard[[#Headers],[percentSuccessful]], tbl_dateHistory[#Headers], 0)), "-")</f>
        <v>x</v>
      </c>
      <c r="I713" s="46" t="str">
        <f>IFERROR(INDEX(tbl_dateHistory[], MATCH(tbl_dailyDashboard[[#This Row],[runDate]:[runDate]], tbl_dateHistory[[runDate]:[runDate]], 0), MATCH(tbl_dailyDashboard[[#Headers],[percentBRE]], tbl_dateHistory[#Headers], 0)), "-")</f>
        <v>x</v>
      </c>
      <c r="J713" s="47" t="str">
        <f>IFERROR(INDEX(tbl_dateHistory[], MATCH(tbl_dailyDashboard[[#This Row],[runDate]:[runDate]], tbl_dateHistory[[runDate]:[runDate]], 0), MATCH(tbl_dailyDashboard[[#Headers],[percentSystemErrors]], tbl_dateHistory[#Headers], 0)), "-")</f>
        <v>x</v>
      </c>
      <c r="K713" s="69"/>
    </row>
    <row r="714" spans="2:11" x14ac:dyDescent="0.3">
      <c r="B714" s="63"/>
      <c r="C714" s="45" t="str">
        <f>IFERROR((INDEX(tbl_dateHistory[], tbl_dailyDashboard[[#This Row],[rowLookup]], 1)), "-")</f>
        <v>x</v>
      </c>
      <c r="D714" s="48" t="str">
        <f>IFERROR(INDEX(tbl_dateHistory[], MATCH(tbl_dailyDashboard[[#This Row],[runDate]:[runDate]], tbl_dateHistory[[runDate]:[runDate]], 0), MATCH(tbl_dailyDashboard[[#Headers],[avgBotRunTime]], tbl_dateHistory[#Headers], 0)), "-")</f>
        <v>x</v>
      </c>
      <c r="E714" s="48" t="str">
        <f>IFERROR(INDEX(tbl_dateHistory[], MATCH(tbl_dailyDashboard[[#This Row],[runDate]:[runDate]], tbl_dateHistory[[runDate]:[runDate]], 0), MATCH(tbl_dailyDashboard[[#Headers],[avgTransactionTime]], tbl_dateHistory[#Headers], 0)), "-")</f>
        <v>x</v>
      </c>
      <c r="F714" s="5" t="str">
        <f>IFERROR(INDEX(tbl_dateHistory[], MATCH(tbl_dailyDashboard[[#This Row],[runDate]:[runDate]], tbl_dateHistory[[runDate]:[runDate]], 0), MATCH(tbl_dailyDashboard[[#Headers],[botRuns]], tbl_dateHistory[#Headers], 0)), "-")</f>
        <v>x</v>
      </c>
      <c r="G714" s="6" t="str">
        <f>IFERROR(INDEX(tbl_dateHistory[], MATCH(tbl_dailyDashboard[[#This Row],[runDate]:[runDate]], tbl_dateHistory[[runDate]:[runDate]], 0), MATCH(tbl_dailyDashboard[[#Headers],[totalTransactions]], tbl_dateHistory[#Headers], 0)), "-")</f>
        <v>x</v>
      </c>
      <c r="H714" s="46" t="str">
        <f>IFERROR(INDEX(tbl_dateHistory[], MATCH(tbl_dailyDashboard[[#This Row],[runDate]:[runDate]], tbl_dateHistory[[runDate]:[runDate]], 0), MATCH(tbl_dailyDashboard[[#Headers],[percentSuccessful]], tbl_dateHistory[#Headers], 0)), "-")</f>
        <v>x</v>
      </c>
      <c r="I714" s="46" t="str">
        <f>IFERROR(INDEX(tbl_dateHistory[], MATCH(tbl_dailyDashboard[[#This Row],[runDate]:[runDate]], tbl_dateHistory[[runDate]:[runDate]], 0), MATCH(tbl_dailyDashboard[[#Headers],[percentBRE]], tbl_dateHistory[#Headers], 0)), "-")</f>
        <v>x</v>
      </c>
      <c r="J714" s="47" t="str">
        <f>IFERROR(INDEX(tbl_dateHistory[], MATCH(tbl_dailyDashboard[[#This Row],[runDate]:[runDate]], tbl_dateHistory[[runDate]:[runDate]], 0), MATCH(tbl_dailyDashboard[[#Headers],[percentSystemErrors]], tbl_dateHistory[#Headers], 0)), "-")</f>
        <v>x</v>
      </c>
      <c r="K714" s="69"/>
    </row>
    <row r="715" spans="2:11" x14ac:dyDescent="0.3">
      <c r="B715" s="63"/>
      <c r="C715" s="45" t="str">
        <f>IFERROR((INDEX(tbl_dateHistory[], tbl_dailyDashboard[[#This Row],[rowLookup]], 1)), "-")</f>
        <v>x</v>
      </c>
      <c r="D715" s="48" t="str">
        <f>IFERROR(INDEX(tbl_dateHistory[], MATCH(tbl_dailyDashboard[[#This Row],[runDate]:[runDate]], tbl_dateHistory[[runDate]:[runDate]], 0), MATCH(tbl_dailyDashboard[[#Headers],[avgBotRunTime]], tbl_dateHistory[#Headers], 0)), "-")</f>
        <v>x</v>
      </c>
      <c r="E715" s="48" t="str">
        <f>IFERROR(INDEX(tbl_dateHistory[], MATCH(tbl_dailyDashboard[[#This Row],[runDate]:[runDate]], tbl_dateHistory[[runDate]:[runDate]], 0), MATCH(tbl_dailyDashboard[[#Headers],[avgTransactionTime]], tbl_dateHistory[#Headers], 0)), "-")</f>
        <v>x</v>
      </c>
      <c r="F715" s="5" t="str">
        <f>IFERROR(INDEX(tbl_dateHistory[], MATCH(tbl_dailyDashboard[[#This Row],[runDate]:[runDate]], tbl_dateHistory[[runDate]:[runDate]], 0), MATCH(tbl_dailyDashboard[[#Headers],[botRuns]], tbl_dateHistory[#Headers], 0)), "-")</f>
        <v>x</v>
      </c>
      <c r="G715" s="6" t="str">
        <f>IFERROR(INDEX(tbl_dateHistory[], MATCH(tbl_dailyDashboard[[#This Row],[runDate]:[runDate]], tbl_dateHistory[[runDate]:[runDate]], 0), MATCH(tbl_dailyDashboard[[#Headers],[totalTransactions]], tbl_dateHistory[#Headers], 0)), "-")</f>
        <v>x</v>
      </c>
      <c r="H715" s="46" t="str">
        <f>IFERROR(INDEX(tbl_dateHistory[], MATCH(tbl_dailyDashboard[[#This Row],[runDate]:[runDate]], tbl_dateHistory[[runDate]:[runDate]], 0), MATCH(tbl_dailyDashboard[[#Headers],[percentSuccessful]], tbl_dateHistory[#Headers], 0)), "-")</f>
        <v>x</v>
      </c>
      <c r="I715" s="46" t="str">
        <f>IFERROR(INDEX(tbl_dateHistory[], MATCH(tbl_dailyDashboard[[#This Row],[runDate]:[runDate]], tbl_dateHistory[[runDate]:[runDate]], 0), MATCH(tbl_dailyDashboard[[#Headers],[percentBRE]], tbl_dateHistory[#Headers], 0)), "-")</f>
        <v>x</v>
      </c>
      <c r="J715" s="47" t="str">
        <f>IFERROR(INDEX(tbl_dateHistory[], MATCH(tbl_dailyDashboard[[#This Row],[runDate]:[runDate]], tbl_dateHistory[[runDate]:[runDate]], 0), MATCH(tbl_dailyDashboard[[#Headers],[percentSystemErrors]], tbl_dateHistory[#Headers], 0)), "-")</f>
        <v>x</v>
      </c>
      <c r="K715" s="69"/>
    </row>
    <row r="716" spans="2:11" x14ac:dyDescent="0.3">
      <c r="B716" s="63"/>
      <c r="C716" s="45" t="str">
        <f>IFERROR((INDEX(tbl_dateHistory[], tbl_dailyDashboard[[#This Row],[rowLookup]], 1)), "-")</f>
        <v>x</v>
      </c>
      <c r="D716" s="48" t="str">
        <f>IFERROR(INDEX(tbl_dateHistory[], MATCH(tbl_dailyDashboard[[#This Row],[runDate]:[runDate]], tbl_dateHistory[[runDate]:[runDate]], 0), MATCH(tbl_dailyDashboard[[#Headers],[avgBotRunTime]], tbl_dateHistory[#Headers], 0)), "-")</f>
        <v>x</v>
      </c>
      <c r="E716" s="48" t="str">
        <f>IFERROR(INDEX(tbl_dateHistory[], MATCH(tbl_dailyDashboard[[#This Row],[runDate]:[runDate]], tbl_dateHistory[[runDate]:[runDate]], 0), MATCH(tbl_dailyDashboard[[#Headers],[avgTransactionTime]], tbl_dateHistory[#Headers], 0)), "-")</f>
        <v>x</v>
      </c>
      <c r="F716" s="5" t="str">
        <f>IFERROR(INDEX(tbl_dateHistory[], MATCH(tbl_dailyDashboard[[#This Row],[runDate]:[runDate]], tbl_dateHistory[[runDate]:[runDate]], 0), MATCH(tbl_dailyDashboard[[#Headers],[botRuns]], tbl_dateHistory[#Headers], 0)), "-")</f>
        <v>x</v>
      </c>
      <c r="G716" s="6" t="str">
        <f>IFERROR(INDEX(tbl_dateHistory[], MATCH(tbl_dailyDashboard[[#This Row],[runDate]:[runDate]], tbl_dateHistory[[runDate]:[runDate]], 0), MATCH(tbl_dailyDashboard[[#Headers],[totalTransactions]], tbl_dateHistory[#Headers], 0)), "-")</f>
        <v>x</v>
      </c>
      <c r="H716" s="46" t="str">
        <f>IFERROR(INDEX(tbl_dateHistory[], MATCH(tbl_dailyDashboard[[#This Row],[runDate]:[runDate]], tbl_dateHistory[[runDate]:[runDate]], 0), MATCH(tbl_dailyDashboard[[#Headers],[percentSuccessful]], tbl_dateHistory[#Headers], 0)), "-")</f>
        <v>x</v>
      </c>
      <c r="I716" s="46" t="str">
        <f>IFERROR(INDEX(tbl_dateHistory[], MATCH(tbl_dailyDashboard[[#This Row],[runDate]:[runDate]], tbl_dateHistory[[runDate]:[runDate]], 0), MATCH(tbl_dailyDashboard[[#Headers],[percentBRE]], tbl_dateHistory[#Headers], 0)), "-")</f>
        <v>x</v>
      </c>
      <c r="J716" s="47" t="str">
        <f>IFERROR(INDEX(tbl_dateHistory[], MATCH(tbl_dailyDashboard[[#This Row],[runDate]:[runDate]], tbl_dateHistory[[runDate]:[runDate]], 0), MATCH(tbl_dailyDashboard[[#Headers],[percentSystemErrors]], tbl_dateHistory[#Headers], 0)), "-")</f>
        <v>x</v>
      </c>
      <c r="K716" s="69"/>
    </row>
    <row r="717" spans="2:11" x14ac:dyDescent="0.3">
      <c r="B717" s="63"/>
      <c r="C717" s="45" t="str">
        <f>IFERROR((INDEX(tbl_dateHistory[], tbl_dailyDashboard[[#This Row],[rowLookup]], 1)), "-")</f>
        <v>x</v>
      </c>
      <c r="D717" s="48" t="str">
        <f>IFERROR(INDEX(tbl_dateHistory[], MATCH(tbl_dailyDashboard[[#This Row],[runDate]:[runDate]], tbl_dateHistory[[runDate]:[runDate]], 0), MATCH(tbl_dailyDashboard[[#Headers],[avgBotRunTime]], tbl_dateHistory[#Headers], 0)), "-")</f>
        <v>x</v>
      </c>
      <c r="E717" s="48" t="str">
        <f>IFERROR(INDEX(tbl_dateHistory[], MATCH(tbl_dailyDashboard[[#This Row],[runDate]:[runDate]], tbl_dateHistory[[runDate]:[runDate]], 0), MATCH(tbl_dailyDashboard[[#Headers],[avgTransactionTime]], tbl_dateHistory[#Headers], 0)), "-")</f>
        <v>x</v>
      </c>
      <c r="F717" s="5" t="str">
        <f>IFERROR(INDEX(tbl_dateHistory[], MATCH(tbl_dailyDashboard[[#This Row],[runDate]:[runDate]], tbl_dateHistory[[runDate]:[runDate]], 0), MATCH(tbl_dailyDashboard[[#Headers],[botRuns]], tbl_dateHistory[#Headers], 0)), "-")</f>
        <v>x</v>
      </c>
      <c r="G717" s="6" t="str">
        <f>IFERROR(INDEX(tbl_dateHistory[], MATCH(tbl_dailyDashboard[[#This Row],[runDate]:[runDate]], tbl_dateHistory[[runDate]:[runDate]], 0), MATCH(tbl_dailyDashboard[[#Headers],[totalTransactions]], tbl_dateHistory[#Headers], 0)), "-")</f>
        <v>x</v>
      </c>
      <c r="H717" s="46" t="str">
        <f>IFERROR(INDEX(tbl_dateHistory[], MATCH(tbl_dailyDashboard[[#This Row],[runDate]:[runDate]], tbl_dateHistory[[runDate]:[runDate]], 0), MATCH(tbl_dailyDashboard[[#Headers],[percentSuccessful]], tbl_dateHistory[#Headers], 0)), "-")</f>
        <v>x</v>
      </c>
      <c r="I717" s="46" t="str">
        <f>IFERROR(INDEX(tbl_dateHistory[], MATCH(tbl_dailyDashboard[[#This Row],[runDate]:[runDate]], tbl_dateHistory[[runDate]:[runDate]], 0), MATCH(tbl_dailyDashboard[[#Headers],[percentBRE]], tbl_dateHistory[#Headers], 0)), "-")</f>
        <v>x</v>
      </c>
      <c r="J717" s="47" t="str">
        <f>IFERROR(INDEX(tbl_dateHistory[], MATCH(tbl_dailyDashboard[[#This Row],[runDate]:[runDate]], tbl_dateHistory[[runDate]:[runDate]], 0), MATCH(tbl_dailyDashboard[[#Headers],[percentSystemErrors]], tbl_dateHistory[#Headers], 0)), "-")</f>
        <v>x</v>
      </c>
      <c r="K717" s="69"/>
    </row>
    <row r="718" spans="2:11" x14ac:dyDescent="0.3">
      <c r="B718" s="63"/>
      <c r="C718" s="45" t="str">
        <f>IFERROR((INDEX(tbl_dateHistory[], tbl_dailyDashboard[[#This Row],[rowLookup]], 1)), "-")</f>
        <v>x</v>
      </c>
      <c r="D718" s="48" t="str">
        <f>IFERROR(INDEX(tbl_dateHistory[], MATCH(tbl_dailyDashboard[[#This Row],[runDate]:[runDate]], tbl_dateHistory[[runDate]:[runDate]], 0), MATCH(tbl_dailyDashboard[[#Headers],[avgBotRunTime]], tbl_dateHistory[#Headers], 0)), "-")</f>
        <v>x</v>
      </c>
      <c r="E718" s="48" t="str">
        <f>IFERROR(INDEX(tbl_dateHistory[], MATCH(tbl_dailyDashboard[[#This Row],[runDate]:[runDate]], tbl_dateHistory[[runDate]:[runDate]], 0), MATCH(tbl_dailyDashboard[[#Headers],[avgTransactionTime]], tbl_dateHistory[#Headers], 0)), "-")</f>
        <v>x</v>
      </c>
      <c r="F718" s="5" t="str">
        <f>IFERROR(INDEX(tbl_dateHistory[], MATCH(tbl_dailyDashboard[[#This Row],[runDate]:[runDate]], tbl_dateHistory[[runDate]:[runDate]], 0), MATCH(tbl_dailyDashboard[[#Headers],[botRuns]], tbl_dateHistory[#Headers], 0)), "-")</f>
        <v>x</v>
      </c>
      <c r="G718" s="6" t="str">
        <f>IFERROR(INDEX(tbl_dateHistory[], MATCH(tbl_dailyDashboard[[#This Row],[runDate]:[runDate]], tbl_dateHistory[[runDate]:[runDate]], 0), MATCH(tbl_dailyDashboard[[#Headers],[totalTransactions]], tbl_dateHistory[#Headers], 0)), "-")</f>
        <v>x</v>
      </c>
      <c r="H718" s="46" t="str">
        <f>IFERROR(INDEX(tbl_dateHistory[], MATCH(tbl_dailyDashboard[[#This Row],[runDate]:[runDate]], tbl_dateHistory[[runDate]:[runDate]], 0), MATCH(tbl_dailyDashboard[[#Headers],[percentSuccessful]], tbl_dateHistory[#Headers], 0)), "-")</f>
        <v>x</v>
      </c>
      <c r="I718" s="46" t="str">
        <f>IFERROR(INDEX(tbl_dateHistory[], MATCH(tbl_dailyDashboard[[#This Row],[runDate]:[runDate]], tbl_dateHistory[[runDate]:[runDate]], 0), MATCH(tbl_dailyDashboard[[#Headers],[percentBRE]], tbl_dateHistory[#Headers], 0)), "-")</f>
        <v>x</v>
      </c>
      <c r="J718" s="47" t="str">
        <f>IFERROR(INDEX(tbl_dateHistory[], MATCH(tbl_dailyDashboard[[#This Row],[runDate]:[runDate]], tbl_dateHistory[[runDate]:[runDate]], 0), MATCH(tbl_dailyDashboard[[#Headers],[percentSystemErrors]], tbl_dateHistory[#Headers], 0)), "-")</f>
        <v>x</v>
      </c>
      <c r="K718" s="69"/>
    </row>
    <row r="719" spans="2:11" x14ac:dyDescent="0.3">
      <c r="B719" s="63"/>
      <c r="C719" s="45" t="str">
        <f>IFERROR((INDEX(tbl_dateHistory[], tbl_dailyDashboard[[#This Row],[rowLookup]], 1)), "-")</f>
        <v>x</v>
      </c>
      <c r="D719" s="48" t="str">
        <f>IFERROR(INDEX(tbl_dateHistory[], MATCH(tbl_dailyDashboard[[#This Row],[runDate]:[runDate]], tbl_dateHistory[[runDate]:[runDate]], 0), MATCH(tbl_dailyDashboard[[#Headers],[avgBotRunTime]], tbl_dateHistory[#Headers], 0)), "-")</f>
        <v>x</v>
      </c>
      <c r="E719" s="48" t="str">
        <f>IFERROR(INDEX(tbl_dateHistory[], MATCH(tbl_dailyDashboard[[#This Row],[runDate]:[runDate]], tbl_dateHistory[[runDate]:[runDate]], 0), MATCH(tbl_dailyDashboard[[#Headers],[avgTransactionTime]], tbl_dateHistory[#Headers], 0)), "-")</f>
        <v>x</v>
      </c>
      <c r="F719" s="5" t="str">
        <f>IFERROR(INDEX(tbl_dateHistory[], MATCH(tbl_dailyDashboard[[#This Row],[runDate]:[runDate]], tbl_dateHistory[[runDate]:[runDate]], 0), MATCH(tbl_dailyDashboard[[#Headers],[botRuns]], tbl_dateHistory[#Headers], 0)), "-")</f>
        <v>x</v>
      </c>
      <c r="G719" s="6" t="str">
        <f>IFERROR(INDEX(tbl_dateHistory[], MATCH(tbl_dailyDashboard[[#This Row],[runDate]:[runDate]], tbl_dateHistory[[runDate]:[runDate]], 0), MATCH(tbl_dailyDashboard[[#Headers],[totalTransactions]], tbl_dateHistory[#Headers], 0)), "-")</f>
        <v>x</v>
      </c>
      <c r="H719" s="46" t="str">
        <f>IFERROR(INDEX(tbl_dateHistory[], MATCH(tbl_dailyDashboard[[#This Row],[runDate]:[runDate]], tbl_dateHistory[[runDate]:[runDate]], 0), MATCH(tbl_dailyDashboard[[#Headers],[percentSuccessful]], tbl_dateHistory[#Headers], 0)), "-")</f>
        <v>x</v>
      </c>
      <c r="I719" s="46" t="str">
        <f>IFERROR(INDEX(tbl_dateHistory[], MATCH(tbl_dailyDashboard[[#This Row],[runDate]:[runDate]], tbl_dateHistory[[runDate]:[runDate]], 0), MATCH(tbl_dailyDashboard[[#Headers],[percentBRE]], tbl_dateHistory[#Headers], 0)), "-")</f>
        <v>x</v>
      </c>
      <c r="J719" s="47" t="str">
        <f>IFERROR(INDEX(tbl_dateHistory[], MATCH(tbl_dailyDashboard[[#This Row],[runDate]:[runDate]], tbl_dateHistory[[runDate]:[runDate]], 0), MATCH(tbl_dailyDashboard[[#Headers],[percentSystemErrors]], tbl_dateHistory[#Headers], 0)), "-")</f>
        <v>x</v>
      </c>
      <c r="K719" s="69"/>
    </row>
    <row r="720" spans="2:11" x14ac:dyDescent="0.3">
      <c r="B720" s="63"/>
      <c r="C720" s="45" t="str">
        <f>IFERROR((INDEX(tbl_dateHistory[], tbl_dailyDashboard[[#This Row],[rowLookup]], 1)), "-")</f>
        <v>x</v>
      </c>
      <c r="D720" s="48" t="str">
        <f>IFERROR(INDEX(tbl_dateHistory[], MATCH(tbl_dailyDashboard[[#This Row],[runDate]:[runDate]], tbl_dateHistory[[runDate]:[runDate]], 0), MATCH(tbl_dailyDashboard[[#Headers],[avgBotRunTime]], tbl_dateHistory[#Headers], 0)), "-")</f>
        <v>x</v>
      </c>
      <c r="E720" s="48" t="str">
        <f>IFERROR(INDEX(tbl_dateHistory[], MATCH(tbl_dailyDashboard[[#This Row],[runDate]:[runDate]], tbl_dateHistory[[runDate]:[runDate]], 0), MATCH(tbl_dailyDashboard[[#Headers],[avgTransactionTime]], tbl_dateHistory[#Headers], 0)), "-")</f>
        <v>x</v>
      </c>
      <c r="F720" s="5" t="str">
        <f>IFERROR(INDEX(tbl_dateHistory[], MATCH(tbl_dailyDashboard[[#This Row],[runDate]:[runDate]], tbl_dateHistory[[runDate]:[runDate]], 0), MATCH(tbl_dailyDashboard[[#Headers],[botRuns]], tbl_dateHistory[#Headers], 0)), "-")</f>
        <v>x</v>
      </c>
      <c r="G720" s="6" t="str">
        <f>IFERROR(INDEX(tbl_dateHistory[], MATCH(tbl_dailyDashboard[[#This Row],[runDate]:[runDate]], tbl_dateHistory[[runDate]:[runDate]], 0), MATCH(tbl_dailyDashboard[[#Headers],[totalTransactions]], tbl_dateHistory[#Headers], 0)), "-")</f>
        <v>x</v>
      </c>
      <c r="H720" s="46" t="str">
        <f>IFERROR(INDEX(tbl_dateHistory[], MATCH(tbl_dailyDashboard[[#This Row],[runDate]:[runDate]], tbl_dateHistory[[runDate]:[runDate]], 0), MATCH(tbl_dailyDashboard[[#Headers],[percentSuccessful]], tbl_dateHistory[#Headers], 0)), "-")</f>
        <v>x</v>
      </c>
      <c r="I720" s="46" t="str">
        <f>IFERROR(INDEX(tbl_dateHistory[], MATCH(tbl_dailyDashboard[[#This Row],[runDate]:[runDate]], tbl_dateHistory[[runDate]:[runDate]], 0), MATCH(tbl_dailyDashboard[[#Headers],[percentBRE]], tbl_dateHistory[#Headers], 0)), "-")</f>
        <v>x</v>
      </c>
      <c r="J720" s="47" t="str">
        <f>IFERROR(INDEX(tbl_dateHistory[], MATCH(tbl_dailyDashboard[[#This Row],[runDate]:[runDate]], tbl_dateHistory[[runDate]:[runDate]], 0), MATCH(tbl_dailyDashboard[[#Headers],[percentSystemErrors]], tbl_dateHistory[#Headers], 0)), "-")</f>
        <v>x</v>
      </c>
      <c r="K720" s="69"/>
    </row>
    <row r="721" spans="2:11" x14ac:dyDescent="0.3">
      <c r="B721" s="63"/>
      <c r="C721" s="45" t="str">
        <f>IFERROR((INDEX(tbl_dateHistory[], tbl_dailyDashboard[[#This Row],[rowLookup]], 1)), "-")</f>
        <v>x</v>
      </c>
      <c r="D721" s="48" t="str">
        <f>IFERROR(INDEX(tbl_dateHistory[], MATCH(tbl_dailyDashboard[[#This Row],[runDate]:[runDate]], tbl_dateHistory[[runDate]:[runDate]], 0), MATCH(tbl_dailyDashboard[[#Headers],[avgBotRunTime]], tbl_dateHistory[#Headers], 0)), "-")</f>
        <v>x</v>
      </c>
      <c r="E721" s="48" t="str">
        <f>IFERROR(INDEX(tbl_dateHistory[], MATCH(tbl_dailyDashboard[[#This Row],[runDate]:[runDate]], tbl_dateHistory[[runDate]:[runDate]], 0), MATCH(tbl_dailyDashboard[[#Headers],[avgTransactionTime]], tbl_dateHistory[#Headers], 0)), "-")</f>
        <v>x</v>
      </c>
      <c r="F721" s="5" t="str">
        <f>IFERROR(INDEX(tbl_dateHistory[], MATCH(tbl_dailyDashboard[[#This Row],[runDate]:[runDate]], tbl_dateHistory[[runDate]:[runDate]], 0), MATCH(tbl_dailyDashboard[[#Headers],[botRuns]], tbl_dateHistory[#Headers], 0)), "-")</f>
        <v>x</v>
      </c>
      <c r="G721" s="6" t="str">
        <f>IFERROR(INDEX(tbl_dateHistory[], MATCH(tbl_dailyDashboard[[#This Row],[runDate]:[runDate]], tbl_dateHistory[[runDate]:[runDate]], 0), MATCH(tbl_dailyDashboard[[#Headers],[totalTransactions]], tbl_dateHistory[#Headers], 0)), "-")</f>
        <v>x</v>
      </c>
      <c r="H721" s="46" t="str">
        <f>IFERROR(INDEX(tbl_dateHistory[], MATCH(tbl_dailyDashboard[[#This Row],[runDate]:[runDate]], tbl_dateHistory[[runDate]:[runDate]], 0), MATCH(tbl_dailyDashboard[[#Headers],[percentSuccessful]], tbl_dateHistory[#Headers], 0)), "-")</f>
        <v>x</v>
      </c>
      <c r="I721" s="46" t="str">
        <f>IFERROR(INDEX(tbl_dateHistory[], MATCH(tbl_dailyDashboard[[#This Row],[runDate]:[runDate]], tbl_dateHistory[[runDate]:[runDate]], 0), MATCH(tbl_dailyDashboard[[#Headers],[percentBRE]], tbl_dateHistory[#Headers], 0)), "-")</f>
        <v>x</v>
      </c>
      <c r="J721" s="47" t="str">
        <f>IFERROR(INDEX(tbl_dateHistory[], MATCH(tbl_dailyDashboard[[#This Row],[runDate]:[runDate]], tbl_dateHistory[[runDate]:[runDate]], 0), MATCH(tbl_dailyDashboard[[#Headers],[percentSystemErrors]], tbl_dateHistory[#Headers], 0)), "-")</f>
        <v>x</v>
      </c>
      <c r="K721" s="69"/>
    </row>
    <row r="722" spans="2:11" x14ac:dyDescent="0.3">
      <c r="B722" s="63"/>
      <c r="C722" s="45" t="str">
        <f>IFERROR((INDEX(tbl_dateHistory[], tbl_dailyDashboard[[#This Row],[rowLookup]], 1)), "-")</f>
        <v>x</v>
      </c>
      <c r="D722" s="48" t="str">
        <f>IFERROR(INDEX(tbl_dateHistory[], MATCH(tbl_dailyDashboard[[#This Row],[runDate]:[runDate]], tbl_dateHistory[[runDate]:[runDate]], 0), MATCH(tbl_dailyDashboard[[#Headers],[avgBotRunTime]], tbl_dateHistory[#Headers], 0)), "-")</f>
        <v>x</v>
      </c>
      <c r="E722" s="48" t="str">
        <f>IFERROR(INDEX(tbl_dateHistory[], MATCH(tbl_dailyDashboard[[#This Row],[runDate]:[runDate]], tbl_dateHistory[[runDate]:[runDate]], 0), MATCH(tbl_dailyDashboard[[#Headers],[avgTransactionTime]], tbl_dateHistory[#Headers], 0)), "-")</f>
        <v>x</v>
      </c>
      <c r="F722" s="5" t="str">
        <f>IFERROR(INDEX(tbl_dateHistory[], MATCH(tbl_dailyDashboard[[#This Row],[runDate]:[runDate]], tbl_dateHistory[[runDate]:[runDate]], 0), MATCH(tbl_dailyDashboard[[#Headers],[botRuns]], tbl_dateHistory[#Headers], 0)), "-")</f>
        <v>x</v>
      </c>
      <c r="G722" s="6" t="str">
        <f>IFERROR(INDEX(tbl_dateHistory[], MATCH(tbl_dailyDashboard[[#This Row],[runDate]:[runDate]], tbl_dateHistory[[runDate]:[runDate]], 0), MATCH(tbl_dailyDashboard[[#Headers],[totalTransactions]], tbl_dateHistory[#Headers], 0)), "-")</f>
        <v>x</v>
      </c>
      <c r="H722" s="46" t="str">
        <f>IFERROR(INDEX(tbl_dateHistory[], MATCH(tbl_dailyDashboard[[#This Row],[runDate]:[runDate]], tbl_dateHistory[[runDate]:[runDate]], 0), MATCH(tbl_dailyDashboard[[#Headers],[percentSuccessful]], tbl_dateHistory[#Headers], 0)), "-")</f>
        <v>x</v>
      </c>
      <c r="I722" s="46" t="str">
        <f>IFERROR(INDEX(tbl_dateHistory[], MATCH(tbl_dailyDashboard[[#This Row],[runDate]:[runDate]], tbl_dateHistory[[runDate]:[runDate]], 0), MATCH(tbl_dailyDashboard[[#Headers],[percentBRE]], tbl_dateHistory[#Headers], 0)), "-")</f>
        <v>x</v>
      </c>
      <c r="J722" s="47" t="str">
        <f>IFERROR(INDEX(tbl_dateHistory[], MATCH(tbl_dailyDashboard[[#This Row],[runDate]:[runDate]], tbl_dateHistory[[runDate]:[runDate]], 0), MATCH(tbl_dailyDashboard[[#Headers],[percentSystemErrors]], tbl_dateHistory[#Headers], 0)), "-")</f>
        <v>x</v>
      </c>
      <c r="K722" s="69"/>
    </row>
    <row r="723" spans="2:11" x14ac:dyDescent="0.3">
      <c r="B723" s="63"/>
      <c r="C723" s="45" t="str">
        <f>IFERROR((INDEX(tbl_dateHistory[], tbl_dailyDashboard[[#This Row],[rowLookup]], 1)), "-")</f>
        <v>x</v>
      </c>
      <c r="D723" s="48" t="str">
        <f>IFERROR(INDEX(tbl_dateHistory[], MATCH(tbl_dailyDashboard[[#This Row],[runDate]:[runDate]], tbl_dateHistory[[runDate]:[runDate]], 0), MATCH(tbl_dailyDashboard[[#Headers],[avgBotRunTime]], tbl_dateHistory[#Headers], 0)), "-")</f>
        <v>x</v>
      </c>
      <c r="E723" s="48" t="str">
        <f>IFERROR(INDEX(tbl_dateHistory[], MATCH(tbl_dailyDashboard[[#This Row],[runDate]:[runDate]], tbl_dateHistory[[runDate]:[runDate]], 0), MATCH(tbl_dailyDashboard[[#Headers],[avgTransactionTime]], tbl_dateHistory[#Headers], 0)), "-")</f>
        <v>x</v>
      </c>
      <c r="F723" s="5" t="str">
        <f>IFERROR(INDEX(tbl_dateHistory[], MATCH(tbl_dailyDashboard[[#This Row],[runDate]:[runDate]], tbl_dateHistory[[runDate]:[runDate]], 0), MATCH(tbl_dailyDashboard[[#Headers],[botRuns]], tbl_dateHistory[#Headers], 0)), "-")</f>
        <v>x</v>
      </c>
      <c r="G723" s="6" t="str">
        <f>IFERROR(INDEX(tbl_dateHistory[], MATCH(tbl_dailyDashboard[[#This Row],[runDate]:[runDate]], tbl_dateHistory[[runDate]:[runDate]], 0), MATCH(tbl_dailyDashboard[[#Headers],[totalTransactions]], tbl_dateHistory[#Headers], 0)), "-")</f>
        <v>x</v>
      </c>
      <c r="H723" s="46" t="str">
        <f>IFERROR(INDEX(tbl_dateHistory[], MATCH(tbl_dailyDashboard[[#This Row],[runDate]:[runDate]], tbl_dateHistory[[runDate]:[runDate]], 0), MATCH(tbl_dailyDashboard[[#Headers],[percentSuccessful]], tbl_dateHistory[#Headers], 0)), "-")</f>
        <v>x</v>
      </c>
      <c r="I723" s="46" t="str">
        <f>IFERROR(INDEX(tbl_dateHistory[], MATCH(tbl_dailyDashboard[[#This Row],[runDate]:[runDate]], tbl_dateHistory[[runDate]:[runDate]], 0), MATCH(tbl_dailyDashboard[[#Headers],[percentBRE]], tbl_dateHistory[#Headers], 0)), "-")</f>
        <v>x</v>
      </c>
      <c r="J723" s="47" t="str">
        <f>IFERROR(INDEX(tbl_dateHistory[], MATCH(tbl_dailyDashboard[[#This Row],[runDate]:[runDate]], tbl_dateHistory[[runDate]:[runDate]], 0), MATCH(tbl_dailyDashboard[[#Headers],[percentSystemErrors]], tbl_dateHistory[#Headers], 0)), "-")</f>
        <v>x</v>
      </c>
      <c r="K723" s="69"/>
    </row>
    <row r="724" spans="2:11" x14ac:dyDescent="0.3">
      <c r="B724" s="63"/>
      <c r="C724" s="45" t="str">
        <f>IFERROR((INDEX(tbl_dateHistory[], tbl_dailyDashboard[[#This Row],[rowLookup]], 1)), "-")</f>
        <v>x</v>
      </c>
      <c r="D724" s="48" t="str">
        <f>IFERROR(INDEX(tbl_dateHistory[], MATCH(tbl_dailyDashboard[[#This Row],[runDate]:[runDate]], tbl_dateHistory[[runDate]:[runDate]], 0), MATCH(tbl_dailyDashboard[[#Headers],[avgBotRunTime]], tbl_dateHistory[#Headers], 0)), "-")</f>
        <v>x</v>
      </c>
      <c r="E724" s="48" t="str">
        <f>IFERROR(INDEX(tbl_dateHistory[], MATCH(tbl_dailyDashboard[[#This Row],[runDate]:[runDate]], tbl_dateHistory[[runDate]:[runDate]], 0), MATCH(tbl_dailyDashboard[[#Headers],[avgTransactionTime]], tbl_dateHistory[#Headers], 0)), "-")</f>
        <v>x</v>
      </c>
      <c r="F724" s="5" t="str">
        <f>IFERROR(INDEX(tbl_dateHistory[], MATCH(tbl_dailyDashboard[[#This Row],[runDate]:[runDate]], tbl_dateHistory[[runDate]:[runDate]], 0), MATCH(tbl_dailyDashboard[[#Headers],[botRuns]], tbl_dateHistory[#Headers], 0)), "-")</f>
        <v>x</v>
      </c>
      <c r="G724" s="6" t="str">
        <f>IFERROR(INDEX(tbl_dateHistory[], MATCH(tbl_dailyDashboard[[#This Row],[runDate]:[runDate]], tbl_dateHistory[[runDate]:[runDate]], 0), MATCH(tbl_dailyDashboard[[#Headers],[totalTransactions]], tbl_dateHistory[#Headers], 0)), "-")</f>
        <v>x</v>
      </c>
      <c r="H724" s="46" t="str">
        <f>IFERROR(INDEX(tbl_dateHistory[], MATCH(tbl_dailyDashboard[[#This Row],[runDate]:[runDate]], tbl_dateHistory[[runDate]:[runDate]], 0), MATCH(tbl_dailyDashboard[[#Headers],[percentSuccessful]], tbl_dateHistory[#Headers], 0)), "-")</f>
        <v>x</v>
      </c>
      <c r="I724" s="46" t="str">
        <f>IFERROR(INDEX(tbl_dateHistory[], MATCH(tbl_dailyDashboard[[#This Row],[runDate]:[runDate]], tbl_dateHistory[[runDate]:[runDate]], 0), MATCH(tbl_dailyDashboard[[#Headers],[percentBRE]], tbl_dateHistory[#Headers], 0)), "-")</f>
        <v>x</v>
      </c>
      <c r="J724" s="47" t="str">
        <f>IFERROR(INDEX(tbl_dateHistory[], MATCH(tbl_dailyDashboard[[#This Row],[runDate]:[runDate]], tbl_dateHistory[[runDate]:[runDate]], 0), MATCH(tbl_dailyDashboard[[#Headers],[percentSystemErrors]], tbl_dateHistory[#Headers], 0)), "-")</f>
        <v>x</v>
      </c>
      <c r="K724" s="69"/>
    </row>
    <row r="725" spans="2:11" x14ac:dyDescent="0.3">
      <c r="B725" s="63"/>
      <c r="C725" s="45" t="str">
        <f>IFERROR((INDEX(tbl_dateHistory[], tbl_dailyDashboard[[#This Row],[rowLookup]], 1)), "-")</f>
        <v>x</v>
      </c>
      <c r="D725" s="48" t="str">
        <f>IFERROR(INDEX(tbl_dateHistory[], MATCH(tbl_dailyDashboard[[#This Row],[runDate]:[runDate]], tbl_dateHistory[[runDate]:[runDate]], 0), MATCH(tbl_dailyDashboard[[#Headers],[avgBotRunTime]], tbl_dateHistory[#Headers], 0)), "-")</f>
        <v>x</v>
      </c>
      <c r="E725" s="48" t="str">
        <f>IFERROR(INDEX(tbl_dateHistory[], MATCH(tbl_dailyDashboard[[#This Row],[runDate]:[runDate]], tbl_dateHistory[[runDate]:[runDate]], 0), MATCH(tbl_dailyDashboard[[#Headers],[avgTransactionTime]], tbl_dateHistory[#Headers], 0)), "-")</f>
        <v>x</v>
      </c>
      <c r="F725" s="5" t="str">
        <f>IFERROR(INDEX(tbl_dateHistory[], MATCH(tbl_dailyDashboard[[#This Row],[runDate]:[runDate]], tbl_dateHistory[[runDate]:[runDate]], 0), MATCH(tbl_dailyDashboard[[#Headers],[botRuns]], tbl_dateHistory[#Headers], 0)), "-")</f>
        <v>x</v>
      </c>
      <c r="G725" s="6" t="str">
        <f>IFERROR(INDEX(tbl_dateHistory[], MATCH(tbl_dailyDashboard[[#This Row],[runDate]:[runDate]], tbl_dateHistory[[runDate]:[runDate]], 0), MATCH(tbl_dailyDashboard[[#Headers],[totalTransactions]], tbl_dateHistory[#Headers], 0)), "-")</f>
        <v>x</v>
      </c>
      <c r="H725" s="46" t="str">
        <f>IFERROR(INDEX(tbl_dateHistory[], MATCH(tbl_dailyDashboard[[#This Row],[runDate]:[runDate]], tbl_dateHistory[[runDate]:[runDate]], 0), MATCH(tbl_dailyDashboard[[#Headers],[percentSuccessful]], tbl_dateHistory[#Headers], 0)), "-")</f>
        <v>x</v>
      </c>
      <c r="I725" s="46" t="str">
        <f>IFERROR(INDEX(tbl_dateHistory[], MATCH(tbl_dailyDashboard[[#This Row],[runDate]:[runDate]], tbl_dateHistory[[runDate]:[runDate]], 0), MATCH(tbl_dailyDashboard[[#Headers],[percentBRE]], tbl_dateHistory[#Headers], 0)), "-")</f>
        <v>x</v>
      </c>
      <c r="J725" s="47" t="str">
        <f>IFERROR(INDEX(tbl_dateHistory[], MATCH(tbl_dailyDashboard[[#This Row],[runDate]:[runDate]], tbl_dateHistory[[runDate]:[runDate]], 0), MATCH(tbl_dailyDashboard[[#Headers],[percentSystemErrors]], tbl_dateHistory[#Headers], 0)), "-")</f>
        <v>x</v>
      </c>
      <c r="K725" s="69"/>
    </row>
    <row r="726" spans="2:11" x14ac:dyDescent="0.3">
      <c r="B726" s="63"/>
      <c r="C726" s="45" t="str">
        <f>IFERROR((INDEX(tbl_dateHistory[], tbl_dailyDashboard[[#This Row],[rowLookup]], 1)), "-")</f>
        <v>x</v>
      </c>
      <c r="D726" s="48" t="str">
        <f>IFERROR(INDEX(tbl_dateHistory[], MATCH(tbl_dailyDashboard[[#This Row],[runDate]:[runDate]], tbl_dateHistory[[runDate]:[runDate]], 0), MATCH(tbl_dailyDashboard[[#Headers],[avgBotRunTime]], tbl_dateHistory[#Headers], 0)), "-")</f>
        <v>x</v>
      </c>
      <c r="E726" s="48" t="str">
        <f>IFERROR(INDEX(tbl_dateHistory[], MATCH(tbl_dailyDashboard[[#This Row],[runDate]:[runDate]], tbl_dateHistory[[runDate]:[runDate]], 0), MATCH(tbl_dailyDashboard[[#Headers],[avgTransactionTime]], tbl_dateHistory[#Headers], 0)), "-")</f>
        <v>x</v>
      </c>
      <c r="F726" s="5" t="str">
        <f>IFERROR(INDEX(tbl_dateHistory[], MATCH(tbl_dailyDashboard[[#This Row],[runDate]:[runDate]], tbl_dateHistory[[runDate]:[runDate]], 0), MATCH(tbl_dailyDashboard[[#Headers],[botRuns]], tbl_dateHistory[#Headers], 0)), "-")</f>
        <v>x</v>
      </c>
      <c r="G726" s="6" t="str">
        <f>IFERROR(INDEX(tbl_dateHistory[], MATCH(tbl_dailyDashboard[[#This Row],[runDate]:[runDate]], tbl_dateHistory[[runDate]:[runDate]], 0), MATCH(tbl_dailyDashboard[[#Headers],[totalTransactions]], tbl_dateHistory[#Headers], 0)), "-")</f>
        <v>x</v>
      </c>
      <c r="H726" s="46" t="str">
        <f>IFERROR(INDEX(tbl_dateHistory[], MATCH(tbl_dailyDashboard[[#This Row],[runDate]:[runDate]], tbl_dateHistory[[runDate]:[runDate]], 0), MATCH(tbl_dailyDashboard[[#Headers],[percentSuccessful]], tbl_dateHistory[#Headers], 0)), "-")</f>
        <v>x</v>
      </c>
      <c r="I726" s="46" t="str">
        <f>IFERROR(INDEX(tbl_dateHistory[], MATCH(tbl_dailyDashboard[[#This Row],[runDate]:[runDate]], tbl_dateHistory[[runDate]:[runDate]], 0), MATCH(tbl_dailyDashboard[[#Headers],[percentBRE]], tbl_dateHistory[#Headers], 0)), "-")</f>
        <v>x</v>
      </c>
      <c r="J726" s="47" t="str">
        <f>IFERROR(INDEX(tbl_dateHistory[], MATCH(tbl_dailyDashboard[[#This Row],[runDate]:[runDate]], tbl_dateHistory[[runDate]:[runDate]], 0), MATCH(tbl_dailyDashboard[[#Headers],[percentSystemErrors]], tbl_dateHistory[#Headers], 0)), "-")</f>
        <v>x</v>
      </c>
      <c r="K726" s="69"/>
    </row>
    <row r="727" spans="2:11" x14ac:dyDescent="0.3">
      <c r="B727" s="63"/>
      <c r="C727" s="45" t="str">
        <f>IFERROR((INDEX(tbl_dateHistory[], tbl_dailyDashboard[[#This Row],[rowLookup]], 1)), "-")</f>
        <v>x</v>
      </c>
      <c r="D727" s="48" t="str">
        <f>IFERROR(INDEX(tbl_dateHistory[], MATCH(tbl_dailyDashboard[[#This Row],[runDate]:[runDate]], tbl_dateHistory[[runDate]:[runDate]], 0), MATCH(tbl_dailyDashboard[[#Headers],[avgBotRunTime]], tbl_dateHistory[#Headers], 0)), "-")</f>
        <v>x</v>
      </c>
      <c r="E727" s="48" t="str">
        <f>IFERROR(INDEX(tbl_dateHistory[], MATCH(tbl_dailyDashboard[[#This Row],[runDate]:[runDate]], tbl_dateHistory[[runDate]:[runDate]], 0), MATCH(tbl_dailyDashboard[[#Headers],[avgTransactionTime]], tbl_dateHistory[#Headers], 0)), "-")</f>
        <v>x</v>
      </c>
      <c r="F727" s="5" t="str">
        <f>IFERROR(INDEX(tbl_dateHistory[], MATCH(tbl_dailyDashboard[[#This Row],[runDate]:[runDate]], tbl_dateHistory[[runDate]:[runDate]], 0), MATCH(tbl_dailyDashboard[[#Headers],[botRuns]], tbl_dateHistory[#Headers], 0)), "-")</f>
        <v>x</v>
      </c>
      <c r="G727" s="6" t="str">
        <f>IFERROR(INDEX(tbl_dateHistory[], MATCH(tbl_dailyDashboard[[#This Row],[runDate]:[runDate]], tbl_dateHistory[[runDate]:[runDate]], 0), MATCH(tbl_dailyDashboard[[#Headers],[totalTransactions]], tbl_dateHistory[#Headers], 0)), "-")</f>
        <v>x</v>
      </c>
      <c r="H727" s="46" t="str">
        <f>IFERROR(INDEX(tbl_dateHistory[], MATCH(tbl_dailyDashboard[[#This Row],[runDate]:[runDate]], tbl_dateHistory[[runDate]:[runDate]], 0), MATCH(tbl_dailyDashboard[[#Headers],[percentSuccessful]], tbl_dateHistory[#Headers], 0)), "-")</f>
        <v>x</v>
      </c>
      <c r="I727" s="46" t="str">
        <f>IFERROR(INDEX(tbl_dateHistory[], MATCH(tbl_dailyDashboard[[#This Row],[runDate]:[runDate]], tbl_dateHistory[[runDate]:[runDate]], 0), MATCH(tbl_dailyDashboard[[#Headers],[percentBRE]], tbl_dateHistory[#Headers], 0)), "-")</f>
        <v>x</v>
      </c>
      <c r="J727" s="47" t="str">
        <f>IFERROR(INDEX(tbl_dateHistory[], MATCH(tbl_dailyDashboard[[#This Row],[runDate]:[runDate]], tbl_dateHistory[[runDate]:[runDate]], 0), MATCH(tbl_dailyDashboard[[#Headers],[percentSystemErrors]], tbl_dateHistory[#Headers], 0)), "-")</f>
        <v>x</v>
      </c>
      <c r="K727" s="69"/>
    </row>
    <row r="728" spans="2:11" x14ac:dyDescent="0.3">
      <c r="B728" s="63"/>
      <c r="C728" s="45" t="str">
        <f>IFERROR((INDEX(tbl_dateHistory[], tbl_dailyDashboard[[#This Row],[rowLookup]], 1)), "-")</f>
        <v>x</v>
      </c>
      <c r="D728" s="48" t="str">
        <f>IFERROR(INDEX(tbl_dateHistory[], MATCH(tbl_dailyDashboard[[#This Row],[runDate]:[runDate]], tbl_dateHistory[[runDate]:[runDate]], 0), MATCH(tbl_dailyDashboard[[#Headers],[avgBotRunTime]], tbl_dateHistory[#Headers], 0)), "-")</f>
        <v>x</v>
      </c>
      <c r="E728" s="48" t="str">
        <f>IFERROR(INDEX(tbl_dateHistory[], MATCH(tbl_dailyDashboard[[#This Row],[runDate]:[runDate]], tbl_dateHistory[[runDate]:[runDate]], 0), MATCH(tbl_dailyDashboard[[#Headers],[avgTransactionTime]], tbl_dateHistory[#Headers], 0)), "-")</f>
        <v>x</v>
      </c>
      <c r="F728" s="5" t="str">
        <f>IFERROR(INDEX(tbl_dateHistory[], MATCH(tbl_dailyDashboard[[#This Row],[runDate]:[runDate]], tbl_dateHistory[[runDate]:[runDate]], 0), MATCH(tbl_dailyDashboard[[#Headers],[botRuns]], tbl_dateHistory[#Headers], 0)), "-")</f>
        <v>x</v>
      </c>
      <c r="G728" s="6" t="str">
        <f>IFERROR(INDEX(tbl_dateHistory[], MATCH(tbl_dailyDashboard[[#This Row],[runDate]:[runDate]], tbl_dateHistory[[runDate]:[runDate]], 0), MATCH(tbl_dailyDashboard[[#Headers],[totalTransactions]], tbl_dateHistory[#Headers], 0)), "-")</f>
        <v>x</v>
      </c>
      <c r="H728" s="46" t="str">
        <f>IFERROR(INDEX(tbl_dateHistory[], MATCH(tbl_dailyDashboard[[#This Row],[runDate]:[runDate]], tbl_dateHistory[[runDate]:[runDate]], 0), MATCH(tbl_dailyDashboard[[#Headers],[percentSuccessful]], tbl_dateHistory[#Headers], 0)), "-")</f>
        <v>x</v>
      </c>
      <c r="I728" s="46" t="str">
        <f>IFERROR(INDEX(tbl_dateHistory[], MATCH(tbl_dailyDashboard[[#This Row],[runDate]:[runDate]], tbl_dateHistory[[runDate]:[runDate]], 0), MATCH(tbl_dailyDashboard[[#Headers],[percentBRE]], tbl_dateHistory[#Headers], 0)), "-")</f>
        <v>x</v>
      </c>
      <c r="J728" s="47" t="str">
        <f>IFERROR(INDEX(tbl_dateHistory[], MATCH(tbl_dailyDashboard[[#This Row],[runDate]:[runDate]], tbl_dateHistory[[runDate]:[runDate]], 0), MATCH(tbl_dailyDashboard[[#Headers],[percentSystemErrors]], tbl_dateHistory[#Headers], 0)), "-")</f>
        <v>x</v>
      </c>
      <c r="K728" s="69"/>
    </row>
    <row r="729" spans="2:11" x14ac:dyDescent="0.3">
      <c r="B729" s="63"/>
      <c r="C729" s="45" t="str">
        <f>IFERROR((INDEX(tbl_dateHistory[], tbl_dailyDashboard[[#This Row],[rowLookup]], 1)), "-")</f>
        <v>x</v>
      </c>
      <c r="D729" s="48" t="str">
        <f>IFERROR(INDEX(tbl_dateHistory[], MATCH(tbl_dailyDashboard[[#This Row],[runDate]:[runDate]], tbl_dateHistory[[runDate]:[runDate]], 0), MATCH(tbl_dailyDashboard[[#Headers],[avgBotRunTime]], tbl_dateHistory[#Headers], 0)), "-")</f>
        <v>x</v>
      </c>
      <c r="E729" s="48" t="str">
        <f>IFERROR(INDEX(tbl_dateHistory[], MATCH(tbl_dailyDashboard[[#This Row],[runDate]:[runDate]], tbl_dateHistory[[runDate]:[runDate]], 0), MATCH(tbl_dailyDashboard[[#Headers],[avgTransactionTime]], tbl_dateHistory[#Headers], 0)), "-")</f>
        <v>x</v>
      </c>
      <c r="F729" s="5" t="str">
        <f>IFERROR(INDEX(tbl_dateHistory[], MATCH(tbl_dailyDashboard[[#This Row],[runDate]:[runDate]], tbl_dateHistory[[runDate]:[runDate]], 0), MATCH(tbl_dailyDashboard[[#Headers],[botRuns]], tbl_dateHistory[#Headers], 0)), "-")</f>
        <v>x</v>
      </c>
      <c r="G729" s="6" t="str">
        <f>IFERROR(INDEX(tbl_dateHistory[], MATCH(tbl_dailyDashboard[[#This Row],[runDate]:[runDate]], tbl_dateHistory[[runDate]:[runDate]], 0), MATCH(tbl_dailyDashboard[[#Headers],[totalTransactions]], tbl_dateHistory[#Headers], 0)), "-")</f>
        <v>x</v>
      </c>
      <c r="H729" s="46" t="str">
        <f>IFERROR(INDEX(tbl_dateHistory[], MATCH(tbl_dailyDashboard[[#This Row],[runDate]:[runDate]], tbl_dateHistory[[runDate]:[runDate]], 0), MATCH(tbl_dailyDashboard[[#Headers],[percentSuccessful]], tbl_dateHistory[#Headers], 0)), "-")</f>
        <v>x</v>
      </c>
      <c r="I729" s="46" t="str">
        <f>IFERROR(INDEX(tbl_dateHistory[], MATCH(tbl_dailyDashboard[[#This Row],[runDate]:[runDate]], tbl_dateHistory[[runDate]:[runDate]], 0), MATCH(tbl_dailyDashboard[[#Headers],[percentBRE]], tbl_dateHistory[#Headers], 0)), "-")</f>
        <v>x</v>
      </c>
      <c r="J729" s="47" t="str">
        <f>IFERROR(INDEX(tbl_dateHistory[], MATCH(tbl_dailyDashboard[[#This Row],[runDate]:[runDate]], tbl_dateHistory[[runDate]:[runDate]], 0), MATCH(tbl_dailyDashboard[[#Headers],[percentSystemErrors]], tbl_dateHistory[#Headers], 0)), "-")</f>
        <v>x</v>
      </c>
      <c r="K729" s="69"/>
    </row>
    <row r="730" spans="2:11" x14ac:dyDescent="0.3">
      <c r="B730" s="63"/>
      <c r="C730" s="45" t="str">
        <f>IFERROR((INDEX(tbl_dateHistory[], tbl_dailyDashboard[[#This Row],[rowLookup]], 1)), "-")</f>
        <v>x</v>
      </c>
      <c r="D730" s="48" t="str">
        <f>IFERROR(INDEX(tbl_dateHistory[], MATCH(tbl_dailyDashboard[[#This Row],[runDate]:[runDate]], tbl_dateHistory[[runDate]:[runDate]], 0), MATCH(tbl_dailyDashboard[[#Headers],[avgBotRunTime]], tbl_dateHistory[#Headers], 0)), "-")</f>
        <v>x</v>
      </c>
      <c r="E730" s="48" t="str">
        <f>IFERROR(INDEX(tbl_dateHistory[], MATCH(tbl_dailyDashboard[[#This Row],[runDate]:[runDate]], tbl_dateHistory[[runDate]:[runDate]], 0), MATCH(tbl_dailyDashboard[[#Headers],[avgTransactionTime]], tbl_dateHistory[#Headers], 0)), "-")</f>
        <v>x</v>
      </c>
      <c r="F730" s="5" t="str">
        <f>IFERROR(INDEX(tbl_dateHistory[], MATCH(tbl_dailyDashboard[[#This Row],[runDate]:[runDate]], tbl_dateHistory[[runDate]:[runDate]], 0), MATCH(tbl_dailyDashboard[[#Headers],[botRuns]], tbl_dateHistory[#Headers], 0)), "-")</f>
        <v>x</v>
      </c>
      <c r="G730" s="6" t="str">
        <f>IFERROR(INDEX(tbl_dateHistory[], MATCH(tbl_dailyDashboard[[#This Row],[runDate]:[runDate]], tbl_dateHistory[[runDate]:[runDate]], 0), MATCH(tbl_dailyDashboard[[#Headers],[totalTransactions]], tbl_dateHistory[#Headers], 0)), "-")</f>
        <v>x</v>
      </c>
      <c r="H730" s="46" t="str">
        <f>IFERROR(INDEX(tbl_dateHistory[], MATCH(tbl_dailyDashboard[[#This Row],[runDate]:[runDate]], tbl_dateHistory[[runDate]:[runDate]], 0), MATCH(tbl_dailyDashboard[[#Headers],[percentSuccessful]], tbl_dateHistory[#Headers], 0)), "-")</f>
        <v>x</v>
      </c>
      <c r="I730" s="46" t="str">
        <f>IFERROR(INDEX(tbl_dateHistory[], MATCH(tbl_dailyDashboard[[#This Row],[runDate]:[runDate]], tbl_dateHistory[[runDate]:[runDate]], 0), MATCH(tbl_dailyDashboard[[#Headers],[percentBRE]], tbl_dateHistory[#Headers], 0)), "-")</f>
        <v>x</v>
      </c>
      <c r="J730" s="47" t="str">
        <f>IFERROR(INDEX(tbl_dateHistory[], MATCH(tbl_dailyDashboard[[#This Row],[runDate]:[runDate]], tbl_dateHistory[[runDate]:[runDate]], 0), MATCH(tbl_dailyDashboard[[#Headers],[percentSystemErrors]], tbl_dateHistory[#Headers], 0)), "-")</f>
        <v>x</v>
      </c>
      <c r="K730" s="69"/>
    </row>
    <row r="731" spans="2:11" x14ac:dyDescent="0.3">
      <c r="B731" s="63"/>
      <c r="C731" s="45" t="str">
        <f>IFERROR((INDEX(tbl_dateHistory[], tbl_dailyDashboard[[#This Row],[rowLookup]], 1)), "-")</f>
        <v>x</v>
      </c>
      <c r="D731" s="48" t="str">
        <f>IFERROR(INDEX(tbl_dateHistory[], MATCH(tbl_dailyDashboard[[#This Row],[runDate]:[runDate]], tbl_dateHistory[[runDate]:[runDate]], 0), MATCH(tbl_dailyDashboard[[#Headers],[avgBotRunTime]], tbl_dateHistory[#Headers], 0)), "-")</f>
        <v>x</v>
      </c>
      <c r="E731" s="48" t="str">
        <f>IFERROR(INDEX(tbl_dateHistory[], MATCH(tbl_dailyDashboard[[#This Row],[runDate]:[runDate]], tbl_dateHistory[[runDate]:[runDate]], 0), MATCH(tbl_dailyDashboard[[#Headers],[avgTransactionTime]], tbl_dateHistory[#Headers], 0)), "-")</f>
        <v>x</v>
      </c>
      <c r="F731" s="5" t="str">
        <f>IFERROR(INDEX(tbl_dateHistory[], MATCH(tbl_dailyDashboard[[#This Row],[runDate]:[runDate]], tbl_dateHistory[[runDate]:[runDate]], 0), MATCH(tbl_dailyDashboard[[#Headers],[botRuns]], tbl_dateHistory[#Headers], 0)), "-")</f>
        <v>x</v>
      </c>
      <c r="G731" s="6" t="str">
        <f>IFERROR(INDEX(tbl_dateHistory[], MATCH(tbl_dailyDashboard[[#This Row],[runDate]:[runDate]], tbl_dateHistory[[runDate]:[runDate]], 0), MATCH(tbl_dailyDashboard[[#Headers],[totalTransactions]], tbl_dateHistory[#Headers], 0)), "-")</f>
        <v>x</v>
      </c>
      <c r="H731" s="46" t="str">
        <f>IFERROR(INDEX(tbl_dateHistory[], MATCH(tbl_dailyDashboard[[#This Row],[runDate]:[runDate]], tbl_dateHistory[[runDate]:[runDate]], 0), MATCH(tbl_dailyDashboard[[#Headers],[percentSuccessful]], tbl_dateHistory[#Headers], 0)), "-")</f>
        <v>x</v>
      </c>
      <c r="I731" s="46" t="str">
        <f>IFERROR(INDEX(tbl_dateHistory[], MATCH(tbl_dailyDashboard[[#This Row],[runDate]:[runDate]], tbl_dateHistory[[runDate]:[runDate]], 0), MATCH(tbl_dailyDashboard[[#Headers],[percentBRE]], tbl_dateHistory[#Headers], 0)), "-")</f>
        <v>x</v>
      </c>
      <c r="J731" s="47" t="str">
        <f>IFERROR(INDEX(tbl_dateHistory[], MATCH(tbl_dailyDashboard[[#This Row],[runDate]:[runDate]], tbl_dateHistory[[runDate]:[runDate]], 0), MATCH(tbl_dailyDashboard[[#Headers],[percentSystemErrors]], tbl_dateHistory[#Headers], 0)), "-")</f>
        <v>x</v>
      </c>
      <c r="K731" s="69"/>
    </row>
    <row r="732" spans="2:11" x14ac:dyDescent="0.3">
      <c r="B732" s="63"/>
      <c r="C732" s="45" t="str">
        <f>IFERROR((INDEX(tbl_dateHistory[], tbl_dailyDashboard[[#This Row],[rowLookup]], 1)), "-")</f>
        <v>x</v>
      </c>
      <c r="D732" s="48" t="str">
        <f>IFERROR(INDEX(tbl_dateHistory[], MATCH(tbl_dailyDashboard[[#This Row],[runDate]:[runDate]], tbl_dateHistory[[runDate]:[runDate]], 0), MATCH(tbl_dailyDashboard[[#Headers],[avgBotRunTime]], tbl_dateHistory[#Headers], 0)), "-")</f>
        <v>x</v>
      </c>
      <c r="E732" s="48" t="str">
        <f>IFERROR(INDEX(tbl_dateHistory[], MATCH(tbl_dailyDashboard[[#This Row],[runDate]:[runDate]], tbl_dateHistory[[runDate]:[runDate]], 0), MATCH(tbl_dailyDashboard[[#Headers],[avgTransactionTime]], tbl_dateHistory[#Headers], 0)), "-")</f>
        <v>x</v>
      </c>
      <c r="F732" s="5" t="str">
        <f>IFERROR(INDEX(tbl_dateHistory[], MATCH(tbl_dailyDashboard[[#This Row],[runDate]:[runDate]], tbl_dateHistory[[runDate]:[runDate]], 0), MATCH(tbl_dailyDashboard[[#Headers],[botRuns]], tbl_dateHistory[#Headers], 0)), "-")</f>
        <v>x</v>
      </c>
      <c r="G732" s="6" t="str">
        <f>IFERROR(INDEX(tbl_dateHistory[], MATCH(tbl_dailyDashboard[[#This Row],[runDate]:[runDate]], tbl_dateHistory[[runDate]:[runDate]], 0), MATCH(tbl_dailyDashboard[[#Headers],[totalTransactions]], tbl_dateHistory[#Headers], 0)), "-")</f>
        <v>x</v>
      </c>
      <c r="H732" s="46" t="str">
        <f>IFERROR(INDEX(tbl_dateHistory[], MATCH(tbl_dailyDashboard[[#This Row],[runDate]:[runDate]], tbl_dateHistory[[runDate]:[runDate]], 0), MATCH(tbl_dailyDashboard[[#Headers],[percentSuccessful]], tbl_dateHistory[#Headers], 0)), "-")</f>
        <v>x</v>
      </c>
      <c r="I732" s="46" t="str">
        <f>IFERROR(INDEX(tbl_dateHistory[], MATCH(tbl_dailyDashboard[[#This Row],[runDate]:[runDate]], tbl_dateHistory[[runDate]:[runDate]], 0), MATCH(tbl_dailyDashboard[[#Headers],[percentBRE]], tbl_dateHistory[#Headers], 0)), "-")</f>
        <v>x</v>
      </c>
      <c r="J732" s="47" t="str">
        <f>IFERROR(INDEX(tbl_dateHistory[], MATCH(tbl_dailyDashboard[[#This Row],[runDate]:[runDate]], tbl_dateHistory[[runDate]:[runDate]], 0), MATCH(tbl_dailyDashboard[[#Headers],[percentSystemErrors]], tbl_dateHistory[#Headers], 0)), "-")</f>
        <v>x</v>
      </c>
      <c r="K732" s="69"/>
    </row>
    <row r="733" spans="2:11" x14ac:dyDescent="0.3">
      <c r="B733" s="63"/>
      <c r="C733" s="45" t="str">
        <f>IFERROR((INDEX(tbl_dateHistory[], tbl_dailyDashboard[[#This Row],[rowLookup]], 1)), "-")</f>
        <v>x</v>
      </c>
      <c r="D733" s="48" t="str">
        <f>IFERROR(INDEX(tbl_dateHistory[], MATCH(tbl_dailyDashboard[[#This Row],[runDate]:[runDate]], tbl_dateHistory[[runDate]:[runDate]], 0), MATCH(tbl_dailyDashboard[[#Headers],[avgBotRunTime]], tbl_dateHistory[#Headers], 0)), "-")</f>
        <v>x</v>
      </c>
      <c r="E733" s="48" t="str">
        <f>IFERROR(INDEX(tbl_dateHistory[], MATCH(tbl_dailyDashboard[[#This Row],[runDate]:[runDate]], tbl_dateHistory[[runDate]:[runDate]], 0), MATCH(tbl_dailyDashboard[[#Headers],[avgTransactionTime]], tbl_dateHistory[#Headers], 0)), "-")</f>
        <v>x</v>
      </c>
      <c r="F733" s="5" t="str">
        <f>IFERROR(INDEX(tbl_dateHistory[], MATCH(tbl_dailyDashboard[[#This Row],[runDate]:[runDate]], tbl_dateHistory[[runDate]:[runDate]], 0), MATCH(tbl_dailyDashboard[[#Headers],[botRuns]], tbl_dateHistory[#Headers], 0)), "-")</f>
        <v>x</v>
      </c>
      <c r="G733" s="6" t="str">
        <f>IFERROR(INDEX(tbl_dateHistory[], MATCH(tbl_dailyDashboard[[#This Row],[runDate]:[runDate]], tbl_dateHistory[[runDate]:[runDate]], 0), MATCH(tbl_dailyDashboard[[#Headers],[totalTransactions]], tbl_dateHistory[#Headers], 0)), "-")</f>
        <v>x</v>
      </c>
      <c r="H733" s="46" t="str">
        <f>IFERROR(INDEX(tbl_dateHistory[], MATCH(tbl_dailyDashboard[[#This Row],[runDate]:[runDate]], tbl_dateHistory[[runDate]:[runDate]], 0), MATCH(tbl_dailyDashboard[[#Headers],[percentSuccessful]], tbl_dateHistory[#Headers], 0)), "-")</f>
        <v>x</v>
      </c>
      <c r="I733" s="46" t="str">
        <f>IFERROR(INDEX(tbl_dateHistory[], MATCH(tbl_dailyDashboard[[#This Row],[runDate]:[runDate]], tbl_dateHistory[[runDate]:[runDate]], 0), MATCH(tbl_dailyDashboard[[#Headers],[percentBRE]], tbl_dateHistory[#Headers], 0)), "-")</f>
        <v>x</v>
      </c>
      <c r="J733" s="47" t="str">
        <f>IFERROR(INDEX(tbl_dateHistory[], MATCH(tbl_dailyDashboard[[#This Row],[runDate]:[runDate]], tbl_dateHistory[[runDate]:[runDate]], 0), MATCH(tbl_dailyDashboard[[#Headers],[percentSystemErrors]], tbl_dateHistory[#Headers], 0)), "-")</f>
        <v>x</v>
      </c>
      <c r="K733" s="69"/>
    </row>
    <row r="734" spans="2:11" x14ac:dyDescent="0.3">
      <c r="B734" s="63"/>
      <c r="C734" s="45" t="str">
        <f>IFERROR((INDEX(tbl_dateHistory[], tbl_dailyDashboard[[#This Row],[rowLookup]], 1)), "-")</f>
        <v>x</v>
      </c>
      <c r="D734" s="48" t="str">
        <f>IFERROR(INDEX(tbl_dateHistory[], MATCH(tbl_dailyDashboard[[#This Row],[runDate]:[runDate]], tbl_dateHistory[[runDate]:[runDate]], 0), MATCH(tbl_dailyDashboard[[#Headers],[avgBotRunTime]], tbl_dateHistory[#Headers], 0)), "-")</f>
        <v>x</v>
      </c>
      <c r="E734" s="48" t="str">
        <f>IFERROR(INDEX(tbl_dateHistory[], MATCH(tbl_dailyDashboard[[#This Row],[runDate]:[runDate]], tbl_dateHistory[[runDate]:[runDate]], 0), MATCH(tbl_dailyDashboard[[#Headers],[avgTransactionTime]], tbl_dateHistory[#Headers], 0)), "-")</f>
        <v>x</v>
      </c>
      <c r="F734" s="5" t="str">
        <f>IFERROR(INDEX(tbl_dateHistory[], MATCH(tbl_dailyDashboard[[#This Row],[runDate]:[runDate]], tbl_dateHistory[[runDate]:[runDate]], 0), MATCH(tbl_dailyDashboard[[#Headers],[botRuns]], tbl_dateHistory[#Headers], 0)), "-")</f>
        <v>x</v>
      </c>
      <c r="G734" s="6" t="str">
        <f>IFERROR(INDEX(tbl_dateHistory[], MATCH(tbl_dailyDashboard[[#This Row],[runDate]:[runDate]], tbl_dateHistory[[runDate]:[runDate]], 0), MATCH(tbl_dailyDashboard[[#Headers],[totalTransactions]], tbl_dateHistory[#Headers], 0)), "-")</f>
        <v>x</v>
      </c>
      <c r="H734" s="46" t="str">
        <f>IFERROR(INDEX(tbl_dateHistory[], MATCH(tbl_dailyDashboard[[#This Row],[runDate]:[runDate]], tbl_dateHistory[[runDate]:[runDate]], 0), MATCH(tbl_dailyDashboard[[#Headers],[percentSuccessful]], tbl_dateHistory[#Headers], 0)), "-")</f>
        <v>x</v>
      </c>
      <c r="I734" s="46" t="str">
        <f>IFERROR(INDEX(tbl_dateHistory[], MATCH(tbl_dailyDashboard[[#This Row],[runDate]:[runDate]], tbl_dateHistory[[runDate]:[runDate]], 0), MATCH(tbl_dailyDashboard[[#Headers],[percentBRE]], tbl_dateHistory[#Headers], 0)), "-")</f>
        <v>x</v>
      </c>
      <c r="J734" s="47" t="str">
        <f>IFERROR(INDEX(tbl_dateHistory[], MATCH(tbl_dailyDashboard[[#This Row],[runDate]:[runDate]], tbl_dateHistory[[runDate]:[runDate]], 0), MATCH(tbl_dailyDashboard[[#Headers],[percentSystemErrors]], tbl_dateHistory[#Headers], 0)), "-")</f>
        <v>x</v>
      </c>
      <c r="K734" s="69"/>
    </row>
    <row r="735" spans="2:11" x14ac:dyDescent="0.3">
      <c r="B735" s="63"/>
      <c r="C735" s="45" t="str">
        <f>IFERROR((INDEX(tbl_dateHistory[], tbl_dailyDashboard[[#This Row],[rowLookup]], 1)), "-")</f>
        <v>x</v>
      </c>
      <c r="D735" s="48" t="str">
        <f>IFERROR(INDEX(tbl_dateHistory[], MATCH(tbl_dailyDashboard[[#This Row],[runDate]:[runDate]], tbl_dateHistory[[runDate]:[runDate]], 0), MATCH(tbl_dailyDashboard[[#Headers],[avgBotRunTime]], tbl_dateHistory[#Headers], 0)), "-")</f>
        <v>x</v>
      </c>
      <c r="E735" s="48" t="str">
        <f>IFERROR(INDEX(tbl_dateHistory[], MATCH(tbl_dailyDashboard[[#This Row],[runDate]:[runDate]], tbl_dateHistory[[runDate]:[runDate]], 0), MATCH(tbl_dailyDashboard[[#Headers],[avgTransactionTime]], tbl_dateHistory[#Headers], 0)), "-")</f>
        <v>x</v>
      </c>
      <c r="F735" s="5" t="str">
        <f>IFERROR(INDEX(tbl_dateHistory[], MATCH(tbl_dailyDashboard[[#This Row],[runDate]:[runDate]], tbl_dateHistory[[runDate]:[runDate]], 0), MATCH(tbl_dailyDashboard[[#Headers],[botRuns]], tbl_dateHistory[#Headers], 0)), "-")</f>
        <v>x</v>
      </c>
      <c r="G735" s="6" t="str">
        <f>IFERROR(INDEX(tbl_dateHistory[], MATCH(tbl_dailyDashboard[[#This Row],[runDate]:[runDate]], tbl_dateHistory[[runDate]:[runDate]], 0), MATCH(tbl_dailyDashboard[[#Headers],[totalTransactions]], tbl_dateHistory[#Headers], 0)), "-")</f>
        <v>x</v>
      </c>
      <c r="H735" s="46" t="str">
        <f>IFERROR(INDEX(tbl_dateHistory[], MATCH(tbl_dailyDashboard[[#This Row],[runDate]:[runDate]], tbl_dateHistory[[runDate]:[runDate]], 0), MATCH(tbl_dailyDashboard[[#Headers],[percentSuccessful]], tbl_dateHistory[#Headers], 0)), "-")</f>
        <v>x</v>
      </c>
      <c r="I735" s="46" t="str">
        <f>IFERROR(INDEX(tbl_dateHistory[], MATCH(tbl_dailyDashboard[[#This Row],[runDate]:[runDate]], tbl_dateHistory[[runDate]:[runDate]], 0), MATCH(tbl_dailyDashboard[[#Headers],[percentBRE]], tbl_dateHistory[#Headers], 0)), "-")</f>
        <v>x</v>
      </c>
      <c r="J735" s="47" t="str">
        <f>IFERROR(INDEX(tbl_dateHistory[], MATCH(tbl_dailyDashboard[[#This Row],[runDate]:[runDate]], tbl_dateHistory[[runDate]:[runDate]], 0), MATCH(tbl_dailyDashboard[[#Headers],[percentSystemErrors]], tbl_dateHistory[#Headers], 0)), "-")</f>
        <v>x</v>
      </c>
      <c r="K735" s="69"/>
    </row>
    <row r="736" spans="2:11" x14ac:dyDescent="0.3">
      <c r="B736" s="63"/>
      <c r="C736" s="45" t="str">
        <f>IFERROR((INDEX(tbl_dateHistory[], tbl_dailyDashboard[[#This Row],[rowLookup]], 1)), "-")</f>
        <v>x</v>
      </c>
      <c r="D736" s="48" t="str">
        <f>IFERROR(INDEX(tbl_dateHistory[], MATCH(tbl_dailyDashboard[[#This Row],[runDate]:[runDate]], tbl_dateHistory[[runDate]:[runDate]], 0), MATCH(tbl_dailyDashboard[[#Headers],[avgBotRunTime]], tbl_dateHistory[#Headers], 0)), "-")</f>
        <v>x</v>
      </c>
      <c r="E736" s="48" t="str">
        <f>IFERROR(INDEX(tbl_dateHistory[], MATCH(tbl_dailyDashboard[[#This Row],[runDate]:[runDate]], tbl_dateHistory[[runDate]:[runDate]], 0), MATCH(tbl_dailyDashboard[[#Headers],[avgTransactionTime]], tbl_dateHistory[#Headers], 0)), "-")</f>
        <v>x</v>
      </c>
      <c r="F736" s="5" t="str">
        <f>IFERROR(INDEX(tbl_dateHistory[], MATCH(tbl_dailyDashboard[[#This Row],[runDate]:[runDate]], tbl_dateHistory[[runDate]:[runDate]], 0), MATCH(tbl_dailyDashboard[[#Headers],[botRuns]], tbl_dateHistory[#Headers], 0)), "-")</f>
        <v>x</v>
      </c>
      <c r="G736" s="6" t="str">
        <f>IFERROR(INDEX(tbl_dateHistory[], MATCH(tbl_dailyDashboard[[#This Row],[runDate]:[runDate]], tbl_dateHistory[[runDate]:[runDate]], 0), MATCH(tbl_dailyDashboard[[#Headers],[totalTransactions]], tbl_dateHistory[#Headers], 0)), "-")</f>
        <v>x</v>
      </c>
      <c r="H736" s="46" t="str">
        <f>IFERROR(INDEX(tbl_dateHistory[], MATCH(tbl_dailyDashboard[[#This Row],[runDate]:[runDate]], tbl_dateHistory[[runDate]:[runDate]], 0), MATCH(tbl_dailyDashboard[[#Headers],[percentSuccessful]], tbl_dateHistory[#Headers], 0)), "-")</f>
        <v>x</v>
      </c>
      <c r="I736" s="46" t="str">
        <f>IFERROR(INDEX(tbl_dateHistory[], MATCH(tbl_dailyDashboard[[#This Row],[runDate]:[runDate]], tbl_dateHistory[[runDate]:[runDate]], 0), MATCH(tbl_dailyDashboard[[#Headers],[percentBRE]], tbl_dateHistory[#Headers], 0)), "-")</f>
        <v>x</v>
      </c>
      <c r="J736" s="47" t="str">
        <f>IFERROR(INDEX(tbl_dateHistory[], MATCH(tbl_dailyDashboard[[#This Row],[runDate]:[runDate]], tbl_dateHistory[[runDate]:[runDate]], 0), MATCH(tbl_dailyDashboard[[#Headers],[percentSystemErrors]], tbl_dateHistory[#Headers], 0)), "-")</f>
        <v>x</v>
      </c>
      <c r="K736" s="69"/>
    </row>
    <row r="737" spans="2:11" x14ac:dyDescent="0.3">
      <c r="B737" s="63"/>
      <c r="C737" s="45" t="str">
        <f>IFERROR((INDEX(tbl_dateHistory[], tbl_dailyDashboard[[#This Row],[rowLookup]], 1)), "-")</f>
        <v>x</v>
      </c>
      <c r="D737" s="48" t="str">
        <f>IFERROR(INDEX(tbl_dateHistory[], MATCH(tbl_dailyDashboard[[#This Row],[runDate]:[runDate]], tbl_dateHistory[[runDate]:[runDate]], 0), MATCH(tbl_dailyDashboard[[#Headers],[avgBotRunTime]], tbl_dateHistory[#Headers], 0)), "-")</f>
        <v>x</v>
      </c>
      <c r="E737" s="48" t="str">
        <f>IFERROR(INDEX(tbl_dateHistory[], MATCH(tbl_dailyDashboard[[#This Row],[runDate]:[runDate]], tbl_dateHistory[[runDate]:[runDate]], 0), MATCH(tbl_dailyDashboard[[#Headers],[avgTransactionTime]], tbl_dateHistory[#Headers], 0)), "-")</f>
        <v>x</v>
      </c>
      <c r="F737" s="5" t="str">
        <f>IFERROR(INDEX(tbl_dateHistory[], MATCH(tbl_dailyDashboard[[#This Row],[runDate]:[runDate]], tbl_dateHistory[[runDate]:[runDate]], 0), MATCH(tbl_dailyDashboard[[#Headers],[botRuns]], tbl_dateHistory[#Headers], 0)), "-")</f>
        <v>x</v>
      </c>
      <c r="G737" s="6" t="str">
        <f>IFERROR(INDEX(tbl_dateHistory[], MATCH(tbl_dailyDashboard[[#This Row],[runDate]:[runDate]], tbl_dateHistory[[runDate]:[runDate]], 0), MATCH(tbl_dailyDashboard[[#Headers],[totalTransactions]], tbl_dateHistory[#Headers], 0)), "-")</f>
        <v>x</v>
      </c>
      <c r="H737" s="46" t="str">
        <f>IFERROR(INDEX(tbl_dateHistory[], MATCH(tbl_dailyDashboard[[#This Row],[runDate]:[runDate]], tbl_dateHistory[[runDate]:[runDate]], 0), MATCH(tbl_dailyDashboard[[#Headers],[percentSuccessful]], tbl_dateHistory[#Headers], 0)), "-")</f>
        <v>x</v>
      </c>
      <c r="I737" s="46" t="str">
        <f>IFERROR(INDEX(tbl_dateHistory[], MATCH(tbl_dailyDashboard[[#This Row],[runDate]:[runDate]], tbl_dateHistory[[runDate]:[runDate]], 0), MATCH(tbl_dailyDashboard[[#Headers],[percentBRE]], tbl_dateHistory[#Headers], 0)), "-")</f>
        <v>x</v>
      </c>
      <c r="J737" s="47" t="str">
        <f>IFERROR(INDEX(tbl_dateHistory[], MATCH(tbl_dailyDashboard[[#This Row],[runDate]:[runDate]], tbl_dateHistory[[runDate]:[runDate]], 0), MATCH(tbl_dailyDashboard[[#Headers],[percentSystemErrors]], tbl_dateHistory[#Headers], 0)), "-")</f>
        <v>x</v>
      </c>
      <c r="K737" s="69"/>
    </row>
    <row r="738" spans="2:11" x14ac:dyDescent="0.3">
      <c r="B738" s="63"/>
      <c r="C738" s="45" t="str">
        <f>IFERROR((INDEX(tbl_dateHistory[], tbl_dailyDashboard[[#This Row],[rowLookup]], 1)), "-")</f>
        <v>x</v>
      </c>
      <c r="D738" s="48" t="str">
        <f>IFERROR(INDEX(tbl_dateHistory[], MATCH(tbl_dailyDashboard[[#This Row],[runDate]:[runDate]], tbl_dateHistory[[runDate]:[runDate]], 0), MATCH(tbl_dailyDashboard[[#Headers],[avgBotRunTime]], tbl_dateHistory[#Headers], 0)), "-")</f>
        <v>x</v>
      </c>
      <c r="E738" s="48" t="str">
        <f>IFERROR(INDEX(tbl_dateHistory[], MATCH(tbl_dailyDashboard[[#This Row],[runDate]:[runDate]], tbl_dateHistory[[runDate]:[runDate]], 0), MATCH(tbl_dailyDashboard[[#Headers],[avgTransactionTime]], tbl_dateHistory[#Headers], 0)), "-")</f>
        <v>x</v>
      </c>
      <c r="F738" s="5" t="str">
        <f>IFERROR(INDEX(tbl_dateHistory[], MATCH(tbl_dailyDashboard[[#This Row],[runDate]:[runDate]], tbl_dateHistory[[runDate]:[runDate]], 0), MATCH(tbl_dailyDashboard[[#Headers],[botRuns]], tbl_dateHistory[#Headers], 0)), "-")</f>
        <v>x</v>
      </c>
      <c r="G738" s="6" t="str">
        <f>IFERROR(INDEX(tbl_dateHistory[], MATCH(tbl_dailyDashboard[[#This Row],[runDate]:[runDate]], tbl_dateHistory[[runDate]:[runDate]], 0), MATCH(tbl_dailyDashboard[[#Headers],[totalTransactions]], tbl_dateHistory[#Headers], 0)), "-")</f>
        <v>x</v>
      </c>
      <c r="H738" s="46" t="str">
        <f>IFERROR(INDEX(tbl_dateHistory[], MATCH(tbl_dailyDashboard[[#This Row],[runDate]:[runDate]], tbl_dateHistory[[runDate]:[runDate]], 0), MATCH(tbl_dailyDashboard[[#Headers],[percentSuccessful]], tbl_dateHistory[#Headers], 0)), "-")</f>
        <v>x</v>
      </c>
      <c r="I738" s="46" t="str">
        <f>IFERROR(INDEX(tbl_dateHistory[], MATCH(tbl_dailyDashboard[[#This Row],[runDate]:[runDate]], tbl_dateHistory[[runDate]:[runDate]], 0), MATCH(tbl_dailyDashboard[[#Headers],[percentBRE]], tbl_dateHistory[#Headers], 0)), "-")</f>
        <v>x</v>
      </c>
      <c r="J738" s="47" t="str">
        <f>IFERROR(INDEX(tbl_dateHistory[], MATCH(tbl_dailyDashboard[[#This Row],[runDate]:[runDate]], tbl_dateHistory[[runDate]:[runDate]], 0), MATCH(tbl_dailyDashboard[[#Headers],[percentSystemErrors]], tbl_dateHistory[#Headers], 0)), "-")</f>
        <v>x</v>
      </c>
      <c r="K738" s="69"/>
    </row>
    <row r="739" spans="2:11" x14ac:dyDescent="0.3">
      <c r="B739" s="63"/>
      <c r="C739" s="45" t="str">
        <f>IFERROR((INDEX(tbl_dateHistory[], tbl_dailyDashboard[[#This Row],[rowLookup]], 1)), "-")</f>
        <v>x</v>
      </c>
      <c r="D739" s="48" t="str">
        <f>IFERROR(INDEX(tbl_dateHistory[], MATCH(tbl_dailyDashboard[[#This Row],[runDate]:[runDate]], tbl_dateHistory[[runDate]:[runDate]], 0), MATCH(tbl_dailyDashboard[[#Headers],[avgBotRunTime]], tbl_dateHistory[#Headers], 0)), "-")</f>
        <v>x</v>
      </c>
      <c r="E739" s="48" t="str">
        <f>IFERROR(INDEX(tbl_dateHistory[], MATCH(tbl_dailyDashboard[[#This Row],[runDate]:[runDate]], tbl_dateHistory[[runDate]:[runDate]], 0), MATCH(tbl_dailyDashboard[[#Headers],[avgTransactionTime]], tbl_dateHistory[#Headers], 0)), "-")</f>
        <v>x</v>
      </c>
      <c r="F739" s="5" t="str">
        <f>IFERROR(INDEX(tbl_dateHistory[], MATCH(tbl_dailyDashboard[[#This Row],[runDate]:[runDate]], tbl_dateHistory[[runDate]:[runDate]], 0), MATCH(tbl_dailyDashboard[[#Headers],[botRuns]], tbl_dateHistory[#Headers], 0)), "-")</f>
        <v>x</v>
      </c>
      <c r="G739" s="6" t="str">
        <f>IFERROR(INDEX(tbl_dateHistory[], MATCH(tbl_dailyDashboard[[#This Row],[runDate]:[runDate]], tbl_dateHistory[[runDate]:[runDate]], 0), MATCH(tbl_dailyDashboard[[#Headers],[totalTransactions]], tbl_dateHistory[#Headers], 0)), "-")</f>
        <v>x</v>
      </c>
      <c r="H739" s="46" t="str">
        <f>IFERROR(INDEX(tbl_dateHistory[], MATCH(tbl_dailyDashboard[[#This Row],[runDate]:[runDate]], tbl_dateHistory[[runDate]:[runDate]], 0), MATCH(tbl_dailyDashboard[[#Headers],[percentSuccessful]], tbl_dateHistory[#Headers], 0)), "-")</f>
        <v>x</v>
      </c>
      <c r="I739" s="46" t="str">
        <f>IFERROR(INDEX(tbl_dateHistory[], MATCH(tbl_dailyDashboard[[#This Row],[runDate]:[runDate]], tbl_dateHistory[[runDate]:[runDate]], 0), MATCH(tbl_dailyDashboard[[#Headers],[percentBRE]], tbl_dateHistory[#Headers], 0)), "-")</f>
        <v>x</v>
      </c>
      <c r="J739" s="47" t="str">
        <f>IFERROR(INDEX(tbl_dateHistory[], MATCH(tbl_dailyDashboard[[#This Row],[runDate]:[runDate]], tbl_dateHistory[[runDate]:[runDate]], 0), MATCH(tbl_dailyDashboard[[#Headers],[percentSystemErrors]], tbl_dateHistory[#Headers], 0)), "-")</f>
        <v>x</v>
      </c>
      <c r="K739" s="69"/>
    </row>
    <row r="740" spans="2:11" x14ac:dyDescent="0.3">
      <c r="B740" s="63"/>
      <c r="C740" s="45" t="str">
        <f>IFERROR((INDEX(tbl_dateHistory[], tbl_dailyDashboard[[#This Row],[rowLookup]], 1)), "-")</f>
        <v>x</v>
      </c>
      <c r="D740" s="48" t="str">
        <f>IFERROR(INDEX(tbl_dateHistory[], MATCH(tbl_dailyDashboard[[#This Row],[runDate]:[runDate]], tbl_dateHistory[[runDate]:[runDate]], 0), MATCH(tbl_dailyDashboard[[#Headers],[avgBotRunTime]], tbl_dateHistory[#Headers], 0)), "-")</f>
        <v>x</v>
      </c>
      <c r="E740" s="48" t="str">
        <f>IFERROR(INDEX(tbl_dateHistory[], MATCH(tbl_dailyDashboard[[#This Row],[runDate]:[runDate]], tbl_dateHistory[[runDate]:[runDate]], 0), MATCH(tbl_dailyDashboard[[#Headers],[avgTransactionTime]], tbl_dateHistory[#Headers], 0)), "-")</f>
        <v>x</v>
      </c>
      <c r="F740" s="5" t="str">
        <f>IFERROR(INDEX(tbl_dateHistory[], MATCH(tbl_dailyDashboard[[#This Row],[runDate]:[runDate]], tbl_dateHistory[[runDate]:[runDate]], 0), MATCH(tbl_dailyDashboard[[#Headers],[botRuns]], tbl_dateHistory[#Headers], 0)), "-")</f>
        <v>x</v>
      </c>
      <c r="G740" s="6" t="str">
        <f>IFERROR(INDEX(tbl_dateHistory[], MATCH(tbl_dailyDashboard[[#This Row],[runDate]:[runDate]], tbl_dateHistory[[runDate]:[runDate]], 0), MATCH(tbl_dailyDashboard[[#Headers],[totalTransactions]], tbl_dateHistory[#Headers], 0)), "-")</f>
        <v>x</v>
      </c>
      <c r="H740" s="46" t="str">
        <f>IFERROR(INDEX(tbl_dateHistory[], MATCH(tbl_dailyDashboard[[#This Row],[runDate]:[runDate]], tbl_dateHistory[[runDate]:[runDate]], 0), MATCH(tbl_dailyDashboard[[#Headers],[percentSuccessful]], tbl_dateHistory[#Headers], 0)), "-")</f>
        <v>x</v>
      </c>
      <c r="I740" s="46" t="str">
        <f>IFERROR(INDEX(tbl_dateHistory[], MATCH(tbl_dailyDashboard[[#This Row],[runDate]:[runDate]], tbl_dateHistory[[runDate]:[runDate]], 0), MATCH(tbl_dailyDashboard[[#Headers],[percentBRE]], tbl_dateHistory[#Headers], 0)), "-")</f>
        <v>x</v>
      </c>
      <c r="J740" s="47" t="str">
        <f>IFERROR(INDEX(tbl_dateHistory[], MATCH(tbl_dailyDashboard[[#This Row],[runDate]:[runDate]], tbl_dateHistory[[runDate]:[runDate]], 0), MATCH(tbl_dailyDashboard[[#Headers],[percentSystemErrors]], tbl_dateHistory[#Headers], 0)), "-")</f>
        <v>x</v>
      </c>
      <c r="K740" s="69"/>
    </row>
    <row r="741" spans="2:11" x14ac:dyDescent="0.3">
      <c r="B741" s="63"/>
      <c r="C741" s="45" t="str">
        <f>IFERROR((INDEX(tbl_dateHistory[], tbl_dailyDashboard[[#This Row],[rowLookup]], 1)), "-")</f>
        <v>x</v>
      </c>
      <c r="D741" s="48" t="str">
        <f>IFERROR(INDEX(tbl_dateHistory[], MATCH(tbl_dailyDashboard[[#This Row],[runDate]:[runDate]], tbl_dateHistory[[runDate]:[runDate]], 0), MATCH(tbl_dailyDashboard[[#Headers],[avgBotRunTime]], tbl_dateHistory[#Headers], 0)), "-")</f>
        <v>x</v>
      </c>
      <c r="E741" s="48" t="str">
        <f>IFERROR(INDEX(tbl_dateHistory[], MATCH(tbl_dailyDashboard[[#This Row],[runDate]:[runDate]], tbl_dateHistory[[runDate]:[runDate]], 0), MATCH(tbl_dailyDashboard[[#Headers],[avgTransactionTime]], tbl_dateHistory[#Headers], 0)), "-")</f>
        <v>x</v>
      </c>
      <c r="F741" s="5" t="str">
        <f>IFERROR(INDEX(tbl_dateHistory[], MATCH(tbl_dailyDashboard[[#This Row],[runDate]:[runDate]], tbl_dateHistory[[runDate]:[runDate]], 0), MATCH(tbl_dailyDashboard[[#Headers],[botRuns]], tbl_dateHistory[#Headers], 0)), "-")</f>
        <v>x</v>
      </c>
      <c r="G741" s="6" t="str">
        <f>IFERROR(INDEX(tbl_dateHistory[], MATCH(tbl_dailyDashboard[[#This Row],[runDate]:[runDate]], tbl_dateHistory[[runDate]:[runDate]], 0), MATCH(tbl_dailyDashboard[[#Headers],[totalTransactions]], tbl_dateHistory[#Headers], 0)), "-")</f>
        <v>x</v>
      </c>
      <c r="H741" s="46" t="str">
        <f>IFERROR(INDEX(tbl_dateHistory[], MATCH(tbl_dailyDashboard[[#This Row],[runDate]:[runDate]], tbl_dateHistory[[runDate]:[runDate]], 0), MATCH(tbl_dailyDashboard[[#Headers],[percentSuccessful]], tbl_dateHistory[#Headers], 0)), "-")</f>
        <v>x</v>
      </c>
      <c r="I741" s="46" t="str">
        <f>IFERROR(INDEX(tbl_dateHistory[], MATCH(tbl_dailyDashboard[[#This Row],[runDate]:[runDate]], tbl_dateHistory[[runDate]:[runDate]], 0), MATCH(tbl_dailyDashboard[[#Headers],[percentBRE]], tbl_dateHistory[#Headers], 0)), "-")</f>
        <v>x</v>
      </c>
      <c r="J741" s="47" t="str">
        <f>IFERROR(INDEX(tbl_dateHistory[], MATCH(tbl_dailyDashboard[[#This Row],[runDate]:[runDate]], tbl_dateHistory[[runDate]:[runDate]], 0), MATCH(tbl_dailyDashboard[[#Headers],[percentSystemErrors]], tbl_dateHistory[#Headers], 0)), "-")</f>
        <v>x</v>
      </c>
      <c r="K741" s="69"/>
    </row>
    <row r="742" spans="2:11" x14ac:dyDescent="0.3">
      <c r="B742" s="63"/>
      <c r="C742" s="45" t="str">
        <f>IFERROR((INDEX(tbl_dateHistory[], tbl_dailyDashboard[[#This Row],[rowLookup]], 1)), "-")</f>
        <v>x</v>
      </c>
      <c r="D742" s="48" t="str">
        <f>IFERROR(INDEX(tbl_dateHistory[], MATCH(tbl_dailyDashboard[[#This Row],[runDate]:[runDate]], tbl_dateHistory[[runDate]:[runDate]], 0), MATCH(tbl_dailyDashboard[[#Headers],[avgBotRunTime]], tbl_dateHistory[#Headers], 0)), "-")</f>
        <v>x</v>
      </c>
      <c r="E742" s="48" t="str">
        <f>IFERROR(INDEX(tbl_dateHistory[], MATCH(tbl_dailyDashboard[[#This Row],[runDate]:[runDate]], tbl_dateHistory[[runDate]:[runDate]], 0), MATCH(tbl_dailyDashboard[[#Headers],[avgTransactionTime]], tbl_dateHistory[#Headers], 0)), "-")</f>
        <v>x</v>
      </c>
      <c r="F742" s="5" t="str">
        <f>IFERROR(INDEX(tbl_dateHistory[], MATCH(tbl_dailyDashboard[[#This Row],[runDate]:[runDate]], tbl_dateHistory[[runDate]:[runDate]], 0), MATCH(tbl_dailyDashboard[[#Headers],[botRuns]], tbl_dateHistory[#Headers], 0)), "-")</f>
        <v>x</v>
      </c>
      <c r="G742" s="6" t="str">
        <f>IFERROR(INDEX(tbl_dateHistory[], MATCH(tbl_dailyDashboard[[#This Row],[runDate]:[runDate]], tbl_dateHistory[[runDate]:[runDate]], 0), MATCH(tbl_dailyDashboard[[#Headers],[totalTransactions]], tbl_dateHistory[#Headers], 0)), "-")</f>
        <v>x</v>
      </c>
      <c r="H742" s="46" t="str">
        <f>IFERROR(INDEX(tbl_dateHistory[], MATCH(tbl_dailyDashboard[[#This Row],[runDate]:[runDate]], tbl_dateHistory[[runDate]:[runDate]], 0), MATCH(tbl_dailyDashboard[[#Headers],[percentSuccessful]], tbl_dateHistory[#Headers], 0)), "-")</f>
        <v>x</v>
      </c>
      <c r="I742" s="46" t="str">
        <f>IFERROR(INDEX(tbl_dateHistory[], MATCH(tbl_dailyDashboard[[#This Row],[runDate]:[runDate]], tbl_dateHistory[[runDate]:[runDate]], 0), MATCH(tbl_dailyDashboard[[#Headers],[percentBRE]], tbl_dateHistory[#Headers], 0)), "-")</f>
        <v>x</v>
      </c>
      <c r="J742" s="47" t="str">
        <f>IFERROR(INDEX(tbl_dateHistory[], MATCH(tbl_dailyDashboard[[#This Row],[runDate]:[runDate]], tbl_dateHistory[[runDate]:[runDate]], 0), MATCH(tbl_dailyDashboard[[#Headers],[percentSystemErrors]], tbl_dateHistory[#Headers], 0)), "-")</f>
        <v>x</v>
      </c>
      <c r="K742" s="69"/>
    </row>
    <row r="743" spans="2:11" x14ac:dyDescent="0.3">
      <c r="B743" s="63"/>
      <c r="C743" s="45" t="str">
        <f>IFERROR((INDEX(tbl_dateHistory[], tbl_dailyDashboard[[#This Row],[rowLookup]], 1)), "-")</f>
        <v>x</v>
      </c>
      <c r="D743" s="48" t="str">
        <f>IFERROR(INDEX(tbl_dateHistory[], MATCH(tbl_dailyDashboard[[#This Row],[runDate]:[runDate]], tbl_dateHistory[[runDate]:[runDate]], 0), MATCH(tbl_dailyDashboard[[#Headers],[avgBotRunTime]], tbl_dateHistory[#Headers], 0)), "-")</f>
        <v>x</v>
      </c>
      <c r="E743" s="48" t="str">
        <f>IFERROR(INDEX(tbl_dateHistory[], MATCH(tbl_dailyDashboard[[#This Row],[runDate]:[runDate]], tbl_dateHistory[[runDate]:[runDate]], 0), MATCH(tbl_dailyDashboard[[#Headers],[avgTransactionTime]], tbl_dateHistory[#Headers], 0)), "-")</f>
        <v>x</v>
      </c>
      <c r="F743" s="5" t="str">
        <f>IFERROR(INDEX(tbl_dateHistory[], MATCH(tbl_dailyDashboard[[#This Row],[runDate]:[runDate]], tbl_dateHistory[[runDate]:[runDate]], 0), MATCH(tbl_dailyDashboard[[#Headers],[botRuns]], tbl_dateHistory[#Headers], 0)), "-")</f>
        <v>x</v>
      </c>
      <c r="G743" s="6" t="str">
        <f>IFERROR(INDEX(tbl_dateHistory[], MATCH(tbl_dailyDashboard[[#This Row],[runDate]:[runDate]], tbl_dateHistory[[runDate]:[runDate]], 0), MATCH(tbl_dailyDashboard[[#Headers],[totalTransactions]], tbl_dateHistory[#Headers], 0)), "-")</f>
        <v>x</v>
      </c>
      <c r="H743" s="46" t="str">
        <f>IFERROR(INDEX(tbl_dateHistory[], MATCH(tbl_dailyDashboard[[#This Row],[runDate]:[runDate]], tbl_dateHistory[[runDate]:[runDate]], 0), MATCH(tbl_dailyDashboard[[#Headers],[percentSuccessful]], tbl_dateHistory[#Headers], 0)), "-")</f>
        <v>x</v>
      </c>
      <c r="I743" s="46" t="str">
        <f>IFERROR(INDEX(tbl_dateHistory[], MATCH(tbl_dailyDashboard[[#This Row],[runDate]:[runDate]], tbl_dateHistory[[runDate]:[runDate]], 0), MATCH(tbl_dailyDashboard[[#Headers],[percentBRE]], tbl_dateHistory[#Headers], 0)), "-")</f>
        <v>x</v>
      </c>
      <c r="J743" s="47" t="str">
        <f>IFERROR(INDEX(tbl_dateHistory[], MATCH(tbl_dailyDashboard[[#This Row],[runDate]:[runDate]], tbl_dateHistory[[runDate]:[runDate]], 0), MATCH(tbl_dailyDashboard[[#Headers],[percentSystemErrors]], tbl_dateHistory[#Headers], 0)), "-")</f>
        <v>x</v>
      </c>
      <c r="K743" s="69"/>
    </row>
    <row r="744" spans="2:11" x14ac:dyDescent="0.3">
      <c r="B744" s="63"/>
      <c r="C744" s="45" t="str">
        <f>IFERROR((INDEX(tbl_dateHistory[], tbl_dailyDashboard[[#This Row],[rowLookup]], 1)), "-")</f>
        <v>x</v>
      </c>
      <c r="D744" s="48" t="str">
        <f>IFERROR(INDEX(tbl_dateHistory[], MATCH(tbl_dailyDashboard[[#This Row],[runDate]:[runDate]], tbl_dateHistory[[runDate]:[runDate]], 0), MATCH(tbl_dailyDashboard[[#Headers],[avgBotRunTime]], tbl_dateHistory[#Headers], 0)), "-")</f>
        <v>x</v>
      </c>
      <c r="E744" s="48" t="str">
        <f>IFERROR(INDEX(tbl_dateHistory[], MATCH(tbl_dailyDashboard[[#This Row],[runDate]:[runDate]], tbl_dateHistory[[runDate]:[runDate]], 0), MATCH(tbl_dailyDashboard[[#Headers],[avgTransactionTime]], tbl_dateHistory[#Headers], 0)), "-")</f>
        <v>x</v>
      </c>
      <c r="F744" s="5" t="str">
        <f>IFERROR(INDEX(tbl_dateHistory[], MATCH(tbl_dailyDashboard[[#This Row],[runDate]:[runDate]], tbl_dateHistory[[runDate]:[runDate]], 0), MATCH(tbl_dailyDashboard[[#Headers],[botRuns]], tbl_dateHistory[#Headers], 0)), "-")</f>
        <v>x</v>
      </c>
      <c r="G744" s="6" t="str">
        <f>IFERROR(INDEX(tbl_dateHistory[], MATCH(tbl_dailyDashboard[[#This Row],[runDate]:[runDate]], tbl_dateHistory[[runDate]:[runDate]], 0), MATCH(tbl_dailyDashboard[[#Headers],[totalTransactions]], tbl_dateHistory[#Headers], 0)), "-")</f>
        <v>x</v>
      </c>
      <c r="H744" s="46" t="str">
        <f>IFERROR(INDEX(tbl_dateHistory[], MATCH(tbl_dailyDashboard[[#This Row],[runDate]:[runDate]], tbl_dateHistory[[runDate]:[runDate]], 0), MATCH(tbl_dailyDashboard[[#Headers],[percentSuccessful]], tbl_dateHistory[#Headers], 0)), "-")</f>
        <v>x</v>
      </c>
      <c r="I744" s="46" t="str">
        <f>IFERROR(INDEX(tbl_dateHistory[], MATCH(tbl_dailyDashboard[[#This Row],[runDate]:[runDate]], tbl_dateHistory[[runDate]:[runDate]], 0), MATCH(tbl_dailyDashboard[[#Headers],[percentBRE]], tbl_dateHistory[#Headers], 0)), "-")</f>
        <v>x</v>
      </c>
      <c r="J744" s="47" t="str">
        <f>IFERROR(INDEX(tbl_dateHistory[], MATCH(tbl_dailyDashboard[[#This Row],[runDate]:[runDate]], tbl_dateHistory[[runDate]:[runDate]], 0), MATCH(tbl_dailyDashboard[[#Headers],[percentSystemErrors]], tbl_dateHistory[#Headers], 0)), "-")</f>
        <v>x</v>
      </c>
      <c r="K744" s="69"/>
    </row>
    <row r="745" spans="2:11" x14ac:dyDescent="0.3">
      <c r="B745" s="63"/>
      <c r="C745" s="45" t="str">
        <f>IFERROR((INDEX(tbl_dateHistory[], tbl_dailyDashboard[[#This Row],[rowLookup]], 1)), "-")</f>
        <v>x</v>
      </c>
      <c r="D745" s="48" t="str">
        <f>IFERROR(INDEX(tbl_dateHistory[], MATCH(tbl_dailyDashboard[[#This Row],[runDate]:[runDate]], tbl_dateHistory[[runDate]:[runDate]], 0), MATCH(tbl_dailyDashboard[[#Headers],[avgBotRunTime]], tbl_dateHistory[#Headers], 0)), "-")</f>
        <v>x</v>
      </c>
      <c r="E745" s="48" t="str">
        <f>IFERROR(INDEX(tbl_dateHistory[], MATCH(tbl_dailyDashboard[[#This Row],[runDate]:[runDate]], tbl_dateHistory[[runDate]:[runDate]], 0), MATCH(tbl_dailyDashboard[[#Headers],[avgTransactionTime]], tbl_dateHistory[#Headers], 0)), "-")</f>
        <v>x</v>
      </c>
      <c r="F745" s="5" t="str">
        <f>IFERROR(INDEX(tbl_dateHistory[], MATCH(tbl_dailyDashboard[[#This Row],[runDate]:[runDate]], tbl_dateHistory[[runDate]:[runDate]], 0), MATCH(tbl_dailyDashboard[[#Headers],[botRuns]], tbl_dateHistory[#Headers], 0)), "-")</f>
        <v>x</v>
      </c>
      <c r="G745" s="6" t="str">
        <f>IFERROR(INDEX(tbl_dateHistory[], MATCH(tbl_dailyDashboard[[#This Row],[runDate]:[runDate]], tbl_dateHistory[[runDate]:[runDate]], 0), MATCH(tbl_dailyDashboard[[#Headers],[totalTransactions]], tbl_dateHistory[#Headers], 0)), "-")</f>
        <v>x</v>
      </c>
      <c r="H745" s="46" t="str">
        <f>IFERROR(INDEX(tbl_dateHistory[], MATCH(tbl_dailyDashboard[[#This Row],[runDate]:[runDate]], tbl_dateHistory[[runDate]:[runDate]], 0), MATCH(tbl_dailyDashboard[[#Headers],[percentSuccessful]], tbl_dateHistory[#Headers], 0)), "-")</f>
        <v>x</v>
      </c>
      <c r="I745" s="46" t="str">
        <f>IFERROR(INDEX(tbl_dateHistory[], MATCH(tbl_dailyDashboard[[#This Row],[runDate]:[runDate]], tbl_dateHistory[[runDate]:[runDate]], 0), MATCH(tbl_dailyDashboard[[#Headers],[percentBRE]], tbl_dateHistory[#Headers], 0)), "-")</f>
        <v>x</v>
      </c>
      <c r="J745" s="47" t="str">
        <f>IFERROR(INDEX(tbl_dateHistory[], MATCH(tbl_dailyDashboard[[#This Row],[runDate]:[runDate]], tbl_dateHistory[[runDate]:[runDate]], 0), MATCH(tbl_dailyDashboard[[#Headers],[percentSystemErrors]], tbl_dateHistory[#Headers], 0)), "-")</f>
        <v>x</v>
      </c>
      <c r="K745" s="69"/>
    </row>
    <row r="746" spans="2:11" x14ac:dyDescent="0.3">
      <c r="B746" s="63"/>
      <c r="C746" s="45" t="str">
        <f>IFERROR((INDEX(tbl_dateHistory[], tbl_dailyDashboard[[#This Row],[rowLookup]], 1)), "-")</f>
        <v>x</v>
      </c>
      <c r="D746" s="48" t="str">
        <f>IFERROR(INDEX(tbl_dateHistory[], MATCH(tbl_dailyDashboard[[#This Row],[runDate]:[runDate]], tbl_dateHistory[[runDate]:[runDate]], 0), MATCH(tbl_dailyDashboard[[#Headers],[avgBotRunTime]], tbl_dateHistory[#Headers], 0)), "-")</f>
        <v>x</v>
      </c>
      <c r="E746" s="48" t="str">
        <f>IFERROR(INDEX(tbl_dateHistory[], MATCH(tbl_dailyDashboard[[#This Row],[runDate]:[runDate]], tbl_dateHistory[[runDate]:[runDate]], 0), MATCH(tbl_dailyDashboard[[#Headers],[avgTransactionTime]], tbl_dateHistory[#Headers], 0)), "-")</f>
        <v>x</v>
      </c>
      <c r="F746" s="5" t="str">
        <f>IFERROR(INDEX(tbl_dateHistory[], MATCH(tbl_dailyDashboard[[#This Row],[runDate]:[runDate]], tbl_dateHistory[[runDate]:[runDate]], 0), MATCH(tbl_dailyDashboard[[#Headers],[botRuns]], tbl_dateHistory[#Headers], 0)), "-")</f>
        <v>x</v>
      </c>
      <c r="G746" s="6" t="str">
        <f>IFERROR(INDEX(tbl_dateHistory[], MATCH(tbl_dailyDashboard[[#This Row],[runDate]:[runDate]], tbl_dateHistory[[runDate]:[runDate]], 0), MATCH(tbl_dailyDashboard[[#Headers],[totalTransactions]], tbl_dateHistory[#Headers], 0)), "-")</f>
        <v>x</v>
      </c>
      <c r="H746" s="46" t="str">
        <f>IFERROR(INDEX(tbl_dateHistory[], MATCH(tbl_dailyDashboard[[#This Row],[runDate]:[runDate]], tbl_dateHistory[[runDate]:[runDate]], 0), MATCH(tbl_dailyDashboard[[#Headers],[percentSuccessful]], tbl_dateHistory[#Headers], 0)), "-")</f>
        <v>x</v>
      </c>
      <c r="I746" s="46" t="str">
        <f>IFERROR(INDEX(tbl_dateHistory[], MATCH(tbl_dailyDashboard[[#This Row],[runDate]:[runDate]], tbl_dateHistory[[runDate]:[runDate]], 0), MATCH(tbl_dailyDashboard[[#Headers],[percentBRE]], tbl_dateHistory[#Headers], 0)), "-")</f>
        <v>x</v>
      </c>
      <c r="J746" s="47" t="str">
        <f>IFERROR(INDEX(tbl_dateHistory[], MATCH(tbl_dailyDashboard[[#This Row],[runDate]:[runDate]], tbl_dateHistory[[runDate]:[runDate]], 0), MATCH(tbl_dailyDashboard[[#Headers],[percentSystemErrors]], tbl_dateHistory[#Headers], 0)), "-")</f>
        <v>x</v>
      </c>
      <c r="K746" s="69"/>
    </row>
    <row r="747" spans="2:11" x14ac:dyDescent="0.3">
      <c r="B747" s="63"/>
      <c r="C747" s="45" t="str">
        <f>IFERROR((INDEX(tbl_dateHistory[], tbl_dailyDashboard[[#This Row],[rowLookup]], 1)), "-")</f>
        <v>x</v>
      </c>
      <c r="D747" s="48" t="str">
        <f>IFERROR(INDEX(tbl_dateHistory[], MATCH(tbl_dailyDashboard[[#This Row],[runDate]:[runDate]], tbl_dateHistory[[runDate]:[runDate]], 0), MATCH(tbl_dailyDashboard[[#Headers],[avgBotRunTime]], tbl_dateHistory[#Headers], 0)), "-")</f>
        <v>x</v>
      </c>
      <c r="E747" s="48" t="str">
        <f>IFERROR(INDEX(tbl_dateHistory[], MATCH(tbl_dailyDashboard[[#This Row],[runDate]:[runDate]], tbl_dateHistory[[runDate]:[runDate]], 0), MATCH(tbl_dailyDashboard[[#Headers],[avgTransactionTime]], tbl_dateHistory[#Headers], 0)), "-")</f>
        <v>x</v>
      </c>
      <c r="F747" s="5" t="str">
        <f>IFERROR(INDEX(tbl_dateHistory[], MATCH(tbl_dailyDashboard[[#This Row],[runDate]:[runDate]], tbl_dateHistory[[runDate]:[runDate]], 0), MATCH(tbl_dailyDashboard[[#Headers],[botRuns]], tbl_dateHistory[#Headers], 0)), "-")</f>
        <v>x</v>
      </c>
      <c r="G747" s="6" t="str">
        <f>IFERROR(INDEX(tbl_dateHistory[], MATCH(tbl_dailyDashboard[[#This Row],[runDate]:[runDate]], tbl_dateHistory[[runDate]:[runDate]], 0), MATCH(tbl_dailyDashboard[[#Headers],[totalTransactions]], tbl_dateHistory[#Headers], 0)), "-")</f>
        <v>x</v>
      </c>
      <c r="H747" s="46" t="str">
        <f>IFERROR(INDEX(tbl_dateHistory[], MATCH(tbl_dailyDashboard[[#This Row],[runDate]:[runDate]], tbl_dateHistory[[runDate]:[runDate]], 0), MATCH(tbl_dailyDashboard[[#Headers],[percentSuccessful]], tbl_dateHistory[#Headers], 0)), "-")</f>
        <v>x</v>
      </c>
      <c r="I747" s="46" t="str">
        <f>IFERROR(INDEX(tbl_dateHistory[], MATCH(tbl_dailyDashboard[[#This Row],[runDate]:[runDate]], tbl_dateHistory[[runDate]:[runDate]], 0), MATCH(tbl_dailyDashboard[[#Headers],[percentBRE]], tbl_dateHistory[#Headers], 0)), "-")</f>
        <v>x</v>
      </c>
      <c r="J747" s="47" t="str">
        <f>IFERROR(INDEX(tbl_dateHistory[], MATCH(tbl_dailyDashboard[[#This Row],[runDate]:[runDate]], tbl_dateHistory[[runDate]:[runDate]], 0), MATCH(tbl_dailyDashboard[[#Headers],[percentSystemErrors]], tbl_dateHistory[#Headers], 0)), "-")</f>
        <v>x</v>
      </c>
      <c r="K747" s="69"/>
    </row>
    <row r="748" spans="2:11" x14ac:dyDescent="0.3">
      <c r="B748" s="63"/>
      <c r="C748" s="45" t="str">
        <f>IFERROR((INDEX(tbl_dateHistory[], tbl_dailyDashboard[[#This Row],[rowLookup]], 1)), "-")</f>
        <v>x</v>
      </c>
      <c r="D748" s="48" t="str">
        <f>IFERROR(INDEX(tbl_dateHistory[], MATCH(tbl_dailyDashboard[[#This Row],[runDate]:[runDate]], tbl_dateHistory[[runDate]:[runDate]], 0), MATCH(tbl_dailyDashboard[[#Headers],[avgBotRunTime]], tbl_dateHistory[#Headers], 0)), "-")</f>
        <v>x</v>
      </c>
      <c r="E748" s="48" t="str">
        <f>IFERROR(INDEX(tbl_dateHistory[], MATCH(tbl_dailyDashboard[[#This Row],[runDate]:[runDate]], tbl_dateHistory[[runDate]:[runDate]], 0), MATCH(tbl_dailyDashboard[[#Headers],[avgTransactionTime]], tbl_dateHistory[#Headers], 0)), "-")</f>
        <v>x</v>
      </c>
      <c r="F748" s="5" t="str">
        <f>IFERROR(INDEX(tbl_dateHistory[], MATCH(tbl_dailyDashboard[[#This Row],[runDate]:[runDate]], tbl_dateHistory[[runDate]:[runDate]], 0), MATCH(tbl_dailyDashboard[[#Headers],[botRuns]], tbl_dateHistory[#Headers], 0)), "-")</f>
        <v>x</v>
      </c>
      <c r="G748" s="6" t="str">
        <f>IFERROR(INDEX(tbl_dateHistory[], MATCH(tbl_dailyDashboard[[#This Row],[runDate]:[runDate]], tbl_dateHistory[[runDate]:[runDate]], 0), MATCH(tbl_dailyDashboard[[#Headers],[totalTransactions]], tbl_dateHistory[#Headers], 0)), "-")</f>
        <v>x</v>
      </c>
      <c r="H748" s="46" t="str">
        <f>IFERROR(INDEX(tbl_dateHistory[], MATCH(tbl_dailyDashboard[[#This Row],[runDate]:[runDate]], tbl_dateHistory[[runDate]:[runDate]], 0), MATCH(tbl_dailyDashboard[[#Headers],[percentSuccessful]], tbl_dateHistory[#Headers], 0)), "-")</f>
        <v>x</v>
      </c>
      <c r="I748" s="46" t="str">
        <f>IFERROR(INDEX(tbl_dateHistory[], MATCH(tbl_dailyDashboard[[#This Row],[runDate]:[runDate]], tbl_dateHistory[[runDate]:[runDate]], 0), MATCH(tbl_dailyDashboard[[#Headers],[percentBRE]], tbl_dateHistory[#Headers], 0)), "-")</f>
        <v>x</v>
      </c>
      <c r="J748" s="47" t="str">
        <f>IFERROR(INDEX(tbl_dateHistory[], MATCH(tbl_dailyDashboard[[#This Row],[runDate]:[runDate]], tbl_dateHistory[[runDate]:[runDate]], 0), MATCH(tbl_dailyDashboard[[#Headers],[percentSystemErrors]], tbl_dateHistory[#Headers], 0)), "-")</f>
        <v>x</v>
      </c>
      <c r="K748" s="69"/>
    </row>
    <row r="749" spans="2:11" x14ac:dyDescent="0.3">
      <c r="B749" s="63"/>
      <c r="C749" s="45" t="str">
        <f>IFERROR((INDEX(tbl_dateHistory[], tbl_dailyDashboard[[#This Row],[rowLookup]], 1)), "-")</f>
        <v>x</v>
      </c>
      <c r="D749" s="48" t="str">
        <f>IFERROR(INDEX(tbl_dateHistory[], MATCH(tbl_dailyDashboard[[#This Row],[runDate]:[runDate]], tbl_dateHistory[[runDate]:[runDate]], 0), MATCH(tbl_dailyDashboard[[#Headers],[avgBotRunTime]], tbl_dateHistory[#Headers], 0)), "-")</f>
        <v>x</v>
      </c>
      <c r="E749" s="48" t="str">
        <f>IFERROR(INDEX(tbl_dateHistory[], MATCH(tbl_dailyDashboard[[#This Row],[runDate]:[runDate]], tbl_dateHistory[[runDate]:[runDate]], 0), MATCH(tbl_dailyDashboard[[#Headers],[avgTransactionTime]], tbl_dateHistory[#Headers], 0)), "-")</f>
        <v>x</v>
      </c>
      <c r="F749" s="5" t="str">
        <f>IFERROR(INDEX(tbl_dateHistory[], MATCH(tbl_dailyDashboard[[#This Row],[runDate]:[runDate]], tbl_dateHistory[[runDate]:[runDate]], 0), MATCH(tbl_dailyDashboard[[#Headers],[botRuns]], tbl_dateHistory[#Headers], 0)), "-")</f>
        <v>x</v>
      </c>
      <c r="G749" s="6" t="str">
        <f>IFERROR(INDEX(tbl_dateHistory[], MATCH(tbl_dailyDashboard[[#This Row],[runDate]:[runDate]], tbl_dateHistory[[runDate]:[runDate]], 0), MATCH(tbl_dailyDashboard[[#Headers],[totalTransactions]], tbl_dateHistory[#Headers], 0)), "-")</f>
        <v>x</v>
      </c>
      <c r="H749" s="46" t="str">
        <f>IFERROR(INDEX(tbl_dateHistory[], MATCH(tbl_dailyDashboard[[#This Row],[runDate]:[runDate]], tbl_dateHistory[[runDate]:[runDate]], 0), MATCH(tbl_dailyDashboard[[#Headers],[percentSuccessful]], tbl_dateHistory[#Headers], 0)), "-")</f>
        <v>x</v>
      </c>
      <c r="I749" s="46" t="str">
        <f>IFERROR(INDEX(tbl_dateHistory[], MATCH(tbl_dailyDashboard[[#This Row],[runDate]:[runDate]], tbl_dateHistory[[runDate]:[runDate]], 0), MATCH(tbl_dailyDashboard[[#Headers],[percentBRE]], tbl_dateHistory[#Headers], 0)), "-")</f>
        <v>x</v>
      </c>
      <c r="J749" s="47" t="str">
        <f>IFERROR(INDEX(tbl_dateHistory[], MATCH(tbl_dailyDashboard[[#This Row],[runDate]:[runDate]], tbl_dateHistory[[runDate]:[runDate]], 0), MATCH(tbl_dailyDashboard[[#Headers],[percentSystemErrors]], tbl_dateHistory[#Headers], 0)), "-")</f>
        <v>x</v>
      </c>
      <c r="K749" s="69"/>
    </row>
    <row r="750" spans="2:11" x14ac:dyDescent="0.3">
      <c r="B750" s="63"/>
      <c r="C750" s="45" t="str">
        <f>IFERROR((INDEX(tbl_dateHistory[], tbl_dailyDashboard[[#This Row],[rowLookup]], 1)), "-")</f>
        <v>x</v>
      </c>
      <c r="D750" s="48" t="str">
        <f>IFERROR(INDEX(tbl_dateHistory[], MATCH(tbl_dailyDashboard[[#This Row],[runDate]:[runDate]], tbl_dateHistory[[runDate]:[runDate]], 0), MATCH(tbl_dailyDashboard[[#Headers],[avgBotRunTime]], tbl_dateHistory[#Headers], 0)), "-")</f>
        <v>x</v>
      </c>
      <c r="E750" s="48" t="str">
        <f>IFERROR(INDEX(tbl_dateHistory[], MATCH(tbl_dailyDashboard[[#This Row],[runDate]:[runDate]], tbl_dateHistory[[runDate]:[runDate]], 0), MATCH(tbl_dailyDashboard[[#Headers],[avgTransactionTime]], tbl_dateHistory[#Headers], 0)), "-")</f>
        <v>x</v>
      </c>
      <c r="F750" s="5" t="str">
        <f>IFERROR(INDEX(tbl_dateHistory[], MATCH(tbl_dailyDashboard[[#This Row],[runDate]:[runDate]], tbl_dateHistory[[runDate]:[runDate]], 0), MATCH(tbl_dailyDashboard[[#Headers],[botRuns]], tbl_dateHistory[#Headers], 0)), "-")</f>
        <v>x</v>
      </c>
      <c r="G750" s="6" t="str">
        <f>IFERROR(INDEX(tbl_dateHistory[], MATCH(tbl_dailyDashboard[[#This Row],[runDate]:[runDate]], tbl_dateHistory[[runDate]:[runDate]], 0), MATCH(tbl_dailyDashboard[[#Headers],[totalTransactions]], tbl_dateHistory[#Headers], 0)), "-")</f>
        <v>x</v>
      </c>
      <c r="H750" s="46" t="str">
        <f>IFERROR(INDEX(tbl_dateHistory[], MATCH(tbl_dailyDashboard[[#This Row],[runDate]:[runDate]], tbl_dateHistory[[runDate]:[runDate]], 0), MATCH(tbl_dailyDashboard[[#Headers],[percentSuccessful]], tbl_dateHistory[#Headers], 0)), "-")</f>
        <v>x</v>
      </c>
      <c r="I750" s="46" t="str">
        <f>IFERROR(INDEX(tbl_dateHistory[], MATCH(tbl_dailyDashboard[[#This Row],[runDate]:[runDate]], tbl_dateHistory[[runDate]:[runDate]], 0), MATCH(tbl_dailyDashboard[[#Headers],[percentBRE]], tbl_dateHistory[#Headers], 0)), "-")</f>
        <v>x</v>
      </c>
      <c r="J750" s="47" t="str">
        <f>IFERROR(INDEX(tbl_dateHistory[], MATCH(tbl_dailyDashboard[[#This Row],[runDate]:[runDate]], tbl_dateHistory[[runDate]:[runDate]], 0), MATCH(tbl_dailyDashboard[[#Headers],[percentSystemErrors]], tbl_dateHistory[#Headers], 0)), "-")</f>
        <v>x</v>
      </c>
      <c r="K750" s="69"/>
    </row>
    <row r="751" spans="2:11" x14ac:dyDescent="0.3">
      <c r="B751" s="63"/>
      <c r="C751" s="45" t="str">
        <f>IFERROR((INDEX(tbl_dateHistory[], tbl_dailyDashboard[[#This Row],[rowLookup]], 1)), "-")</f>
        <v>x</v>
      </c>
      <c r="D751" s="48" t="str">
        <f>IFERROR(INDEX(tbl_dateHistory[], MATCH(tbl_dailyDashboard[[#This Row],[runDate]:[runDate]], tbl_dateHistory[[runDate]:[runDate]], 0), MATCH(tbl_dailyDashboard[[#Headers],[avgBotRunTime]], tbl_dateHistory[#Headers], 0)), "-")</f>
        <v>x</v>
      </c>
      <c r="E751" s="48" t="str">
        <f>IFERROR(INDEX(tbl_dateHistory[], MATCH(tbl_dailyDashboard[[#This Row],[runDate]:[runDate]], tbl_dateHistory[[runDate]:[runDate]], 0), MATCH(tbl_dailyDashboard[[#Headers],[avgTransactionTime]], tbl_dateHistory[#Headers], 0)), "-")</f>
        <v>x</v>
      </c>
      <c r="F751" s="5" t="str">
        <f>IFERROR(INDEX(tbl_dateHistory[], MATCH(tbl_dailyDashboard[[#This Row],[runDate]:[runDate]], tbl_dateHistory[[runDate]:[runDate]], 0), MATCH(tbl_dailyDashboard[[#Headers],[botRuns]], tbl_dateHistory[#Headers], 0)), "-")</f>
        <v>x</v>
      </c>
      <c r="G751" s="6" t="str">
        <f>IFERROR(INDEX(tbl_dateHistory[], MATCH(tbl_dailyDashboard[[#This Row],[runDate]:[runDate]], tbl_dateHistory[[runDate]:[runDate]], 0), MATCH(tbl_dailyDashboard[[#Headers],[totalTransactions]], tbl_dateHistory[#Headers], 0)), "-")</f>
        <v>x</v>
      </c>
      <c r="H751" s="46" t="str">
        <f>IFERROR(INDEX(tbl_dateHistory[], MATCH(tbl_dailyDashboard[[#This Row],[runDate]:[runDate]], tbl_dateHistory[[runDate]:[runDate]], 0), MATCH(tbl_dailyDashboard[[#Headers],[percentSuccessful]], tbl_dateHistory[#Headers], 0)), "-")</f>
        <v>x</v>
      </c>
      <c r="I751" s="46" t="str">
        <f>IFERROR(INDEX(tbl_dateHistory[], MATCH(tbl_dailyDashboard[[#This Row],[runDate]:[runDate]], tbl_dateHistory[[runDate]:[runDate]], 0), MATCH(tbl_dailyDashboard[[#Headers],[percentBRE]], tbl_dateHistory[#Headers], 0)), "-")</f>
        <v>x</v>
      </c>
      <c r="J751" s="47" t="str">
        <f>IFERROR(INDEX(tbl_dateHistory[], MATCH(tbl_dailyDashboard[[#This Row],[runDate]:[runDate]], tbl_dateHistory[[runDate]:[runDate]], 0), MATCH(tbl_dailyDashboard[[#Headers],[percentSystemErrors]], tbl_dateHistory[#Headers], 0)), "-")</f>
        <v>x</v>
      </c>
      <c r="K751" s="69"/>
    </row>
    <row r="752" spans="2:11" x14ac:dyDescent="0.3">
      <c r="B752" s="63"/>
      <c r="C752" s="45" t="str">
        <f>IFERROR((INDEX(tbl_dateHistory[], tbl_dailyDashboard[[#This Row],[rowLookup]], 1)), "-")</f>
        <v>x</v>
      </c>
      <c r="D752" s="48" t="str">
        <f>IFERROR(INDEX(tbl_dateHistory[], MATCH(tbl_dailyDashboard[[#This Row],[runDate]:[runDate]], tbl_dateHistory[[runDate]:[runDate]], 0), MATCH(tbl_dailyDashboard[[#Headers],[avgBotRunTime]], tbl_dateHistory[#Headers], 0)), "-")</f>
        <v>x</v>
      </c>
      <c r="E752" s="48" t="str">
        <f>IFERROR(INDEX(tbl_dateHistory[], MATCH(tbl_dailyDashboard[[#This Row],[runDate]:[runDate]], tbl_dateHistory[[runDate]:[runDate]], 0), MATCH(tbl_dailyDashboard[[#Headers],[avgTransactionTime]], tbl_dateHistory[#Headers], 0)), "-")</f>
        <v>x</v>
      </c>
      <c r="F752" s="5" t="str">
        <f>IFERROR(INDEX(tbl_dateHistory[], MATCH(tbl_dailyDashboard[[#This Row],[runDate]:[runDate]], tbl_dateHistory[[runDate]:[runDate]], 0), MATCH(tbl_dailyDashboard[[#Headers],[botRuns]], tbl_dateHistory[#Headers], 0)), "-")</f>
        <v>x</v>
      </c>
      <c r="G752" s="6" t="str">
        <f>IFERROR(INDEX(tbl_dateHistory[], MATCH(tbl_dailyDashboard[[#This Row],[runDate]:[runDate]], tbl_dateHistory[[runDate]:[runDate]], 0), MATCH(tbl_dailyDashboard[[#Headers],[totalTransactions]], tbl_dateHistory[#Headers], 0)), "-")</f>
        <v>x</v>
      </c>
      <c r="H752" s="46" t="str">
        <f>IFERROR(INDEX(tbl_dateHistory[], MATCH(tbl_dailyDashboard[[#This Row],[runDate]:[runDate]], tbl_dateHistory[[runDate]:[runDate]], 0), MATCH(tbl_dailyDashboard[[#Headers],[percentSuccessful]], tbl_dateHistory[#Headers], 0)), "-")</f>
        <v>x</v>
      </c>
      <c r="I752" s="46" t="str">
        <f>IFERROR(INDEX(tbl_dateHistory[], MATCH(tbl_dailyDashboard[[#This Row],[runDate]:[runDate]], tbl_dateHistory[[runDate]:[runDate]], 0), MATCH(tbl_dailyDashboard[[#Headers],[percentBRE]], tbl_dateHistory[#Headers], 0)), "-")</f>
        <v>x</v>
      </c>
      <c r="J752" s="47" t="str">
        <f>IFERROR(INDEX(tbl_dateHistory[], MATCH(tbl_dailyDashboard[[#This Row],[runDate]:[runDate]], tbl_dateHistory[[runDate]:[runDate]], 0), MATCH(tbl_dailyDashboard[[#Headers],[percentSystemErrors]], tbl_dateHistory[#Headers], 0)), "-")</f>
        <v>x</v>
      </c>
      <c r="K752" s="69"/>
    </row>
    <row r="753" spans="2:11" x14ac:dyDescent="0.3">
      <c r="B753" s="63"/>
      <c r="C753" s="45" t="str">
        <f>IFERROR((INDEX(tbl_dateHistory[], tbl_dailyDashboard[[#This Row],[rowLookup]], 1)), "-")</f>
        <v>x</v>
      </c>
      <c r="D753" s="48" t="str">
        <f>IFERROR(INDEX(tbl_dateHistory[], MATCH(tbl_dailyDashboard[[#This Row],[runDate]:[runDate]], tbl_dateHistory[[runDate]:[runDate]], 0), MATCH(tbl_dailyDashboard[[#Headers],[avgBotRunTime]], tbl_dateHistory[#Headers], 0)), "-")</f>
        <v>x</v>
      </c>
      <c r="E753" s="48" t="str">
        <f>IFERROR(INDEX(tbl_dateHistory[], MATCH(tbl_dailyDashboard[[#This Row],[runDate]:[runDate]], tbl_dateHistory[[runDate]:[runDate]], 0), MATCH(tbl_dailyDashboard[[#Headers],[avgTransactionTime]], tbl_dateHistory[#Headers], 0)), "-")</f>
        <v>x</v>
      </c>
      <c r="F753" s="5" t="str">
        <f>IFERROR(INDEX(tbl_dateHistory[], MATCH(tbl_dailyDashboard[[#This Row],[runDate]:[runDate]], tbl_dateHistory[[runDate]:[runDate]], 0), MATCH(tbl_dailyDashboard[[#Headers],[botRuns]], tbl_dateHistory[#Headers], 0)), "-")</f>
        <v>x</v>
      </c>
      <c r="G753" s="6" t="str">
        <f>IFERROR(INDEX(tbl_dateHistory[], MATCH(tbl_dailyDashboard[[#This Row],[runDate]:[runDate]], tbl_dateHistory[[runDate]:[runDate]], 0), MATCH(tbl_dailyDashboard[[#Headers],[totalTransactions]], tbl_dateHistory[#Headers], 0)), "-")</f>
        <v>x</v>
      </c>
      <c r="H753" s="46" t="str">
        <f>IFERROR(INDEX(tbl_dateHistory[], MATCH(tbl_dailyDashboard[[#This Row],[runDate]:[runDate]], tbl_dateHistory[[runDate]:[runDate]], 0), MATCH(tbl_dailyDashboard[[#Headers],[percentSuccessful]], tbl_dateHistory[#Headers], 0)), "-")</f>
        <v>x</v>
      </c>
      <c r="I753" s="46" t="str">
        <f>IFERROR(INDEX(tbl_dateHistory[], MATCH(tbl_dailyDashboard[[#This Row],[runDate]:[runDate]], tbl_dateHistory[[runDate]:[runDate]], 0), MATCH(tbl_dailyDashboard[[#Headers],[percentBRE]], tbl_dateHistory[#Headers], 0)), "-")</f>
        <v>x</v>
      </c>
      <c r="J753" s="47" t="str">
        <f>IFERROR(INDEX(tbl_dateHistory[], MATCH(tbl_dailyDashboard[[#This Row],[runDate]:[runDate]], tbl_dateHistory[[runDate]:[runDate]], 0), MATCH(tbl_dailyDashboard[[#Headers],[percentSystemErrors]], tbl_dateHistory[#Headers], 0)), "-")</f>
        <v>x</v>
      </c>
      <c r="K753" s="69"/>
    </row>
    <row r="754" spans="2:11" x14ac:dyDescent="0.3">
      <c r="B754" s="63"/>
      <c r="C754" s="45" t="str">
        <f>IFERROR((INDEX(tbl_dateHistory[], tbl_dailyDashboard[[#This Row],[rowLookup]], 1)), "-")</f>
        <v>x</v>
      </c>
      <c r="D754" s="48" t="str">
        <f>IFERROR(INDEX(tbl_dateHistory[], MATCH(tbl_dailyDashboard[[#This Row],[runDate]:[runDate]], tbl_dateHistory[[runDate]:[runDate]], 0), MATCH(tbl_dailyDashboard[[#Headers],[avgBotRunTime]], tbl_dateHistory[#Headers], 0)), "-")</f>
        <v>x</v>
      </c>
      <c r="E754" s="48" t="str">
        <f>IFERROR(INDEX(tbl_dateHistory[], MATCH(tbl_dailyDashboard[[#This Row],[runDate]:[runDate]], tbl_dateHistory[[runDate]:[runDate]], 0), MATCH(tbl_dailyDashboard[[#Headers],[avgTransactionTime]], tbl_dateHistory[#Headers], 0)), "-")</f>
        <v>x</v>
      </c>
      <c r="F754" s="5" t="str">
        <f>IFERROR(INDEX(tbl_dateHistory[], MATCH(tbl_dailyDashboard[[#This Row],[runDate]:[runDate]], tbl_dateHistory[[runDate]:[runDate]], 0), MATCH(tbl_dailyDashboard[[#Headers],[botRuns]], tbl_dateHistory[#Headers], 0)), "-")</f>
        <v>x</v>
      </c>
      <c r="G754" s="6" t="str">
        <f>IFERROR(INDEX(tbl_dateHistory[], MATCH(tbl_dailyDashboard[[#This Row],[runDate]:[runDate]], tbl_dateHistory[[runDate]:[runDate]], 0), MATCH(tbl_dailyDashboard[[#Headers],[totalTransactions]], tbl_dateHistory[#Headers], 0)), "-")</f>
        <v>x</v>
      </c>
      <c r="H754" s="46" t="str">
        <f>IFERROR(INDEX(tbl_dateHistory[], MATCH(tbl_dailyDashboard[[#This Row],[runDate]:[runDate]], tbl_dateHistory[[runDate]:[runDate]], 0), MATCH(tbl_dailyDashboard[[#Headers],[percentSuccessful]], tbl_dateHistory[#Headers], 0)), "-")</f>
        <v>x</v>
      </c>
      <c r="I754" s="46" t="str">
        <f>IFERROR(INDEX(tbl_dateHistory[], MATCH(tbl_dailyDashboard[[#This Row],[runDate]:[runDate]], tbl_dateHistory[[runDate]:[runDate]], 0), MATCH(tbl_dailyDashboard[[#Headers],[percentBRE]], tbl_dateHistory[#Headers], 0)), "-")</f>
        <v>x</v>
      </c>
      <c r="J754" s="47" t="str">
        <f>IFERROR(INDEX(tbl_dateHistory[], MATCH(tbl_dailyDashboard[[#This Row],[runDate]:[runDate]], tbl_dateHistory[[runDate]:[runDate]], 0), MATCH(tbl_dailyDashboard[[#Headers],[percentSystemErrors]], tbl_dateHistory[#Headers], 0)), "-")</f>
        <v>x</v>
      </c>
      <c r="K754" s="69"/>
    </row>
    <row r="755" spans="2:11" x14ac:dyDescent="0.3">
      <c r="B755" s="63"/>
      <c r="C755" s="45" t="str">
        <f>IFERROR((INDEX(tbl_dateHistory[], tbl_dailyDashboard[[#This Row],[rowLookup]], 1)), "-")</f>
        <v>x</v>
      </c>
      <c r="D755" s="48" t="str">
        <f>IFERROR(INDEX(tbl_dateHistory[], MATCH(tbl_dailyDashboard[[#This Row],[runDate]:[runDate]], tbl_dateHistory[[runDate]:[runDate]], 0), MATCH(tbl_dailyDashboard[[#Headers],[avgBotRunTime]], tbl_dateHistory[#Headers], 0)), "-")</f>
        <v>x</v>
      </c>
      <c r="E755" s="48" t="str">
        <f>IFERROR(INDEX(tbl_dateHistory[], MATCH(tbl_dailyDashboard[[#This Row],[runDate]:[runDate]], tbl_dateHistory[[runDate]:[runDate]], 0), MATCH(tbl_dailyDashboard[[#Headers],[avgTransactionTime]], tbl_dateHistory[#Headers], 0)), "-")</f>
        <v>x</v>
      </c>
      <c r="F755" s="5" t="str">
        <f>IFERROR(INDEX(tbl_dateHistory[], MATCH(tbl_dailyDashboard[[#This Row],[runDate]:[runDate]], tbl_dateHistory[[runDate]:[runDate]], 0), MATCH(tbl_dailyDashboard[[#Headers],[botRuns]], tbl_dateHistory[#Headers], 0)), "-")</f>
        <v>x</v>
      </c>
      <c r="G755" s="6" t="str">
        <f>IFERROR(INDEX(tbl_dateHistory[], MATCH(tbl_dailyDashboard[[#This Row],[runDate]:[runDate]], tbl_dateHistory[[runDate]:[runDate]], 0), MATCH(tbl_dailyDashboard[[#Headers],[totalTransactions]], tbl_dateHistory[#Headers], 0)), "-")</f>
        <v>x</v>
      </c>
      <c r="H755" s="46" t="str">
        <f>IFERROR(INDEX(tbl_dateHistory[], MATCH(tbl_dailyDashboard[[#This Row],[runDate]:[runDate]], tbl_dateHistory[[runDate]:[runDate]], 0), MATCH(tbl_dailyDashboard[[#Headers],[percentSuccessful]], tbl_dateHistory[#Headers], 0)), "-")</f>
        <v>x</v>
      </c>
      <c r="I755" s="46" t="str">
        <f>IFERROR(INDEX(tbl_dateHistory[], MATCH(tbl_dailyDashboard[[#This Row],[runDate]:[runDate]], tbl_dateHistory[[runDate]:[runDate]], 0), MATCH(tbl_dailyDashboard[[#Headers],[percentBRE]], tbl_dateHistory[#Headers], 0)), "-")</f>
        <v>x</v>
      </c>
      <c r="J755" s="47" t="str">
        <f>IFERROR(INDEX(tbl_dateHistory[], MATCH(tbl_dailyDashboard[[#This Row],[runDate]:[runDate]], tbl_dateHistory[[runDate]:[runDate]], 0), MATCH(tbl_dailyDashboard[[#Headers],[percentSystemErrors]], tbl_dateHistory[#Headers], 0)), "-")</f>
        <v>x</v>
      </c>
      <c r="K755" s="69"/>
    </row>
    <row r="756" spans="2:11" x14ac:dyDescent="0.3">
      <c r="B756" s="63"/>
      <c r="C756" s="45" t="str">
        <f>IFERROR((INDEX(tbl_dateHistory[], tbl_dailyDashboard[[#This Row],[rowLookup]], 1)), "-")</f>
        <v>x</v>
      </c>
      <c r="D756" s="48" t="str">
        <f>IFERROR(INDEX(tbl_dateHistory[], MATCH(tbl_dailyDashboard[[#This Row],[runDate]:[runDate]], tbl_dateHistory[[runDate]:[runDate]], 0), MATCH(tbl_dailyDashboard[[#Headers],[avgBotRunTime]], tbl_dateHistory[#Headers], 0)), "-")</f>
        <v>x</v>
      </c>
      <c r="E756" s="48" t="str">
        <f>IFERROR(INDEX(tbl_dateHistory[], MATCH(tbl_dailyDashboard[[#This Row],[runDate]:[runDate]], tbl_dateHistory[[runDate]:[runDate]], 0), MATCH(tbl_dailyDashboard[[#Headers],[avgTransactionTime]], tbl_dateHistory[#Headers], 0)), "-")</f>
        <v>x</v>
      </c>
      <c r="F756" s="5" t="str">
        <f>IFERROR(INDEX(tbl_dateHistory[], MATCH(tbl_dailyDashboard[[#This Row],[runDate]:[runDate]], tbl_dateHistory[[runDate]:[runDate]], 0), MATCH(tbl_dailyDashboard[[#Headers],[botRuns]], tbl_dateHistory[#Headers], 0)), "-")</f>
        <v>x</v>
      </c>
      <c r="G756" s="6" t="str">
        <f>IFERROR(INDEX(tbl_dateHistory[], MATCH(tbl_dailyDashboard[[#This Row],[runDate]:[runDate]], tbl_dateHistory[[runDate]:[runDate]], 0), MATCH(tbl_dailyDashboard[[#Headers],[totalTransactions]], tbl_dateHistory[#Headers], 0)), "-")</f>
        <v>x</v>
      </c>
      <c r="H756" s="46" t="str">
        <f>IFERROR(INDEX(tbl_dateHistory[], MATCH(tbl_dailyDashboard[[#This Row],[runDate]:[runDate]], tbl_dateHistory[[runDate]:[runDate]], 0), MATCH(tbl_dailyDashboard[[#Headers],[percentSuccessful]], tbl_dateHistory[#Headers], 0)), "-")</f>
        <v>x</v>
      </c>
      <c r="I756" s="46" t="str">
        <f>IFERROR(INDEX(tbl_dateHistory[], MATCH(tbl_dailyDashboard[[#This Row],[runDate]:[runDate]], tbl_dateHistory[[runDate]:[runDate]], 0), MATCH(tbl_dailyDashboard[[#Headers],[percentBRE]], tbl_dateHistory[#Headers], 0)), "-")</f>
        <v>x</v>
      </c>
      <c r="J756" s="47" t="str">
        <f>IFERROR(INDEX(tbl_dateHistory[], MATCH(tbl_dailyDashboard[[#This Row],[runDate]:[runDate]], tbl_dateHistory[[runDate]:[runDate]], 0), MATCH(tbl_dailyDashboard[[#Headers],[percentSystemErrors]], tbl_dateHistory[#Headers], 0)), "-")</f>
        <v>x</v>
      </c>
      <c r="K756" s="69"/>
    </row>
    <row r="757" spans="2:11" x14ac:dyDescent="0.3">
      <c r="B757" s="63"/>
      <c r="C757" s="45" t="str">
        <f>IFERROR((INDEX(tbl_dateHistory[], tbl_dailyDashboard[[#This Row],[rowLookup]], 1)), "-")</f>
        <v>x</v>
      </c>
      <c r="D757" s="48" t="str">
        <f>IFERROR(INDEX(tbl_dateHistory[], MATCH(tbl_dailyDashboard[[#This Row],[runDate]:[runDate]], tbl_dateHistory[[runDate]:[runDate]], 0), MATCH(tbl_dailyDashboard[[#Headers],[avgBotRunTime]], tbl_dateHistory[#Headers], 0)), "-")</f>
        <v>x</v>
      </c>
      <c r="E757" s="48" t="str">
        <f>IFERROR(INDEX(tbl_dateHistory[], MATCH(tbl_dailyDashboard[[#This Row],[runDate]:[runDate]], tbl_dateHistory[[runDate]:[runDate]], 0), MATCH(tbl_dailyDashboard[[#Headers],[avgTransactionTime]], tbl_dateHistory[#Headers], 0)), "-")</f>
        <v>x</v>
      </c>
      <c r="F757" s="5" t="str">
        <f>IFERROR(INDEX(tbl_dateHistory[], MATCH(tbl_dailyDashboard[[#This Row],[runDate]:[runDate]], tbl_dateHistory[[runDate]:[runDate]], 0), MATCH(tbl_dailyDashboard[[#Headers],[botRuns]], tbl_dateHistory[#Headers], 0)), "-")</f>
        <v>x</v>
      </c>
      <c r="G757" s="6" t="str">
        <f>IFERROR(INDEX(tbl_dateHistory[], MATCH(tbl_dailyDashboard[[#This Row],[runDate]:[runDate]], tbl_dateHistory[[runDate]:[runDate]], 0), MATCH(tbl_dailyDashboard[[#Headers],[totalTransactions]], tbl_dateHistory[#Headers], 0)), "-")</f>
        <v>x</v>
      </c>
      <c r="H757" s="46" t="str">
        <f>IFERROR(INDEX(tbl_dateHistory[], MATCH(tbl_dailyDashboard[[#This Row],[runDate]:[runDate]], tbl_dateHistory[[runDate]:[runDate]], 0), MATCH(tbl_dailyDashboard[[#Headers],[percentSuccessful]], tbl_dateHistory[#Headers], 0)), "-")</f>
        <v>x</v>
      </c>
      <c r="I757" s="46" t="str">
        <f>IFERROR(INDEX(tbl_dateHistory[], MATCH(tbl_dailyDashboard[[#This Row],[runDate]:[runDate]], tbl_dateHistory[[runDate]:[runDate]], 0), MATCH(tbl_dailyDashboard[[#Headers],[percentBRE]], tbl_dateHistory[#Headers], 0)), "-")</f>
        <v>x</v>
      </c>
      <c r="J757" s="47" t="str">
        <f>IFERROR(INDEX(tbl_dateHistory[], MATCH(tbl_dailyDashboard[[#This Row],[runDate]:[runDate]], tbl_dateHistory[[runDate]:[runDate]], 0), MATCH(tbl_dailyDashboard[[#Headers],[percentSystemErrors]], tbl_dateHistory[#Headers], 0)), "-")</f>
        <v>x</v>
      </c>
      <c r="K757" s="69"/>
    </row>
    <row r="758" spans="2:11" x14ac:dyDescent="0.3">
      <c r="B758" s="63"/>
      <c r="C758" s="45" t="str">
        <f>IFERROR((INDEX(tbl_dateHistory[], tbl_dailyDashboard[[#This Row],[rowLookup]], 1)), "-")</f>
        <v>x</v>
      </c>
      <c r="D758" s="48" t="str">
        <f>IFERROR(INDEX(tbl_dateHistory[], MATCH(tbl_dailyDashboard[[#This Row],[runDate]:[runDate]], tbl_dateHistory[[runDate]:[runDate]], 0), MATCH(tbl_dailyDashboard[[#Headers],[avgBotRunTime]], tbl_dateHistory[#Headers], 0)), "-")</f>
        <v>x</v>
      </c>
      <c r="E758" s="48" t="str">
        <f>IFERROR(INDEX(tbl_dateHistory[], MATCH(tbl_dailyDashboard[[#This Row],[runDate]:[runDate]], tbl_dateHistory[[runDate]:[runDate]], 0), MATCH(tbl_dailyDashboard[[#Headers],[avgTransactionTime]], tbl_dateHistory[#Headers], 0)), "-")</f>
        <v>x</v>
      </c>
      <c r="F758" s="5" t="str">
        <f>IFERROR(INDEX(tbl_dateHistory[], MATCH(tbl_dailyDashboard[[#This Row],[runDate]:[runDate]], tbl_dateHistory[[runDate]:[runDate]], 0), MATCH(tbl_dailyDashboard[[#Headers],[botRuns]], tbl_dateHistory[#Headers], 0)), "-")</f>
        <v>x</v>
      </c>
      <c r="G758" s="6" t="str">
        <f>IFERROR(INDEX(tbl_dateHistory[], MATCH(tbl_dailyDashboard[[#This Row],[runDate]:[runDate]], tbl_dateHistory[[runDate]:[runDate]], 0), MATCH(tbl_dailyDashboard[[#Headers],[totalTransactions]], tbl_dateHistory[#Headers], 0)), "-")</f>
        <v>x</v>
      </c>
      <c r="H758" s="46" t="str">
        <f>IFERROR(INDEX(tbl_dateHistory[], MATCH(tbl_dailyDashboard[[#This Row],[runDate]:[runDate]], tbl_dateHistory[[runDate]:[runDate]], 0), MATCH(tbl_dailyDashboard[[#Headers],[percentSuccessful]], tbl_dateHistory[#Headers], 0)), "-")</f>
        <v>x</v>
      </c>
      <c r="I758" s="46" t="str">
        <f>IFERROR(INDEX(tbl_dateHistory[], MATCH(tbl_dailyDashboard[[#This Row],[runDate]:[runDate]], tbl_dateHistory[[runDate]:[runDate]], 0), MATCH(tbl_dailyDashboard[[#Headers],[percentBRE]], tbl_dateHistory[#Headers], 0)), "-")</f>
        <v>x</v>
      </c>
      <c r="J758" s="47" t="str">
        <f>IFERROR(INDEX(tbl_dateHistory[], MATCH(tbl_dailyDashboard[[#This Row],[runDate]:[runDate]], tbl_dateHistory[[runDate]:[runDate]], 0), MATCH(tbl_dailyDashboard[[#Headers],[percentSystemErrors]], tbl_dateHistory[#Headers], 0)), "-")</f>
        <v>x</v>
      </c>
      <c r="K758" s="69"/>
    </row>
    <row r="759" spans="2:11" x14ac:dyDescent="0.3">
      <c r="B759" s="63"/>
      <c r="C759" s="45" t="str">
        <f>IFERROR((INDEX(tbl_dateHistory[], tbl_dailyDashboard[[#This Row],[rowLookup]], 1)), "-")</f>
        <v>x</v>
      </c>
      <c r="D759" s="48" t="str">
        <f>IFERROR(INDEX(tbl_dateHistory[], MATCH(tbl_dailyDashboard[[#This Row],[runDate]:[runDate]], tbl_dateHistory[[runDate]:[runDate]], 0), MATCH(tbl_dailyDashboard[[#Headers],[avgBotRunTime]], tbl_dateHistory[#Headers], 0)), "-")</f>
        <v>x</v>
      </c>
      <c r="E759" s="48" t="str">
        <f>IFERROR(INDEX(tbl_dateHistory[], MATCH(tbl_dailyDashboard[[#This Row],[runDate]:[runDate]], tbl_dateHistory[[runDate]:[runDate]], 0), MATCH(tbl_dailyDashboard[[#Headers],[avgTransactionTime]], tbl_dateHistory[#Headers], 0)), "-")</f>
        <v>x</v>
      </c>
      <c r="F759" s="5" t="str">
        <f>IFERROR(INDEX(tbl_dateHistory[], MATCH(tbl_dailyDashboard[[#This Row],[runDate]:[runDate]], tbl_dateHistory[[runDate]:[runDate]], 0), MATCH(tbl_dailyDashboard[[#Headers],[botRuns]], tbl_dateHistory[#Headers], 0)), "-")</f>
        <v>x</v>
      </c>
      <c r="G759" s="6" t="str">
        <f>IFERROR(INDEX(tbl_dateHistory[], MATCH(tbl_dailyDashboard[[#This Row],[runDate]:[runDate]], tbl_dateHistory[[runDate]:[runDate]], 0), MATCH(tbl_dailyDashboard[[#Headers],[totalTransactions]], tbl_dateHistory[#Headers], 0)), "-")</f>
        <v>x</v>
      </c>
      <c r="H759" s="46" t="str">
        <f>IFERROR(INDEX(tbl_dateHistory[], MATCH(tbl_dailyDashboard[[#This Row],[runDate]:[runDate]], tbl_dateHistory[[runDate]:[runDate]], 0), MATCH(tbl_dailyDashboard[[#Headers],[percentSuccessful]], tbl_dateHistory[#Headers], 0)), "-")</f>
        <v>x</v>
      </c>
      <c r="I759" s="46" t="str">
        <f>IFERROR(INDEX(tbl_dateHistory[], MATCH(tbl_dailyDashboard[[#This Row],[runDate]:[runDate]], tbl_dateHistory[[runDate]:[runDate]], 0), MATCH(tbl_dailyDashboard[[#Headers],[percentBRE]], tbl_dateHistory[#Headers], 0)), "-")</f>
        <v>x</v>
      </c>
      <c r="J759" s="47" t="str">
        <f>IFERROR(INDEX(tbl_dateHistory[], MATCH(tbl_dailyDashboard[[#This Row],[runDate]:[runDate]], tbl_dateHistory[[runDate]:[runDate]], 0), MATCH(tbl_dailyDashboard[[#Headers],[percentSystemErrors]], tbl_dateHistory[#Headers], 0)), "-")</f>
        <v>x</v>
      </c>
      <c r="K759" s="69"/>
    </row>
    <row r="760" spans="2:11" x14ac:dyDescent="0.3">
      <c r="B760" s="63"/>
      <c r="C760" s="45" t="str">
        <f>IFERROR((INDEX(tbl_dateHistory[], tbl_dailyDashboard[[#This Row],[rowLookup]], 1)), "-")</f>
        <v>x</v>
      </c>
      <c r="D760" s="48" t="str">
        <f>IFERROR(INDEX(tbl_dateHistory[], MATCH(tbl_dailyDashboard[[#This Row],[runDate]:[runDate]], tbl_dateHistory[[runDate]:[runDate]], 0), MATCH(tbl_dailyDashboard[[#Headers],[avgBotRunTime]], tbl_dateHistory[#Headers], 0)), "-")</f>
        <v>x</v>
      </c>
      <c r="E760" s="48" t="str">
        <f>IFERROR(INDEX(tbl_dateHistory[], MATCH(tbl_dailyDashboard[[#This Row],[runDate]:[runDate]], tbl_dateHistory[[runDate]:[runDate]], 0), MATCH(tbl_dailyDashboard[[#Headers],[avgTransactionTime]], tbl_dateHistory[#Headers], 0)), "-")</f>
        <v>x</v>
      </c>
      <c r="F760" s="5" t="str">
        <f>IFERROR(INDEX(tbl_dateHistory[], MATCH(tbl_dailyDashboard[[#This Row],[runDate]:[runDate]], tbl_dateHistory[[runDate]:[runDate]], 0), MATCH(tbl_dailyDashboard[[#Headers],[botRuns]], tbl_dateHistory[#Headers], 0)), "-")</f>
        <v>x</v>
      </c>
      <c r="G760" s="6" t="str">
        <f>IFERROR(INDEX(tbl_dateHistory[], MATCH(tbl_dailyDashboard[[#This Row],[runDate]:[runDate]], tbl_dateHistory[[runDate]:[runDate]], 0), MATCH(tbl_dailyDashboard[[#Headers],[totalTransactions]], tbl_dateHistory[#Headers], 0)), "-")</f>
        <v>x</v>
      </c>
      <c r="H760" s="46" t="str">
        <f>IFERROR(INDEX(tbl_dateHistory[], MATCH(tbl_dailyDashboard[[#This Row],[runDate]:[runDate]], tbl_dateHistory[[runDate]:[runDate]], 0), MATCH(tbl_dailyDashboard[[#Headers],[percentSuccessful]], tbl_dateHistory[#Headers], 0)), "-")</f>
        <v>x</v>
      </c>
      <c r="I760" s="46" t="str">
        <f>IFERROR(INDEX(tbl_dateHistory[], MATCH(tbl_dailyDashboard[[#This Row],[runDate]:[runDate]], tbl_dateHistory[[runDate]:[runDate]], 0), MATCH(tbl_dailyDashboard[[#Headers],[percentBRE]], tbl_dateHistory[#Headers], 0)), "-")</f>
        <v>x</v>
      </c>
      <c r="J760" s="47" t="str">
        <f>IFERROR(INDEX(tbl_dateHistory[], MATCH(tbl_dailyDashboard[[#This Row],[runDate]:[runDate]], tbl_dateHistory[[runDate]:[runDate]], 0), MATCH(tbl_dailyDashboard[[#Headers],[percentSystemErrors]], tbl_dateHistory[#Headers], 0)), "-")</f>
        <v>x</v>
      </c>
      <c r="K760" s="69"/>
    </row>
    <row r="761" spans="2:11" x14ac:dyDescent="0.3">
      <c r="B761" s="63"/>
      <c r="C761" s="45" t="str">
        <f>IFERROR((INDEX(tbl_dateHistory[], tbl_dailyDashboard[[#This Row],[rowLookup]], 1)), "-")</f>
        <v>x</v>
      </c>
      <c r="D761" s="48" t="str">
        <f>IFERROR(INDEX(tbl_dateHistory[], MATCH(tbl_dailyDashboard[[#This Row],[runDate]:[runDate]], tbl_dateHistory[[runDate]:[runDate]], 0), MATCH(tbl_dailyDashboard[[#Headers],[avgBotRunTime]], tbl_dateHistory[#Headers], 0)), "-")</f>
        <v>x</v>
      </c>
      <c r="E761" s="48" t="str">
        <f>IFERROR(INDEX(tbl_dateHistory[], MATCH(tbl_dailyDashboard[[#This Row],[runDate]:[runDate]], tbl_dateHistory[[runDate]:[runDate]], 0), MATCH(tbl_dailyDashboard[[#Headers],[avgTransactionTime]], tbl_dateHistory[#Headers], 0)), "-")</f>
        <v>x</v>
      </c>
      <c r="F761" s="5" t="str">
        <f>IFERROR(INDEX(tbl_dateHistory[], MATCH(tbl_dailyDashboard[[#This Row],[runDate]:[runDate]], tbl_dateHistory[[runDate]:[runDate]], 0), MATCH(tbl_dailyDashboard[[#Headers],[botRuns]], tbl_dateHistory[#Headers], 0)), "-")</f>
        <v>x</v>
      </c>
      <c r="G761" s="6" t="str">
        <f>IFERROR(INDEX(tbl_dateHistory[], MATCH(tbl_dailyDashboard[[#This Row],[runDate]:[runDate]], tbl_dateHistory[[runDate]:[runDate]], 0), MATCH(tbl_dailyDashboard[[#Headers],[totalTransactions]], tbl_dateHistory[#Headers], 0)), "-")</f>
        <v>x</v>
      </c>
      <c r="H761" s="46" t="str">
        <f>IFERROR(INDEX(tbl_dateHistory[], MATCH(tbl_dailyDashboard[[#This Row],[runDate]:[runDate]], tbl_dateHistory[[runDate]:[runDate]], 0), MATCH(tbl_dailyDashboard[[#Headers],[percentSuccessful]], tbl_dateHistory[#Headers], 0)), "-")</f>
        <v>x</v>
      </c>
      <c r="I761" s="46" t="str">
        <f>IFERROR(INDEX(tbl_dateHistory[], MATCH(tbl_dailyDashboard[[#This Row],[runDate]:[runDate]], tbl_dateHistory[[runDate]:[runDate]], 0), MATCH(tbl_dailyDashboard[[#Headers],[percentBRE]], tbl_dateHistory[#Headers], 0)), "-")</f>
        <v>x</v>
      </c>
      <c r="J761" s="47" t="str">
        <f>IFERROR(INDEX(tbl_dateHistory[], MATCH(tbl_dailyDashboard[[#This Row],[runDate]:[runDate]], tbl_dateHistory[[runDate]:[runDate]], 0), MATCH(tbl_dailyDashboard[[#Headers],[percentSystemErrors]], tbl_dateHistory[#Headers], 0)), "-")</f>
        <v>x</v>
      </c>
      <c r="K761" s="69"/>
    </row>
    <row r="762" spans="2:11" x14ac:dyDescent="0.3">
      <c r="B762" s="63"/>
      <c r="C762" s="45" t="str">
        <f>IFERROR((INDEX(tbl_dateHistory[], tbl_dailyDashboard[[#This Row],[rowLookup]], 1)), "-")</f>
        <v>x</v>
      </c>
      <c r="D762" s="48" t="str">
        <f>IFERROR(INDEX(tbl_dateHistory[], MATCH(tbl_dailyDashboard[[#This Row],[runDate]:[runDate]], tbl_dateHistory[[runDate]:[runDate]], 0), MATCH(tbl_dailyDashboard[[#Headers],[avgBotRunTime]], tbl_dateHistory[#Headers], 0)), "-")</f>
        <v>x</v>
      </c>
      <c r="E762" s="48" t="str">
        <f>IFERROR(INDEX(tbl_dateHistory[], MATCH(tbl_dailyDashboard[[#This Row],[runDate]:[runDate]], tbl_dateHistory[[runDate]:[runDate]], 0), MATCH(tbl_dailyDashboard[[#Headers],[avgTransactionTime]], tbl_dateHistory[#Headers], 0)), "-")</f>
        <v>x</v>
      </c>
      <c r="F762" s="5" t="str">
        <f>IFERROR(INDEX(tbl_dateHistory[], MATCH(tbl_dailyDashboard[[#This Row],[runDate]:[runDate]], tbl_dateHistory[[runDate]:[runDate]], 0), MATCH(tbl_dailyDashboard[[#Headers],[botRuns]], tbl_dateHistory[#Headers], 0)), "-")</f>
        <v>x</v>
      </c>
      <c r="G762" s="6" t="str">
        <f>IFERROR(INDEX(tbl_dateHistory[], MATCH(tbl_dailyDashboard[[#This Row],[runDate]:[runDate]], tbl_dateHistory[[runDate]:[runDate]], 0), MATCH(tbl_dailyDashboard[[#Headers],[totalTransactions]], tbl_dateHistory[#Headers], 0)), "-")</f>
        <v>x</v>
      </c>
      <c r="H762" s="46" t="str">
        <f>IFERROR(INDEX(tbl_dateHistory[], MATCH(tbl_dailyDashboard[[#This Row],[runDate]:[runDate]], tbl_dateHistory[[runDate]:[runDate]], 0), MATCH(tbl_dailyDashboard[[#Headers],[percentSuccessful]], tbl_dateHistory[#Headers], 0)), "-")</f>
        <v>x</v>
      </c>
      <c r="I762" s="46" t="str">
        <f>IFERROR(INDEX(tbl_dateHistory[], MATCH(tbl_dailyDashboard[[#This Row],[runDate]:[runDate]], tbl_dateHistory[[runDate]:[runDate]], 0), MATCH(tbl_dailyDashboard[[#Headers],[percentBRE]], tbl_dateHistory[#Headers], 0)), "-")</f>
        <v>x</v>
      </c>
      <c r="J762" s="47" t="str">
        <f>IFERROR(INDEX(tbl_dateHistory[], MATCH(tbl_dailyDashboard[[#This Row],[runDate]:[runDate]], tbl_dateHistory[[runDate]:[runDate]], 0), MATCH(tbl_dailyDashboard[[#Headers],[percentSystemErrors]], tbl_dateHistory[#Headers], 0)), "-")</f>
        <v>x</v>
      </c>
      <c r="K762" s="69"/>
    </row>
    <row r="763" spans="2:11" x14ac:dyDescent="0.3">
      <c r="B763" s="63"/>
      <c r="C763" s="45" t="str">
        <f>IFERROR((INDEX(tbl_dateHistory[], tbl_dailyDashboard[[#This Row],[rowLookup]], 1)), "-")</f>
        <v>x</v>
      </c>
      <c r="D763" s="48" t="str">
        <f>IFERROR(INDEX(tbl_dateHistory[], MATCH(tbl_dailyDashboard[[#This Row],[runDate]:[runDate]], tbl_dateHistory[[runDate]:[runDate]], 0), MATCH(tbl_dailyDashboard[[#Headers],[avgBotRunTime]], tbl_dateHistory[#Headers], 0)), "-")</f>
        <v>x</v>
      </c>
      <c r="E763" s="48" t="str">
        <f>IFERROR(INDEX(tbl_dateHistory[], MATCH(tbl_dailyDashboard[[#This Row],[runDate]:[runDate]], tbl_dateHistory[[runDate]:[runDate]], 0), MATCH(tbl_dailyDashboard[[#Headers],[avgTransactionTime]], tbl_dateHistory[#Headers], 0)), "-")</f>
        <v>x</v>
      </c>
      <c r="F763" s="5" t="str">
        <f>IFERROR(INDEX(tbl_dateHistory[], MATCH(tbl_dailyDashboard[[#This Row],[runDate]:[runDate]], tbl_dateHistory[[runDate]:[runDate]], 0), MATCH(tbl_dailyDashboard[[#Headers],[botRuns]], tbl_dateHistory[#Headers], 0)), "-")</f>
        <v>x</v>
      </c>
      <c r="G763" s="6" t="str">
        <f>IFERROR(INDEX(tbl_dateHistory[], MATCH(tbl_dailyDashboard[[#This Row],[runDate]:[runDate]], tbl_dateHistory[[runDate]:[runDate]], 0), MATCH(tbl_dailyDashboard[[#Headers],[totalTransactions]], tbl_dateHistory[#Headers], 0)), "-")</f>
        <v>x</v>
      </c>
      <c r="H763" s="46" t="str">
        <f>IFERROR(INDEX(tbl_dateHistory[], MATCH(tbl_dailyDashboard[[#This Row],[runDate]:[runDate]], tbl_dateHistory[[runDate]:[runDate]], 0), MATCH(tbl_dailyDashboard[[#Headers],[percentSuccessful]], tbl_dateHistory[#Headers], 0)), "-")</f>
        <v>x</v>
      </c>
      <c r="I763" s="46" t="str">
        <f>IFERROR(INDEX(tbl_dateHistory[], MATCH(tbl_dailyDashboard[[#This Row],[runDate]:[runDate]], tbl_dateHistory[[runDate]:[runDate]], 0), MATCH(tbl_dailyDashboard[[#Headers],[percentBRE]], tbl_dateHistory[#Headers], 0)), "-")</f>
        <v>x</v>
      </c>
      <c r="J763" s="47" t="str">
        <f>IFERROR(INDEX(tbl_dateHistory[], MATCH(tbl_dailyDashboard[[#This Row],[runDate]:[runDate]], tbl_dateHistory[[runDate]:[runDate]], 0), MATCH(tbl_dailyDashboard[[#Headers],[percentSystemErrors]], tbl_dateHistory[#Headers], 0)), "-")</f>
        <v>x</v>
      </c>
      <c r="K763" s="69"/>
    </row>
    <row r="764" spans="2:11" x14ac:dyDescent="0.3">
      <c r="B764" s="63"/>
      <c r="C764" s="45" t="str">
        <f>IFERROR((INDEX(tbl_dateHistory[], tbl_dailyDashboard[[#This Row],[rowLookup]], 1)), "-")</f>
        <v>x</v>
      </c>
      <c r="D764" s="48" t="str">
        <f>IFERROR(INDEX(tbl_dateHistory[], MATCH(tbl_dailyDashboard[[#This Row],[runDate]:[runDate]], tbl_dateHistory[[runDate]:[runDate]], 0), MATCH(tbl_dailyDashboard[[#Headers],[avgBotRunTime]], tbl_dateHistory[#Headers], 0)), "-")</f>
        <v>x</v>
      </c>
      <c r="E764" s="48" t="str">
        <f>IFERROR(INDEX(tbl_dateHistory[], MATCH(tbl_dailyDashboard[[#This Row],[runDate]:[runDate]], tbl_dateHistory[[runDate]:[runDate]], 0), MATCH(tbl_dailyDashboard[[#Headers],[avgTransactionTime]], tbl_dateHistory[#Headers], 0)), "-")</f>
        <v>x</v>
      </c>
      <c r="F764" s="5" t="str">
        <f>IFERROR(INDEX(tbl_dateHistory[], MATCH(tbl_dailyDashboard[[#This Row],[runDate]:[runDate]], tbl_dateHistory[[runDate]:[runDate]], 0), MATCH(tbl_dailyDashboard[[#Headers],[botRuns]], tbl_dateHistory[#Headers], 0)), "-")</f>
        <v>x</v>
      </c>
      <c r="G764" s="6" t="str">
        <f>IFERROR(INDEX(tbl_dateHistory[], MATCH(tbl_dailyDashboard[[#This Row],[runDate]:[runDate]], tbl_dateHistory[[runDate]:[runDate]], 0), MATCH(tbl_dailyDashboard[[#Headers],[totalTransactions]], tbl_dateHistory[#Headers], 0)), "-")</f>
        <v>x</v>
      </c>
      <c r="H764" s="46" t="str">
        <f>IFERROR(INDEX(tbl_dateHistory[], MATCH(tbl_dailyDashboard[[#This Row],[runDate]:[runDate]], tbl_dateHistory[[runDate]:[runDate]], 0), MATCH(tbl_dailyDashboard[[#Headers],[percentSuccessful]], tbl_dateHistory[#Headers], 0)), "-")</f>
        <v>x</v>
      </c>
      <c r="I764" s="46" t="str">
        <f>IFERROR(INDEX(tbl_dateHistory[], MATCH(tbl_dailyDashboard[[#This Row],[runDate]:[runDate]], tbl_dateHistory[[runDate]:[runDate]], 0), MATCH(tbl_dailyDashboard[[#Headers],[percentBRE]], tbl_dateHistory[#Headers], 0)), "-")</f>
        <v>x</v>
      </c>
      <c r="J764" s="47" t="str">
        <f>IFERROR(INDEX(tbl_dateHistory[], MATCH(tbl_dailyDashboard[[#This Row],[runDate]:[runDate]], tbl_dateHistory[[runDate]:[runDate]], 0), MATCH(tbl_dailyDashboard[[#Headers],[percentSystemErrors]], tbl_dateHistory[#Headers], 0)), "-")</f>
        <v>x</v>
      </c>
      <c r="K764" s="69"/>
    </row>
    <row r="765" spans="2:11" x14ac:dyDescent="0.3">
      <c r="B765" s="63"/>
      <c r="C765" s="45" t="str">
        <f>IFERROR((INDEX(tbl_dateHistory[], tbl_dailyDashboard[[#This Row],[rowLookup]], 1)), "-")</f>
        <v>x</v>
      </c>
      <c r="D765" s="48" t="str">
        <f>IFERROR(INDEX(tbl_dateHistory[], MATCH(tbl_dailyDashboard[[#This Row],[runDate]:[runDate]], tbl_dateHistory[[runDate]:[runDate]], 0), MATCH(tbl_dailyDashboard[[#Headers],[avgBotRunTime]], tbl_dateHistory[#Headers], 0)), "-")</f>
        <v>x</v>
      </c>
      <c r="E765" s="48" t="str">
        <f>IFERROR(INDEX(tbl_dateHistory[], MATCH(tbl_dailyDashboard[[#This Row],[runDate]:[runDate]], tbl_dateHistory[[runDate]:[runDate]], 0), MATCH(tbl_dailyDashboard[[#Headers],[avgTransactionTime]], tbl_dateHistory[#Headers], 0)), "-")</f>
        <v>x</v>
      </c>
      <c r="F765" s="5" t="str">
        <f>IFERROR(INDEX(tbl_dateHistory[], MATCH(tbl_dailyDashboard[[#This Row],[runDate]:[runDate]], tbl_dateHistory[[runDate]:[runDate]], 0), MATCH(tbl_dailyDashboard[[#Headers],[botRuns]], tbl_dateHistory[#Headers], 0)), "-")</f>
        <v>x</v>
      </c>
      <c r="G765" s="6" t="str">
        <f>IFERROR(INDEX(tbl_dateHistory[], MATCH(tbl_dailyDashboard[[#This Row],[runDate]:[runDate]], tbl_dateHistory[[runDate]:[runDate]], 0), MATCH(tbl_dailyDashboard[[#Headers],[totalTransactions]], tbl_dateHistory[#Headers], 0)), "-")</f>
        <v>x</v>
      </c>
      <c r="H765" s="46" t="str">
        <f>IFERROR(INDEX(tbl_dateHistory[], MATCH(tbl_dailyDashboard[[#This Row],[runDate]:[runDate]], tbl_dateHistory[[runDate]:[runDate]], 0), MATCH(tbl_dailyDashboard[[#Headers],[percentSuccessful]], tbl_dateHistory[#Headers], 0)), "-")</f>
        <v>x</v>
      </c>
      <c r="I765" s="46" t="str">
        <f>IFERROR(INDEX(tbl_dateHistory[], MATCH(tbl_dailyDashboard[[#This Row],[runDate]:[runDate]], tbl_dateHistory[[runDate]:[runDate]], 0), MATCH(tbl_dailyDashboard[[#Headers],[percentBRE]], tbl_dateHistory[#Headers], 0)), "-")</f>
        <v>x</v>
      </c>
      <c r="J765" s="47" t="str">
        <f>IFERROR(INDEX(tbl_dateHistory[], MATCH(tbl_dailyDashboard[[#This Row],[runDate]:[runDate]], tbl_dateHistory[[runDate]:[runDate]], 0), MATCH(tbl_dailyDashboard[[#Headers],[percentSystemErrors]], tbl_dateHistory[#Headers], 0)), "-")</f>
        <v>x</v>
      </c>
      <c r="K765" s="69"/>
    </row>
    <row r="766" spans="2:11" x14ac:dyDescent="0.3">
      <c r="B766" s="63"/>
      <c r="C766" s="45" t="str">
        <f>IFERROR((INDEX(tbl_dateHistory[], tbl_dailyDashboard[[#This Row],[rowLookup]], 1)), "-")</f>
        <v>x</v>
      </c>
      <c r="D766" s="48" t="str">
        <f>IFERROR(INDEX(tbl_dateHistory[], MATCH(tbl_dailyDashboard[[#This Row],[runDate]:[runDate]], tbl_dateHistory[[runDate]:[runDate]], 0), MATCH(tbl_dailyDashboard[[#Headers],[avgBotRunTime]], tbl_dateHistory[#Headers], 0)), "-")</f>
        <v>x</v>
      </c>
      <c r="E766" s="48" t="str">
        <f>IFERROR(INDEX(tbl_dateHistory[], MATCH(tbl_dailyDashboard[[#This Row],[runDate]:[runDate]], tbl_dateHistory[[runDate]:[runDate]], 0), MATCH(tbl_dailyDashboard[[#Headers],[avgTransactionTime]], tbl_dateHistory[#Headers], 0)), "-")</f>
        <v>x</v>
      </c>
      <c r="F766" s="5" t="str">
        <f>IFERROR(INDEX(tbl_dateHistory[], MATCH(tbl_dailyDashboard[[#This Row],[runDate]:[runDate]], tbl_dateHistory[[runDate]:[runDate]], 0), MATCH(tbl_dailyDashboard[[#Headers],[botRuns]], tbl_dateHistory[#Headers], 0)), "-")</f>
        <v>x</v>
      </c>
      <c r="G766" s="6" t="str">
        <f>IFERROR(INDEX(tbl_dateHistory[], MATCH(tbl_dailyDashboard[[#This Row],[runDate]:[runDate]], tbl_dateHistory[[runDate]:[runDate]], 0), MATCH(tbl_dailyDashboard[[#Headers],[totalTransactions]], tbl_dateHistory[#Headers], 0)), "-")</f>
        <v>x</v>
      </c>
      <c r="H766" s="46" t="str">
        <f>IFERROR(INDEX(tbl_dateHistory[], MATCH(tbl_dailyDashboard[[#This Row],[runDate]:[runDate]], tbl_dateHistory[[runDate]:[runDate]], 0), MATCH(tbl_dailyDashboard[[#Headers],[percentSuccessful]], tbl_dateHistory[#Headers], 0)), "-")</f>
        <v>x</v>
      </c>
      <c r="I766" s="46" t="str">
        <f>IFERROR(INDEX(tbl_dateHistory[], MATCH(tbl_dailyDashboard[[#This Row],[runDate]:[runDate]], tbl_dateHistory[[runDate]:[runDate]], 0), MATCH(tbl_dailyDashboard[[#Headers],[percentBRE]], tbl_dateHistory[#Headers], 0)), "-")</f>
        <v>x</v>
      </c>
      <c r="J766" s="47" t="str">
        <f>IFERROR(INDEX(tbl_dateHistory[], MATCH(tbl_dailyDashboard[[#This Row],[runDate]:[runDate]], tbl_dateHistory[[runDate]:[runDate]], 0), MATCH(tbl_dailyDashboard[[#Headers],[percentSystemErrors]], tbl_dateHistory[#Headers], 0)), "-")</f>
        <v>x</v>
      </c>
      <c r="K766" s="69"/>
    </row>
    <row r="767" spans="2:11" x14ac:dyDescent="0.3">
      <c r="B767" s="63"/>
      <c r="C767" s="45" t="str">
        <f>IFERROR((INDEX(tbl_dateHistory[], tbl_dailyDashboard[[#This Row],[rowLookup]], 1)), "-")</f>
        <v>x</v>
      </c>
      <c r="D767" s="48" t="str">
        <f>IFERROR(INDEX(tbl_dateHistory[], MATCH(tbl_dailyDashboard[[#This Row],[runDate]:[runDate]], tbl_dateHistory[[runDate]:[runDate]], 0), MATCH(tbl_dailyDashboard[[#Headers],[avgBotRunTime]], tbl_dateHistory[#Headers], 0)), "-")</f>
        <v>x</v>
      </c>
      <c r="E767" s="48" t="str">
        <f>IFERROR(INDEX(tbl_dateHistory[], MATCH(tbl_dailyDashboard[[#This Row],[runDate]:[runDate]], tbl_dateHistory[[runDate]:[runDate]], 0), MATCH(tbl_dailyDashboard[[#Headers],[avgTransactionTime]], tbl_dateHistory[#Headers], 0)), "-")</f>
        <v>x</v>
      </c>
      <c r="F767" s="5" t="str">
        <f>IFERROR(INDEX(tbl_dateHistory[], MATCH(tbl_dailyDashboard[[#This Row],[runDate]:[runDate]], tbl_dateHistory[[runDate]:[runDate]], 0), MATCH(tbl_dailyDashboard[[#Headers],[botRuns]], tbl_dateHistory[#Headers], 0)), "-")</f>
        <v>x</v>
      </c>
      <c r="G767" s="6" t="str">
        <f>IFERROR(INDEX(tbl_dateHistory[], MATCH(tbl_dailyDashboard[[#This Row],[runDate]:[runDate]], tbl_dateHistory[[runDate]:[runDate]], 0), MATCH(tbl_dailyDashboard[[#Headers],[totalTransactions]], tbl_dateHistory[#Headers], 0)), "-")</f>
        <v>x</v>
      </c>
      <c r="H767" s="46" t="str">
        <f>IFERROR(INDEX(tbl_dateHistory[], MATCH(tbl_dailyDashboard[[#This Row],[runDate]:[runDate]], tbl_dateHistory[[runDate]:[runDate]], 0), MATCH(tbl_dailyDashboard[[#Headers],[percentSuccessful]], tbl_dateHistory[#Headers], 0)), "-")</f>
        <v>x</v>
      </c>
      <c r="I767" s="46" t="str">
        <f>IFERROR(INDEX(tbl_dateHistory[], MATCH(tbl_dailyDashboard[[#This Row],[runDate]:[runDate]], tbl_dateHistory[[runDate]:[runDate]], 0), MATCH(tbl_dailyDashboard[[#Headers],[percentBRE]], tbl_dateHistory[#Headers], 0)), "-")</f>
        <v>x</v>
      </c>
      <c r="J767" s="47" t="str">
        <f>IFERROR(INDEX(tbl_dateHistory[], MATCH(tbl_dailyDashboard[[#This Row],[runDate]:[runDate]], tbl_dateHistory[[runDate]:[runDate]], 0), MATCH(tbl_dailyDashboard[[#Headers],[percentSystemErrors]], tbl_dateHistory[#Headers], 0)), "-")</f>
        <v>x</v>
      </c>
      <c r="K767" s="69"/>
    </row>
    <row r="768" spans="2:11" x14ac:dyDescent="0.3">
      <c r="B768" s="63"/>
      <c r="C768" s="45" t="str">
        <f>IFERROR((INDEX(tbl_dateHistory[], tbl_dailyDashboard[[#This Row],[rowLookup]], 1)), "-")</f>
        <v>x</v>
      </c>
      <c r="D768" s="48" t="str">
        <f>IFERROR(INDEX(tbl_dateHistory[], MATCH(tbl_dailyDashboard[[#This Row],[runDate]:[runDate]], tbl_dateHistory[[runDate]:[runDate]], 0), MATCH(tbl_dailyDashboard[[#Headers],[avgBotRunTime]], tbl_dateHistory[#Headers], 0)), "-")</f>
        <v>x</v>
      </c>
      <c r="E768" s="48" t="str">
        <f>IFERROR(INDEX(tbl_dateHistory[], MATCH(tbl_dailyDashboard[[#This Row],[runDate]:[runDate]], tbl_dateHistory[[runDate]:[runDate]], 0), MATCH(tbl_dailyDashboard[[#Headers],[avgTransactionTime]], tbl_dateHistory[#Headers], 0)), "-")</f>
        <v>x</v>
      </c>
      <c r="F768" s="5" t="str">
        <f>IFERROR(INDEX(tbl_dateHistory[], MATCH(tbl_dailyDashboard[[#This Row],[runDate]:[runDate]], tbl_dateHistory[[runDate]:[runDate]], 0), MATCH(tbl_dailyDashboard[[#Headers],[botRuns]], tbl_dateHistory[#Headers], 0)), "-")</f>
        <v>x</v>
      </c>
      <c r="G768" s="6" t="str">
        <f>IFERROR(INDEX(tbl_dateHistory[], MATCH(tbl_dailyDashboard[[#This Row],[runDate]:[runDate]], tbl_dateHistory[[runDate]:[runDate]], 0), MATCH(tbl_dailyDashboard[[#Headers],[totalTransactions]], tbl_dateHistory[#Headers], 0)), "-")</f>
        <v>x</v>
      </c>
      <c r="H768" s="46" t="str">
        <f>IFERROR(INDEX(tbl_dateHistory[], MATCH(tbl_dailyDashboard[[#This Row],[runDate]:[runDate]], tbl_dateHistory[[runDate]:[runDate]], 0), MATCH(tbl_dailyDashboard[[#Headers],[percentSuccessful]], tbl_dateHistory[#Headers], 0)), "-")</f>
        <v>x</v>
      </c>
      <c r="I768" s="46" t="str">
        <f>IFERROR(INDEX(tbl_dateHistory[], MATCH(tbl_dailyDashboard[[#This Row],[runDate]:[runDate]], tbl_dateHistory[[runDate]:[runDate]], 0), MATCH(tbl_dailyDashboard[[#Headers],[percentBRE]], tbl_dateHistory[#Headers], 0)), "-")</f>
        <v>x</v>
      </c>
      <c r="J768" s="47" t="str">
        <f>IFERROR(INDEX(tbl_dateHistory[], MATCH(tbl_dailyDashboard[[#This Row],[runDate]:[runDate]], tbl_dateHistory[[runDate]:[runDate]], 0), MATCH(tbl_dailyDashboard[[#Headers],[percentSystemErrors]], tbl_dateHistory[#Headers], 0)), "-")</f>
        <v>x</v>
      </c>
      <c r="K768" s="69"/>
    </row>
    <row r="769" spans="2:11" x14ac:dyDescent="0.3">
      <c r="B769" s="63"/>
      <c r="C769" s="45" t="str">
        <f>IFERROR((INDEX(tbl_dateHistory[], tbl_dailyDashboard[[#This Row],[rowLookup]], 1)), "-")</f>
        <v>x</v>
      </c>
      <c r="D769" s="48" t="str">
        <f>IFERROR(INDEX(tbl_dateHistory[], MATCH(tbl_dailyDashboard[[#This Row],[runDate]:[runDate]], tbl_dateHistory[[runDate]:[runDate]], 0), MATCH(tbl_dailyDashboard[[#Headers],[avgBotRunTime]], tbl_dateHistory[#Headers], 0)), "-")</f>
        <v>x</v>
      </c>
      <c r="E769" s="48" t="str">
        <f>IFERROR(INDEX(tbl_dateHistory[], MATCH(tbl_dailyDashboard[[#This Row],[runDate]:[runDate]], tbl_dateHistory[[runDate]:[runDate]], 0), MATCH(tbl_dailyDashboard[[#Headers],[avgTransactionTime]], tbl_dateHistory[#Headers], 0)), "-")</f>
        <v>x</v>
      </c>
      <c r="F769" s="5" t="str">
        <f>IFERROR(INDEX(tbl_dateHistory[], MATCH(tbl_dailyDashboard[[#This Row],[runDate]:[runDate]], tbl_dateHistory[[runDate]:[runDate]], 0), MATCH(tbl_dailyDashboard[[#Headers],[botRuns]], tbl_dateHistory[#Headers], 0)), "-")</f>
        <v>x</v>
      </c>
      <c r="G769" s="6" t="str">
        <f>IFERROR(INDEX(tbl_dateHistory[], MATCH(tbl_dailyDashboard[[#This Row],[runDate]:[runDate]], tbl_dateHistory[[runDate]:[runDate]], 0), MATCH(tbl_dailyDashboard[[#Headers],[totalTransactions]], tbl_dateHistory[#Headers], 0)), "-")</f>
        <v>x</v>
      </c>
      <c r="H769" s="46" t="str">
        <f>IFERROR(INDEX(tbl_dateHistory[], MATCH(tbl_dailyDashboard[[#This Row],[runDate]:[runDate]], tbl_dateHistory[[runDate]:[runDate]], 0), MATCH(tbl_dailyDashboard[[#Headers],[percentSuccessful]], tbl_dateHistory[#Headers], 0)), "-")</f>
        <v>x</v>
      </c>
      <c r="I769" s="46" t="str">
        <f>IFERROR(INDEX(tbl_dateHistory[], MATCH(tbl_dailyDashboard[[#This Row],[runDate]:[runDate]], tbl_dateHistory[[runDate]:[runDate]], 0), MATCH(tbl_dailyDashboard[[#Headers],[percentBRE]], tbl_dateHistory[#Headers], 0)), "-")</f>
        <v>x</v>
      </c>
      <c r="J769" s="47" t="str">
        <f>IFERROR(INDEX(tbl_dateHistory[], MATCH(tbl_dailyDashboard[[#This Row],[runDate]:[runDate]], tbl_dateHistory[[runDate]:[runDate]], 0), MATCH(tbl_dailyDashboard[[#Headers],[percentSystemErrors]], tbl_dateHistory[#Headers], 0)), "-")</f>
        <v>x</v>
      </c>
      <c r="K769" s="69"/>
    </row>
    <row r="770" spans="2:11" x14ac:dyDescent="0.3">
      <c r="B770" s="63"/>
      <c r="C770" s="45" t="str">
        <f>IFERROR((INDEX(tbl_dateHistory[], tbl_dailyDashboard[[#This Row],[rowLookup]], 1)), "-")</f>
        <v>x</v>
      </c>
      <c r="D770" s="48" t="str">
        <f>IFERROR(INDEX(tbl_dateHistory[], MATCH(tbl_dailyDashboard[[#This Row],[runDate]:[runDate]], tbl_dateHistory[[runDate]:[runDate]], 0), MATCH(tbl_dailyDashboard[[#Headers],[avgBotRunTime]], tbl_dateHistory[#Headers], 0)), "-")</f>
        <v>x</v>
      </c>
      <c r="E770" s="48" t="str">
        <f>IFERROR(INDEX(tbl_dateHistory[], MATCH(tbl_dailyDashboard[[#This Row],[runDate]:[runDate]], tbl_dateHistory[[runDate]:[runDate]], 0), MATCH(tbl_dailyDashboard[[#Headers],[avgTransactionTime]], tbl_dateHistory[#Headers], 0)), "-")</f>
        <v>x</v>
      </c>
      <c r="F770" s="5" t="str">
        <f>IFERROR(INDEX(tbl_dateHistory[], MATCH(tbl_dailyDashboard[[#This Row],[runDate]:[runDate]], tbl_dateHistory[[runDate]:[runDate]], 0), MATCH(tbl_dailyDashboard[[#Headers],[botRuns]], tbl_dateHistory[#Headers], 0)), "-")</f>
        <v>x</v>
      </c>
      <c r="G770" s="6" t="str">
        <f>IFERROR(INDEX(tbl_dateHistory[], MATCH(tbl_dailyDashboard[[#This Row],[runDate]:[runDate]], tbl_dateHistory[[runDate]:[runDate]], 0), MATCH(tbl_dailyDashboard[[#Headers],[totalTransactions]], tbl_dateHistory[#Headers], 0)), "-")</f>
        <v>x</v>
      </c>
      <c r="H770" s="46" t="str">
        <f>IFERROR(INDEX(tbl_dateHistory[], MATCH(tbl_dailyDashboard[[#This Row],[runDate]:[runDate]], tbl_dateHistory[[runDate]:[runDate]], 0), MATCH(tbl_dailyDashboard[[#Headers],[percentSuccessful]], tbl_dateHistory[#Headers], 0)), "-")</f>
        <v>x</v>
      </c>
      <c r="I770" s="46" t="str">
        <f>IFERROR(INDEX(tbl_dateHistory[], MATCH(tbl_dailyDashboard[[#This Row],[runDate]:[runDate]], tbl_dateHistory[[runDate]:[runDate]], 0), MATCH(tbl_dailyDashboard[[#Headers],[percentBRE]], tbl_dateHistory[#Headers], 0)), "-")</f>
        <v>x</v>
      </c>
      <c r="J770" s="47" t="str">
        <f>IFERROR(INDEX(tbl_dateHistory[], MATCH(tbl_dailyDashboard[[#This Row],[runDate]:[runDate]], tbl_dateHistory[[runDate]:[runDate]], 0), MATCH(tbl_dailyDashboard[[#Headers],[percentSystemErrors]], tbl_dateHistory[#Headers], 0)), "-")</f>
        <v>x</v>
      </c>
      <c r="K770" s="69"/>
    </row>
    <row r="771" spans="2:11" x14ac:dyDescent="0.3">
      <c r="B771" s="63"/>
      <c r="C771" s="45" t="str">
        <f>IFERROR((INDEX(tbl_dateHistory[], tbl_dailyDashboard[[#This Row],[rowLookup]], 1)), "-")</f>
        <v>x</v>
      </c>
      <c r="D771" s="48" t="str">
        <f>IFERROR(INDEX(tbl_dateHistory[], MATCH(tbl_dailyDashboard[[#This Row],[runDate]:[runDate]], tbl_dateHistory[[runDate]:[runDate]], 0), MATCH(tbl_dailyDashboard[[#Headers],[avgBotRunTime]], tbl_dateHistory[#Headers], 0)), "-")</f>
        <v>x</v>
      </c>
      <c r="E771" s="48" t="str">
        <f>IFERROR(INDEX(tbl_dateHistory[], MATCH(tbl_dailyDashboard[[#This Row],[runDate]:[runDate]], tbl_dateHistory[[runDate]:[runDate]], 0), MATCH(tbl_dailyDashboard[[#Headers],[avgTransactionTime]], tbl_dateHistory[#Headers], 0)), "-")</f>
        <v>x</v>
      </c>
      <c r="F771" s="5" t="str">
        <f>IFERROR(INDEX(tbl_dateHistory[], MATCH(tbl_dailyDashboard[[#This Row],[runDate]:[runDate]], tbl_dateHistory[[runDate]:[runDate]], 0), MATCH(tbl_dailyDashboard[[#Headers],[botRuns]], tbl_dateHistory[#Headers], 0)), "-")</f>
        <v>x</v>
      </c>
      <c r="G771" s="6" t="str">
        <f>IFERROR(INDEX(tbl_dateHistory[], MATCH(tbl_dailyDashboard[[#This Row],[runDate]:[runDate]], tbl_dateHistory[[runDate]:[runDate]], 0), MATCH(tbl_dailyDashboard[[#Headers],[totalTransactions]], tbl_dateHistory[#Headers], 0)), "-")</f>
        <v>x</v>
      </c>
      <c r="H771" s="46" t="str">
        <f>IFERROR(INDEX(tbl_dateHistory[], MATCH(tbl_dailyDashboard[[#This Row],[runDate]:[runDate]], tbl_dateHistory[[runDate]:[runDate]], 0), MATCH(tbl_dailyDashboard[[#Headers],[percentSuccessful]], tbl_dateHistory[#Headers], 0)), "-")</f>
        <v>x</v>
      </c>
      <c r="I771" s="46" t="str">
        <f>IFERROR(INDEX(tbl_dateHistory[], MATCH(tbl_dailyDashboard[[#This Row],[runDate]:[runDate]], tbl_dateHistory[[runDate]:[runDate]], 0), MATCH(tbl_dailyDashboard[[#Headers],[percentBRE]], tbl_dateHistory[#Headers], 0)), "-")</f>
        <v>x</v>
      </c>
      <c r="J771" s="47" t="str">
        <f>IFERROR(INDEX(tbl_dateHistory[], MATCH(tbl_dailyDashboard[[#This Row],[runDate]:[runDate]], tbl_dateHistory[[runDate]:[runDate]], 0), MATCH(tbl_dailyDashboard[[#Headers],[percentSystemErrors]], tbl_dateHistory[#Headers], 0)), "-")</f>
        <v>x</v>
      </c>
      <c r="K771" s="69"/>
    </row>
    <row r="772" spans="2:11" x14ac:dyDescent="0.3">
      <c r="B772" s="63"/>
      <c r="C772" s="45" t="str">
        <f>IFERROR((INDEX(tbl_dateHistory[], tbl_dailyDashboard[[#This Row],[rowLookup]], 1)), "-")</f>
        <v>x</v>
      </c>
      <c r="D772" s="48" t="str">
        <f>IFERROR(INDEX(tbl_dateHistory[], MATCH(tbl_dailyDashboard[[#This Row],[runDate]:[runDate]], tbl_dateHistory[[runDate]:[runDate]], 0), MATCH(tbl_dailyDashboard[[#Headers],[avgBotRunTime]], tbl_dateHistory[#Headers], 0)), "-")</f>
        <v>x</v>
      </c>
      <c r="E772" s="48" t="str">
        <f>IFERROR(INDEX(tbl_dateHistory[], MATCH(tbl_dailyDashboard[[#This Row],[runDate]:[runDate]], tbl_dateHistory[[runDate]:[runDate]], 0), MATCH(tbl_dailyDashboard[[#Headers],[avgTransactionTime]], tbl_dateHistory[#Headers], 0)), "-")</f>
        <v>x</v>
      </c>
      <c r="F772" s="5" t="str">
        <f>IFERROR(INDEX(tbl_dateHistory[], MATCH(tbl_dailyDashboard[[#This Row],[runDate]:[runDate]], tbl_dateHistory[[runDate]:[runDate]], 0), MATCH(tbl_dailyDashboard[[#Headers],[botRuns]], tbl_dateHistory[#Headers], 0)), "-")</f>
        <v>x</v>
      </c>
      <c r="G772" s="6" t="str">
        <f>IFERROR(INDEX(tbl_dateHistory[], MATCH(tbl_dailyDashboard[[#This Row],[runDate]:[runDate]], tbl_dateHistory[[runDate]:[runDate]], 0), MATCH(tbl_dailyDashboard[[#Headers],[totalTransactions]], tbl_dateHistory[#Headers], 0)), "-")</f>
        <v>x</v>
      </c>
      <c r="H772" s="46" t="str">
        <f>IFERROR(INDEX(tbl_dateHistory[], MATCH(tbl_dailyDashboard[[#This Row],[runDate]:[runDate]], tbl_dateHistory[[runDate]:[runDate]], 0), MATCH(tbl_dailyDashboard[[#Headers],[percentSuccessful]], tbl_dateHistory[#Headers], 0)), "-")</f>
        <v>x</v>
      </c>
      <c r="I772" s="46" t="str">
        <f>IFERROR(INDEX(tbl_dateHistory[], MATCH(tbl_dailyDashboard[[#This Row],[runDate]:[runDate]], tbl_dateHistory[[runDate]:[runDate]], 0), MATCH(tbl_dailyDashboard[[#Headers],[percentBRE]], tbl_dateHistory[#Headers], 0)), "-")</f>
        <v>x</v>
      </c>
      <c r="J772" s="47" t="str">
        <f>IFERROR(INDEX(tbl_dateHistory[], MATCH(tbl_dailyDashboard[[#This Row],[runDate]:[runDate]], tbl_dateHistory[[runDate]:[runDate]], 0), MATCH(tbl_dailyDashboard[[#Headers],[percentSystemErrors]], tbl_dateHistory[#Headers], 0)), "-")</f>
        <v>x</v>
      </c>
      <c r="K772" s="69"/>
    </row>
    <row r="773" spans="2:11" x14ac:dyDescent="0.3">
      <c r="B773" s="63"/>
      <c r="C773" s="45" t="str">
        <f>IFERROR((INDEX(tbl_dateHistory[], tbl_dailyDashboard[[#This Row],[rowLookup]], 1)), "-")</f>
        <v>x</v>
      </c>
      <c r="D773" s="48" t="str">
        <f>IFERROR(INDEX(tbl_dateHistory[], MATCH(tbl_dailyDashboard[[#This Row],[runDate]:[runDate]], tbl_dateHistory[[runDate]:[runDate]], 0), MATCH(tbl_dailyDashboard[[#Headers],[avgBotRunTime]], tbl_dateHistory[#Headers], 0)), "-")</f>
        <v>x</v>
      </c>
      <c r="E773" s="48" t="str">
        <f>IFERROR(INDEX(tbl_dateHistory[], MATCH(tbl_dailyDashboard[[#This Row],[runDate]:[runDate]], tbl_dateHistory[[runDate]:[runDate]], 0), MATCH(tbl_dailyDashboard[[#Headers],[avgTransactionTime]], tbl_dateHistory[#Headers], 0)), "-")</f>
        <v>x</v>
      </c>
      <c r="F773" s="5" t="str">
        <f>IFERROR(INDEX(tbl_dateHistory[], MATCH(tbl_dailyDashboard[[#This Row],[runDate]:[runDate]], tbl_dateHistory[[runDate]:[runDate]], 0), MATCH(tbl_dailyDashboard[[#Headers],[botRuns]], tbl_dateHistory[#Headers], 0)), "-")</f>
        <v>x</v>
      </c>
      <c r="G773" s="6" t="str">
        <f>IFERROR(INDEX(tbl_dateHistory[], MATCH(tbl_dailyDashboard[[#This Row],[runDate]:[runDate]], tbl_dateHistory[[runDate]:[runDate]], 0), MATCH(tbl_dailyDashboard[[#Headers],[totalTransactions]], tbl_dateHistory[#Headers], 0)), "-")</f>
        <v>x</v>
      </c>
      <c r="H773" s="46" t="str">
        <f>IFERROR(INDEX(tbl_dateHistory[], MATCH(tbl_dailyDashboard[[#This Row],[runDate]:[runDate]], tbl_dateHistory[[runDate]:[runDate]], 0), MATCH(tbl_dailyDashboard[[#Headers],[percentSuccessful]], tbl_dateHistory[#Headers], 0)), "-")</f>
        <v>x</v>
      </c>
      <c r="I773" s="46" t="str">
        <f>IFERROR(INDEX(tbl_dateHistory[], MATCH(tbl_dailyDashboard[[#This Row],[runDate]:[runDate]], tbl_dateHistory[[runDate]:[runDate]], 0), MATCH(tbl_dailyDashboard[[#Headers],[percentBRE]], tbl_dateHistory[#Headers], 0)), "-")</f>
        <v>x</v>
      </c>
      <c r="J773" s="47" t="str">
        <f>IFERROR(INDEX(tbl_dateHistory[], MATCH(tbl_dailyDashboard[[#This Row],[runDate]:[runDate]], tbl_dateHistory[[runDate]:[runDate]], 0), MATCH(tbl_dailyDashboard[[#Headers],[percentSystemErrors]], tbl_dateHistory[#Headers], 0)), "-")</f>
        <v>x</v>
      </c>
      <c r="K773" s="69"/>
    </row>
    <row r="774" spans="2:11" x14ac:dyDescent="0.3">
      <c r="B774" s="63"/>
      <c r="C774" s="45" t="str">
        <f>IFERROR((INDEX(tbl_dateHistory[], tbl_dailyDashboard[[#This Row],[rowLookup]], 1)), "-")</f>
        <v>x</v>
      </c>
      <c r="D774" s="48" t="str">
        <f>IFERROR(INDEX(tbl_dateHistory[], MATCH(tbl_dailyDashboard[[#This Row],[runDate]:[runDate]], tbl_dateHistory[[runDate]:[runDate]], 0), MATCH(tbl_dailyDashboard[[#Headers],[avgBotRunTime]], tbl_dateHistory[#Headers], 0)), "-")</f>
        <v>x</v>
      </c>
      <c r="E774" s="48" t="str">
        <f>IFERROR(INDEX(tbl_dateHistory[], MATCH(tbl_dailyDashboard[[#This Row],[runDate]:[runDate]], tbl_dateHistory[[runDate]:[runDate]], 0), MATCH(tbl_dailyDashboard[[#Headers],[avgTransactionTime]], tbl_dateHistory[#Headers], 0)), "-")</f>
        <v>x</v>
      </c>
      <c r="F774" s="5" t="str">
        <f>IFERROR(INDEX(tbl_dateHistory[], MATCH(tbl_dailyDashboard[[#This Row],[runDate]:[runDate]], tbl_dateHistory[[runDate]:[runDate]], 0), MATCH(tbl_dailyDashboard[[#Headers],[botRuns]], tbl_dateHistory[#Headers], 0)), "-")</f>
        <v>x</v>
      </c>
      <c r="G774" s="6" t="str">
        <f>IFERROR(INDEX(tbl_dateHistory[], MATCH(tbl_dailyDashboard[[#This Row],[runDate]:[runDate]], tbl_dateHistory[[runDate]:[runDate]], 0), MATCH(tbl_dailyDashboard[[#Headers],[totalTransactions]], tbl_dateHistory[#Headers], 0)), "-")</f>
        <v>x</v>
      </c>
      <c r="H774" s="46" t="str">
        <f>IFERROR(INDEX(tbl_dateHistory[], MATCH(tbl_dailyDashboard[[#This Row],[runDate]:[runDate]], tbl_dateHistory[[runDate]:[runDate]], 0), MATCH(tbl_dailyDashboard[[#Headers],[percentSuccessful]], tbl_dateHistory[#Headers], 0)), "-")</f>
        <v>x</v>
      </c>
      <c r="I774" s="46" t="str">
        <f>IFERROR(INDEX(tbl_dateHistory[], MATCH(tbl_dailyDashboard[[#This Row],[runDate]:[runDate]], tbl_dateHistory[[runDate]:[runDate]], 0), MATCH(tbl_dailyDashboard[[#Headers],[percentBRE]], tbl_dateHistory[#Headers], 0)), "-")</f>
        <v>x</v>
      </c>
      <c r="J774" s="47" t="str">
        <f>IFERROR(INDEX(tbl_dateHistory[], MATCH(tbl_dailyDashboard[[#This Row],[runDate]:[runDate]], tbl_dateHistory[[runDate]:[runDate]], 0), MATCH(tbl_dailyDashboard[[#Headers],[percentSystemErrors]], tbl_dateHistory[#Headers], 0)), "-")</f>
        <v>x</v>
      </c>
      <c r="K774" s="69"/>
    </row>
    <row r="775" spans="2:11" x14ac:dyDescent="0.3">
      <c r="B775" s="63"/>
      <c r="C775" s="45" t="str">
        <f>IFERROR((INDEX(tbl_dateHistory[], tbl_dailyDashboard[[#This Row],[rowLookup]], 1)), "-")</f>
        <v>x</v>
      </c>
      <c r="D775" s="48" t="str">
        <f>IFERROR(INDEX(tbl_dateHistory[], MATCH(tbl_dailyDashboard[[#This Row],[runDate]:[runDate]], tbl_dateHistory[[runDate]:[runDate]], 0), MATCH(tbl_dailyDashboard[[#Headers],[avgBotRunTime]], tbl_dateHistory[#Headers], 0)), "-")</f>
        <v>x</v>
      </c>
      <c r="E775" s="48" t="str">
        <f>IFERROR(INDEX(tbl_dateHistory[], MATCH(tbl_dailyDashboard[[#This Row],[runDate]:[runDate]], tbl_dateHistory[[runDate]:[runDate]], 0), MATCH(tbl_dailyDashboard[[#Headers],[avgTransactionTime]], tbl_dateHistory[#Headers], 0)), "-")</f>
        <v>x</v>
      </c>
      <c r="F775" s="5" t="str">
        <f>IFERROR(INDEX(tbl_dateHistory[], MATCH(tbl_dailyDashboard[[#This Row],[runDate]:[runDate]], tbl_dateHistory[[runDate]:[runDate]], 0), MATCH(tbl_dailyDashboard[[#Headers],[botRuns]], tbl_dateHistory[#Headers], 0)), "-")</f>
        <v>x</v>
      </c>
      <c r="G775" s="6" t="str">
        <f>IFERROR(INDEX(tbl_dateHistory[], MATCH(tbl_dailyDashboard[[#This Row],[runDate]:[runDate]], tbl_dateHistory[[runDate]:[runDate]], 0), MATCH(tbl_dailyDashboard[[#Headers],[totalTransactions]], tbl_dateHistory[#Headers], 0)), "-")</f>
        <v>x</v>
      </c>
      <c r="H775" s="46" t="str">
        <f>IFERROR(INDEX(tbl_dateHistory[], MATCH(tbl_dailyDashboard[[#This Row],[runDate]:[runDate]], tbl_dateHistory[[runDate]:[runDate]], 0), MATCH(tbl_dailyDashboard[[#Headers],[percentSuccessful]], tbl_dateHistory[#Headers], 0)), "-")</f>
        <v>x</v>
      </c>
      <c r="I775" s="46" t="str">
        <f>IFERROR(INDEX(tbl_dateHistory[], MATCH(tbl_dailyDashboard[[#This Row],[runDate]:[runDate]], tbl_dateHistory[[runDate]:[runDate]], 0), MATCH(tbl_dailyDashboard[[#Headers],[percentBRE]], tbl_dateHistory[#Headers], 0)), "-")</f>
        <v>x</v>
      </c>
      <c r="J775" s="47" t="str">
        <f>IFERROR(INDEX(tbl_dateHistory[], MATCH(tbl_dailyDashboard[[#This Row],[runDate]:[runDate]], tbl_dateHistory[[runDate]:[runDate]], 0), MATCH(tbl_dailyDashboard[[#Headers],[percentSystemErrors]], tbl_dateHistory[#Headers], 0)), "-")</f>
        <v>x</v>
      </c>
      <c r="K775" s="69"/>
    </row>
    <row r="776" spans="2:11" x14ac:dyDescent="0.3">
      <c r="B776" s="63"/>
      <c r="C776" s="45" t="str">
        <f>IFERROR((INDEX(tbl_dateHistory[], tbl_dailyDashboard[[#This Row],[rowLookup]], 1)), "-")</f>
        <v>x</v>
      </c>
      <c r="D776" s="48" t="str">
        <f>IFERROR(INDEX(tbl_dateHistory[], MATCH(tbl_dailyDashboard[[#This Row],[runDate]:[runDate]], tbl_dateHistory[[runDate]:[runDate]], 0), MATCH(tbl_dailyDashboard[[#Headers],[avgBotRunTime]], tbl_dateHistory[#Headers], 0)), "-")</f>
        <v>x</v>
      </c>
      <c r="E776" s="48" t="str">
        <f>IFERROR(INDEX(tbl_dateHistory[], MATCH(tbl_dailyDashboard[[#This Row],[runDate]:[runDate]], tbl_dateHistory[[runDate]:[runDate]], 0), MATCH(tbl_dailyDashboard[[#Headers],[avgTransactionTime]], tbl_dateHistory[#Headers], 0)), "-")</f>
        <v>x</v>
      </c>
      <c r="F776" s="5" t="str">
        <f>IFERROR(INDEX(tbl_dateHistory[], MATCH(tbl_dailyDashboard[[#This Row],[runDate]:[runDate]], tbl_dateHistory[[runDate]:[runDate]], 0), MATCH(tbl_dailyDashboard[[#Headers],[botRuns]], tbl_dateHistory[#Headers], 0)), "-")</f>
        <v>x</v>
      </c>
      <c r="G776" s="6" t="str">
        <f>IFERROR(INDEX(tbl_dateHistory[], MATCH(tbl_dailyDashboard[[#This Row],[runDate]:[runDate]], tbl_dateHistory[[runDate]:[runDate]], 0), MATCH(tbl_dailyDashboard[[#Headers],[totalTransactions]], tbl_dateHistory[#Headers], 0)), "-")</f>
        <v>x</v>
      </c>
      <c r="H776" s="46" t="str">
        <f>IFERROR(INDEX(tbl_dateHistory[], MATCH(tbl_dailyDashboard[[#This Row],[runDate]:[runDate]], tbl_dateHistory[[runDate]:[runDate]], 0), MATCH(tbl_dailyDashboard[[#Headers],[percentSuccessful]], tbl_dateHistory[#Headers], 0)), "-")</f>
        <v>x</v>
      </c>
      <c r="I776" s="46" t="str">
        <f>IFERROR(INDEX(tbl_dateHistory[], MATCH(tbl_dailyDashboard[[#This Row],[runDate]:[runDate]], tbl_dateHistory[[runDate]:[runDate]], 0), MATCH(tbl_dailyDashboard[[#Headers],[percentBRE]], tbl_dateHistory[#Headers], 0)), "-")</f>
        <v>x</v>
      </c>
      <c r="J776" s="47" t="str">
        <f>IFERROR(INDEX(tbl_dateHistory[], MATCH(tbl_dailyDashboard[[#This Row],[runDate]:[runDate]], tbl_dateHistory[[runDate]:[runDate]], 0), MATCH(tbl_dailyDashboard[[#Headers],[percentSystemErrors]], tbl_dateHistory[#Headers], 0)), "-")</f>
        <v>x</v>
      </c>
      <c r="K776" s="69"/>
    </row>
    <row r="777" spans="2:11" x14ac:dyDescent="0.3">
      <c r="B777" s="63"/>
      <c r="C777" s="45" t="str">
        <f>IFERROR((INDEX(tbl_dateHistory[], tbl_dailyDashboard[[#This Row],[rowLookup]], 1)), "-")</f>
        <v>x</v>
      </c>
      <c r="D777" s="48" t="str">
        <f>IFERROR(INDEX(tbl_dateHistory[], MATCH(tbl_dailyDashboard[[#This Row],[runDate]:[runDate]], tbl_dateHistory[[runDate]:[runDate]], 0), MATCH(tbl_dailyDashboard[[#Headers],[avgBotRunTime]], tbl_dateHistory[#Headers], 0)), "-")</f>
        <v>x</v>
      </c>
      <c r="E777" s="48" t="str">
        <f>IFERROR(INDEX(tbl_dateHistory[], MATCH(tbl_dailyDashboard[[#This Row],[runDate]:[runDate]], tbl_dateHistory[[runDate]:[runDate]], 0), MATCH(tbl_dailyDashboard[[#Headers],[avgTransactionTime]], tbl_dateHistory[#Headers], 0)), "-")</f>
        <v>x</v>
      </c>
      <c r="F777" s="5" t="str">
        <f>IFERROR(INDEX(tbl_dateHistory[], MATCH(tbl_dailyDashboard[[#This Row],[runDate]:[runDate]], tbl_dateHistory[[runDate]:[runDate]], 0), MATCH(tbl_dailyDashboard[[#Headers],[botRuns]], tbl_dateHistory[#Headers], 0)), "-")</f>
        <v>x</v>
      </c>
      <c r="G777" s="6" t="str">
        <f>IFERROR(INDEX(tbl_dateHistory[], MATCH(tbl_dailyDashboard[[#This Row],[runDate]:[runDate]], tbl_dateHistory[[runDate]:[runDate]], 0), MATCH(tbl_dailyDashboard[[#Headers],[totalTransactions]], tbl_dateHistory[#Headers], 0)), "-")</f>
        <v>x</v>
      </c>
      <c r="H777" s="46" t="str">
        <f>IFERROR(INDEX(tbl_dateHistory[], MATCH(tbl_dailyDashboard[[#This Row],[runDate]:[runDate]], tbl_dateHistory[[runDate]:[runDate]], 0), MATCH(tbl_dailyDashboard[[#Headers],[percentSuccessful]], tbl_dateHistory[#Headers], 0)), "-")</f>
        <v>x</v>
      </c>
      <c r="I777" s="46" t="str">
        <f>IFERROR(INDEX(tbl_dateHistory[], MATCH(tbl_dailyDashboard[[#This Row],[runDate]:[runDate]], tbl_dateHistory[[runDate]:[runDate]], 0), MATCH(tbl_dailyDashboard[[#Headers],[percentBRE]], tbl_dateHistory[#Headers], 0)), "-")</f>
        <v>x</v>
      </c>
      <c r="J777" s="47" t="str">
        <f>IFERROR(INDEX(tbl_dateHistory[], MATCH(tbl_dailyDashboard[[#This Row],[runDate]:[runDate]], tbl_dateHistory[[runDate]:[runDate]], 0), MATCH(tbl_dailyDashboard[[#Headers],[percentSystemErrors]], tbl_dateHistory[#Headers], 0)), "-")</f>
        <v>x</v>
      </c>
      <c r="K777" s="69"/>
    </row>
    <row r="778" spans="2:11" x14ac:dyDescent="0.3">
      <c r="B778" s="63"/>
      <c r="C778" s="45" t="str">
        <f>IFERROR((INDEX(tbl_dateHistory[], tbl_dailyDashboard[[#This Row],[rowLookup]], 1)), "-")</f>
        <v>x</v>
      </c>
      <c r="D778" s="48" t="str">
        <f>IFERROR(INDEX(tbl_dateHistory[], MATCH(tbl_dailyDashboard[[#This Row],[runDate]:[runDate]], tbl_dateHistory[[runDate]:[runDate]], 0), MATCH(tbl_dailyDashboard[[#Headers],[avgBotRunTime]], tbl_dateHistory[#Headers], 0)), "-")</f>
        <v>x</v>
      </c>
      <c r="E778" s="48" t="str">
        <f>IFERROR(INDEX(tbl_dateHistory[], MATCH(tbl_dailyDashboard[[#This Row],[runDate]:[runDate]], tbl_dateHistory[[runDate]:[runDate]], 0), MATCH(tbl_dailyDashboard[[#Headers],[avgTransactionTime]], tbl_dateHistory[#Headers], 0)), "-")</f>
        <v>x</v>
      </c>
      <c r="F778" s="5" t="str">
        <f>IFERROR(INDEX(tbl_dateHistory[], MATCH(tbl_dailyDashboard[[#This Row],[runDate]:[runDate]], tbl_dateHistory[[runDate]:[runDate]], 0), MATCH(tbl_dailyDashboard[[#Headers],[botRuns]], tbl_dateHistory[#Headers], 0)), "-")</f>
        <v>x</v>
      </c>
      <c r="G778" s="6" t="str">
        <f>IFERROR(INDEX(tbl_dateHistory[], MATCH(tbl_dailyDashboard[[#This Row],[runDate]:[runDate]], tbl_dateHistory[[runDate]:[runDate]], 0), MATCH(tbl_dailyDashboard[[#Headers],[totalTransactions]], tbl_dateHistory[#Headers], 0)), "-")</f>
        <v>x</v>
      </c>
      <c r="H778" s="46" t="str">
        <f>IFERROR(INDEX(tbl_dateHistory[], MATCH(tbl_dailyDashboard[[#This Row],[runDate]:[runDate]], tbl_dateHistory[[runDate]:[runDate]], 0), MATCH(tbl_dailyDashboard[[#Headers],[percentSuccessful]], tbl_dateHistory[#Headers], 0)), "-")</f>
        <v>x</v>
      </c>
      <c r="I778" s="46" t="str">
        <f>IFERROR(INDEX(tbl_dateHistory[], MATCH(tbl_dailyDashboard[[#This Row],[runDate]:[runDate]], tbl_dateHistory[[runDate]:[runDate]], 0), MATCH(tbl_dailyDashboard[[#Headers],[percentBRE]], tbl_dateHistory[#Headers], 0)), "-")</f>
        <v>x</v>
      </c>
      <c r="J778" s="47" t="str">
        <f>IFERROR(INDEX(tbl_dateHistory[], MATCH(tbl_dailyDashboard[[#This Row],[runDate]:[runDate]], tbl_dateHistory[[runDate]:[runDate]], 0), MATCH(tbl_dailyDashboard[[#Headers],[percentSystemErrors]], tbl_dateHistory[#Headers], 0)), "-")</f>
        <v>x</v>
      </c>
      <c r="K778" s="69"/>
    </row>
    <row r="779" spans="2:11" x14ac:dyDescent="0.3">
      <c r="B779" s="63"/>
      <c r="C779" s="45" t="str">
        <f>IFERROR((INDEX(tbl_dateHistory[], tbl_dailyDashboard[[#This Row],[rowLookup]], 1)), "-")</f>
        <v>x</v>
      </c>
      <c r="D779" s="48" t="str">
        <f>IFERROR(INDEX(tbl_dateHistory[], MATCH(tbl_dailyDashboard[[#This Row],[runDate]:[runDate]], tbl_dateHistory[[runDate]:[runDate]], 0), MATCH(tbl_dailyDashboard[[#Headers],[avgBotRunTime]], tbl_dateHistory[#Headers], 0)), "-")</f>
        <v>x</v>
      </c>
      <c r="E779" s="48" t="str">
        <f>IFERROR(INDEX(tbl_dateHistory[], MATCH(tbl_dailyDashboard[[#This Row],[runDate]:[runDate]], tbl_dateHistory[[runDate]:[runDate]], 0), MATCH(tbl_dailyDashboard[[#Headers],[avgTransactionTime]], tbl_dateHistory[#Headers], 0)), "-")</f>
        <v>x</v>
      </c>
      <c r="F779" s="5" t="str">
        <f>IFERROR(INDEX(tbl_dateHistory[], MATCH(tbl_dailyDashboard[[#This Row],[runDate]:[runDate]], tbl_dateHistory[[runDate]:[runDate]], 0), MATCH(tbl_dailyDashboard[[#Headers],[botRuns]], tbl_dateHistory[#Headers], 0)), "-")</f>
        <v>x</v>
      </c>
      <c r="G779" s="6" t="str">
        <f>IFERROR(INDEX(tbl_dateHistory[], MATCH(tbl_dailyDashboard[[#This Row],[runDate]:[runDate]], tbl_dateHistory[[runDate]:[runDate]], 0), MATCH(tbl_dailyDashboard[[#Headers],[totalTransactions]], tbl_dateHistory[#Headers], 0)), "-")</f>
        <v>x</v>
      </c>
      <c r="H779" s="46" t="str">
        <f>IFERROR(INDEX(tbl_dateHistory[], MATCH(tbl_dailyDashboard[[#This Row],[runDate]:[runDate]], tbl_dateHistory[[runDate]:[runDate]], 0), MATCH(tbl_dailyDashboard[[#Headers],[percentSuccessful]], tbl_dateHistory[#Headers], 0)), "-")</f>
        <v>x</v>
      </c>
      <c r="I779" s="46" t="str">
        <f>IFERROR(INDEX(tbl_dateHistory[], MATCH(tbl_dailyDashboard[[#This Row],[runDate]:[runDate]], tbl_dateHistory[[runDate]:[runDate]], 0), MATCH(tbl_dailyDashboard[[#Headers],[percentBRE]], tbl_dateHistory[#Headers], 0)), "-")</f>
        <v>x</v>
      </c>
      <c r="J779" s="47" t="str">
        <f>IFERROR(INDEX(tbl_dateHistory[], MATCH(tbl_dailyDashboard[[#This Row],[runDate]:[runDate]], tbl_dateHistory[[runDate]:[runDate]], 0), MATCH(tbl_dailyDashboard[[#Headers],[percentSystemErrors]], tbl_dateHistory[#Headers], 0)), "-")</f>
        <v>x</v>
      </c>
      <c r="K779" s="69"/>
    </row>
    <row r="780" spans="2:11" x14ac:dyDescent="0.3">
      <c r="B780" s="63"/>
      <c r="C780" s="45" t="str">
        <f>IFERROR((INDEX(tbl_dateHistory[], tbl_dailyDashboard[[#This Row],[rowLookup]], 1)), "-")</f>
        <v>x</v>
      </c>
      <c r="D780" s="48" t="str">
        <f>IFERROR(INDEX(tbl_dateHistory[], MATCH(tbl_dailyDashboard[[#This Row],[runDate]:[runDate]], tbl_dateHistory[[runDate]:[runDate]], 0), MATCH(tbl_dailyDashboard[[#Headers],[avgBotRunTime]], tbl_dateHistory[#Headers], 0)), "-")</f>
        <v>x</v>
      </c>
      <c r="E780" s="48" t="str">
        <f>IFERROR(INDEX(tbl_dateHistory[], MATCH(tbl_dailyDashboard[[#This Row],[runDate]:[runDate]], tbl_dateHistory[[runDate]:[runDate]], 0), MATCH(tbl_dailyDashboard[[#Headers],[avgTransactionTime]], tbl_dateHistory[#Headers], 0)), "-")</f>
        <v>x</v>
      </c>
      <c r="F780" s="5" t="str">
        <f>IFERROR(INDEX(tbl_dateHistory[], MATCH(tbl_dailyDashboard[[#This Row],[runDate]:[runDate]], tbl_dateHistory[[runDate]:[runDate]], 0), MATCH(tbl_dailyDashboard[[#Headers],[botRuns]], tbl_dateHistory[#Headers], 0)), "-")</f>
        <v>x</v>
      </c>
      <c r="G780" s="6" t="str">
        <f>IFERROR(INDEX(tbl_dateHistory[], MATCH(tbl_dailyDashboard[[#This Row],[runDate]:[runDate]], tbl_dateHistory[[runDate]:[runDate]], 0), MATCH(tbl_dailyDashboard[[#Headers],[totalTransactions]], tbl_dateHistory[#Headers], 0)), "-")</f>
        <v>x</v>
      </c>
      <c r="H780" s="46" t="str">
        <f>IFERROR(INDEX(tbl_dateHistory[], MATCH(tbl_dailyDashboard[[#This Row],[runDate]:[runDate]], tbl_dateHistory[[runDate]:[runDate]], 0), MATCH(tbl_dailyDashboard[[#Headers],[percentSuccessful]], tbl_dateHistory[#Headers], 0)), "-")</f>
        <v>x</v>
      </c>
      <c r="I780" s="46" t="str">
        <f>IFERROR(INDEX(tbl_dateHistory[], MATCH(tbl_dailyDashboard[[#This Row],[runDate]:[runDate]], tbl_dateHistory[[runDate]:[runDate]], 0), MATCH(tbl_dailyDashboard[[#Headers],[percentBRE]], tbl_dateHistory[#Headers], 0)), "-")</f>
        <v>x</v>
      </c>
      <c r="J780" s="47" t="str">
        <f>IFERROR(INDEX(tbl_dateHistory[], MATCH(tbl_dailyDashboard[[#This Row],[runDate]:[runDate]], tbl_dateHistory[[runDate]:[runDate]], 0), MATCH(tbl_dailyDashboard[[#Headers],[percentSystemErrors]], tbl_dateHistory[#Headers], 0)), "-")</f>
        <v>x</v>
      </c>
      <c r="K780" s="69"/>
    </row>
    <row r="781" spans="2:11" x14ac:dyDescent="0.3">
      <c r="B781" s="63"/>
      <c r="C781" s="45" t="str">
        <f>IFERROR((INDEX(tbl_dateHistory[], tbl_dailyDashboard[[#This Row],[rowLookup]], 1)), "-")</f>
        <v>x</v>
      </c>
      <c r="D781" s="48" t="str">
        <f>IFERROR(INDEX(tbl_dateHistory[], MATCH(tbl_dailyDashboard[[#This Row],[runDate]:[runDate]], tbl_dateHistory[[runDate]:[runDate]], 0), MATCH(tbl_dailyDashboard[[#Headers],[avgBotRunTime]], tbl_dateHistory[#Headers], 0)), "-")</f>
        <v>x</v>
      </c>
      <c r="E781" s="48" t="str">
        <f>IFERROR(INDEX(tbl_dateHistory[], MATCH(tbl_dailyDashboard[[#This Row],[runDate]:[runDate]], tbl_dateHistory[[runDate]:[runDate]], 0), MATCH(tbl_dailyDashboard[[#Headers],[avgTransactionTime]], tbl_dateHistory[#Headers], 0)), "-")</f>
        <v>x</v>
      </c>
      <c r="F781" s="5" t="str">
        <f>IFERROR(INDEX(tbl_dateHistory[], MATCH(tbl_dailyDashboard[[#This Row],[runDate]:[runDate]], tbl_dateHistory[[runDate]:[runDate]], 0), MATCH(tbl_dailyDashboard[[#Headers],[botRuns]], tbl_dateHistory[#Headers], 0)), "-")</f>
        <v>x</v>
      </c>
      <c r="G781" s="6" t="str">
        <f>IFERROR(INDEX(tbl_dateHistory[], MATCH(tbl_dailyDashboard[[#This Row],[runDate]:[runDate]], tbl_dateHistory[[runDate]:[runDate]], 0), MATCH(tbl_dailyDashboard[[#Headers],[totalTransactions]], tbl_dateHistory[#Headers], 0)), "-")</f>
        <v>x</v>
      </c>
      <c r="H781" s="46" t="str">
        <f>IFERROR(INDEX(tbl_dateHistory[], MATCH(tbl_dailyDashboard[[#This Row],[runDate]:[runDate]], tbl_dateHistory[[runDate]:[runDate]], 0), MATCH(tbl_dailyDashboard[[#Headers],[percentSuccessful]], tbl_dateHistory[#Headers], 0)), "-")</f>
        <v>x</v>
      </c>
      <c r="I781" s="46" t="str">
        <f>IFERROR(INDEX(tbl_dateHistory[], MATCH(tbl_dailyDashboard[[#This Row],[runDate]:[runDate]], tbl_dateHistory[[runDate]:[runDate]], 0), MATCH(tbl_dailyDashboard[[#Headers],[percentBRE]], tbl_dateHistory[#Headers], 0)), "-")</f>
        <v>x</v>
      </c>
      <c r="J781" s="47" t="str">
        <f>IFERROR(INDEX(tbl_dateHistory[], MATCH(tbl_dailyDashboard[[#This Row],[runDate]:[runDate]], tbl_dateHistory[[runDate]:[runDate]], 0), MATCH(tbl_dailyDashboard[[#Headers],[percentSystemErrors]], tbl_dateHistory[#Headers], 0)), "-")</f>
        <v>x</v>
      </c>
      <c r="K781" s="69"/>
    </row>
    <row r="782" spans="2:11" x14ac:dyDescent="0.3">
      <c r="B782" s="63"/>
      <c r="C782" s="45" t="str">
        <f>IFERROR((INDEX(tbl_dateHistory[], tbl_dailyDashboard[[#This Row],[rowLookup]], 1)), "-")</f>
        <v>x</v>
      </c>
      <c r="D782" s="48" t="str">
        <f>IFERROR(INDEX(tbl_dateHistory[], MATCH(tbl_dailyDashboard[[#This Row],[runDate]:[runDate]], tbl_dateHistory[[runDate]:[runDate]], 0), MATCH(tbl_dailyDashboard[[#Headers],[avgBotRunTime]], tbl_dateHistory[#Headers], 0)), "-")</f>
        <v>x</v>
      </c>
      <c r="E782" s="48" t="str">
        <f>IFERROR(INDEX(tbl_dateHistory[], MATCH(tbl_dailyDashboard[[#This Row],[runDate]:[runDate]], tbl_dateHistory[[runDate]:[runDate]], 0), MATCH(tbl_dailyDashboard[[#Headers],[avgTransactionTime]], tbl_dateHistory[#Headers], 0)), "-")</f>
        <v>x</v>
      </c>
      <c r="F782" s="5" t="str">
        <f>IFERROR(INDEX(tbl_dateHistory[], MATCH(tbl_dailyDashboard[[#This Row],[runDate]:[runDate]], tbl_dateHistory[[runDate]:[runDate]], 0), MATCH(tbl_dailyDashboard[[#Headers],[botRuns]], tbl_dateHistory[#Headers], 0)), "-")</f>
        <v>x</v>
      </c>
      <c r="G782" s="6" t="str">
        <f>IFERROR(INDEX(tbl_dateHistory[], MATCH(tbl_dailyDashboard[[#This Row],[runDate]:[runDate]], tbl_dateHistory[[runDate]:[runDate]], 0), MATCH(tbl_dailyDashboard[[#Headers],[totalTransactions]], tbl_dateHistory[#Headers], 0)), "-")</f>
        <v>x</v>
      </c>
      <c r="H782" s="46" t="str">
        <f>IFERROR(INDEX(tbl_dateHistory[], MATCH(tbl_dailyDashboard[[#This Row],[runDate]:[runDate]], tbl_dateHistory[[runDate]:[runDate]], 0), MATCH(tbl_dailyDashboard[[#Headers],[percentSuccessful]], tbl_dateHistory[#Headers], 0)), "-")</f>
        <v>x</v>
      </c>
      <c r="I782" s="46" t="str">
        <f>IFERROR(INDEX(tbl_dateHistory[], MATCH(tbl_dailyDashboard[[#This Row],[runDate]:[runDate]], tbl_dateHistory[[runDate]:[runDate]], 0), MATCH(tbl_dailyDashboard[[#Headers],[percentBRE]], tbl_dateHistory[#Headers], 0)), "-")</f>
        <v>x</v>
      </c>
      <c r="J782" s="47" t="str">
        <f>IFERROR(INDEX(tbl_dateHistory[], MATCH(tbl_dailyDashboard[[#This Row],[runDate]:[runDate]], tbl_dateHistory[[runDate]:[runDate]], 0), MATCH(tbl_dailyDashboard[[#Headers],[percentSystemErrors]], tbl_dateHistory[#Headers], 0)), "-")</f>
        <v>x</v>
      </c>
      <c r="K782" s="69"/>
    </row>
    <row r="783" spans="2:11" x14ac:dyDescent="0.3">
      <c r="B783" s="63"/>
      <c r="C783" s="45" t="str">
        <f>IFERROR((INDEX(tbl_dateHistory[], tbl_dailyDashboard[[#This Row],[rowLookup]], 1)), "-")</f>
        <v>x</v>
      </c>
      <c r="D783" s="48" t="str">
        <f>IFERROR(INDEX(tbl_dateHistory[], MATCH(tbl_dailyDashboard[[#This Row],[runDate]:[runDate]], tbl_dateHistory[[runDate]:[runDate]], 0), MATCH(tbl_dailyDashboard[[#Headers],[avgBotRunTime]], tbl_dateHistory[#Headers], 0)), "-")</f>
        <v>x</v>
      </c>
      <c r="E783" s="48" t="str">
        <f>IFERROR(INDEX(tbl_dateHistory[], MATCH(tbl_dailyDashboard[[#This Row],[runDate]:[runDate]], tbl_dateHistory[[runDate]:[runDate]], 0), MATCH(tbl_dailyDashboard[[#Headers],[avgTransactionTime]], tbl_dateHistory[#Headers], 0)), "-")</f>
        <v>x</v>
      </c>
      <c r="F783" s="5" t="str">
        <f>IFERROR(INDEX(tbl_dateHistory[], MATCH(tbl_dailyDashboard[[#This Row],[runDate]:[runDate]], tbl_dateHistory[[runDate]:[runDate]], 0), MATCH(tbl_dailyDashboard[[#Headers],[botRuns]], tbl_dateHistory[#Headers], 0)), "-")</f>
        <v>x</v>
      </c>
      <c r="G783" s="6" t="str">
        <f>IFERROR(INDEX(tbl_dateHistory[], MATCH(tbl_dailyDashboard[[#This Row],[runDate]:[runDate]], tbl_dateHistory[[runDate]:[runDate]], 0), MATCH(tbl_dailyDashboard[[#Headers],[totalTransactions]], tbl_dateHistory[#Headers], 0)), "-")</f>
        <v>x</v>
      </c>
      <c r="H783" s="46" t="str">
        <f>IFERROR(INDEX(tbl_dateHistory[], MATCH(tbl_dailyDashboard[[#This Row],[runDate]:[runDate]], tbl_dateHistory[[runDate]:[runDate]], 0), MATCH(tbl_dailyDashboard[[#Headers],[percentSuccessful]], tbl_dateHistory[#Headers], 0)), "-")</f>
        <v>x</v>
      </c>
      <c r="I783" s="46" t="str">
        <f>IFERROR(INDEX(tbl_dateHistory[], MATCH(tbl_dailyDashboard[[#This Row],[runDate]:[runDate]], tbl_dateHistory[[runDate]:[runDate]], 0), MATCH(tbl_dailyDashboard[[#Headers],[percentBRE]], tbl_dateHistory[#Headers], 0)), "-")</f>
        <v>x</v>
      </c>
      <c r="J783" s="47" t="str">
        <f>IFERROR(INDEX(tbl_dateHistory[], MATCH(tbl_dailyDashboard[[#This Row],[runDate]:[runDate]], tbl_dateHistory[[runDate]:[runDate]], 0), MATCH(tbl_dailyDashboard[[#Headers],[percentSystemErrors]], tbl_dateHistory[#Headers], 0)), "-")</f>
        <v>x</v>
      </c>
      <c r="K783" s="69"/>
    </row>
    <row r="784" spans="2:11" x14ac:dyDescent="0.3">
      <c r="B784" s="63"/>
      <c r="C784" s="45" t="str">
        <f>IFERROR((INDEX(tbl_dateHistory[], tbl_dailyDashboard[[#This Row],[rowLookup]], 1)), "-")</f>
        <v>x</v>
      </c>
      <c r="D784" s="48" t="str">
        <f>IFERROR(INDEX(tbl_dateHistory[], MATCH(tbl_dailyDashboard[[#This Row],[runDate]:[runDate]], tbl_dateHistory[[runDate]:[runDate]], 0), MATCH(tbl_dailyDashboard[[#Headers],[avgBotRunTime]], tbl_dateHistory[#Headers], 0)), "-")</f>
        <v>x</v>
      </c>
      <c r="E784" s="48" t="str">
        <f>IFERROR(INDEX(tbl_dateHistory[], MATCH(tbl_dailyDashboard[[#This Row],[runDate]:[runDate]], tbl_dateHistory[[runDate]:[runDate]], 0), MATCH(tbl_dailyDashboard[[#Headers],[avgTransactionTime]], tbl_dateHistory[#Headers], 0)), "-")</f>
        <v>x</v>
      </c>
      <c r="F784" s="5" t="str">
        <f>IFERROR(INDEX(tbl_dateHistory[], MATCH(tbl_dailyDashboard[[#This Row],[runDate]:[runDate]], tbl_dateHistory[[runDate]:[runDate]], 0), MATCH(tbl_dailyDashboard[[#Headers],[botRuns]], tbl_dateHistory[#Headers], 0)), "-")</f>
        <v>x</v>
      </c>
      <c r="G784" s="6" t="str">
        <f>IFERROR(INDEX(tbl_dateHistory[], MATCH(tbl_dailyDashboard[[#This Row],[runDate]:[runDate]], tbl_dateHistory[[runDate]:[runDate]], 0), MATCH(tbl_dailyDashboard[[#Headers],[totalTransactions]], tbl_dateHistory[#Headers], 0)), "-")</f>
        <v>x</v>
      </c>
      <c r="H784" s="46" t="str">
        <f>IFERROR(INDEX(tbl_dateHistory[], MATCH(tbl_dailyDashboard[[#This Row],[runDate]:[runDate]], tbl_dateHistory[[runDate]:[runDate]], 0), MATCH(tbl_dailyDashboard[[#Headers],[percentSuccessful]], tbl_dateHistory[#Headers], 0)), "-")</f>
        <v>x</v>
      </c>
      <c r="I784" s="46" t="str">
        <f>IFERROR(INDEX(tbl_dateHistory[], MATCH(tbl_dailyDashboard[[#This Row],[runDate]:[runDate]], tbl_dateHistory[[runDate]:[runDate]], 0), MATCH(tbl_dailyDashboard[[#Headers],[percentBRE]], tbl_dateHistory[#Headers], 0)), "-")</f>
        <v>x</v>
      </c>
      <c r="J784" s="47" t="str">
        <f>IFERROR(INDEX(tbl_dateHistory[], MATCH(tbl_dailyDashboard[[#This Row],[runDate]:[runDate]], tbl_dateHistory[[runDate]:[runDate]], 0), MATCH(tbl_dailyDashboard[[#Headers],[percentSystemErrors]], tbl_dateHistory[#Headers], 0)), "-")</f>
        <v>x</v>
      </c>
      <c r="K784" s="69"/>
    </row>
    <row r="785" spans="2:11" x14ac:dyDescent="0.3">
      <c r="B785" s="63"/>
      <c r="C785" s="45" t="str">
        <f>IFERROR((INDEX(tbl_dateHistory[], tbl_dailyDashboard[[#This Row],[rowLookup]], 1)), "-")</f>
        <v>x</v>
      </c>
      <c r="D785" s="48" t="str">
        <f>IFERROR(INDEX(tbl_dateHistory[], MATCH(tbl_dailyDashboard[[#This Row],[runDate]:[runDate]], tbl_dateHistory[[runDate]:[runDate]], 0), MATCH(tbl_dailyDashboard[[#Headers],[avgBotRunTime]], tbl_dateHistory[#Headers], 0)), "-")</f>
        <v>x</v>
      </c>
      <c r="E785" s="48" t="str">
        <f>IFERROR(INDEX(tbl_dateHistory[], MATCH(tbl_dailyDashboard[[#This Row],[runDate]:[runDate]], tbl_dateHistory[[runDate]:[runDate]], 0), MATCH(tbl_dailyDashboard[[#Headers],[avgTransactionTime]], tbl_dateHistory[#Headers], 0)), "-")</f>
        <v>x</v>
      </c>
      <c r="F785" s="5" t="str">
        <f>IFERROR(INDEX(tbl_dateHistory[], MATCH(tbl_dailyDashboard[[#This Row],[runDate]:[runDate]], tbl_dateHistory[[runDate]:[runDate]], 0), MATCH(tbl_dailyDashboard[[#Headers],[botRuns]], tbl_dateHistory[#Headers], 0)), "-")</f>
        <v>x</v>
      </c>
      <c r="G785" s="6" t="str">
        <f>IFERROR(INDEX(tbl_dateHistory[], MATCH(tbl_dailyDashboard[[#This Row],[runDate]:[runDate]], tbl_dateHistory[[runDate]:[runDate]], 0), MATCH(tbl_dailyDashboard[[#Headers],[totalTransactions]], tbl_dateHistory[#Headers], 0)), "-")</f>
        <v>x</v>
      </c>
      <c r="H785" s="46" t="str">
        <f>IFERROR(INDEX(tbl_dateHistory[], MATCH(tbl_dailyDashboard[[#This Row],[runDate]:[runDate]], tbl_dateHistory[[runDate]:[runDate]], 0), MATCH(tbl_dailyDashboard[[#Headers],[percentSuccessful]], tbl_dateHistory[#Headers], 0)), "-")</f>
        <v>x</v>
      </c>
      <c r="I785" s="46" t="str">
        <f>IFERROR(INDEX(tbl_dateHistory[], MATCH(tbl_dailyDashboard[[#This Row],[runDate]:[runDate]], tbl_dateHistory[[runDate]:[runDate]], 0), MATCH(tbl_dailyDashboard[[#Headers],[percentBRE]], tbl_dateHistory[#Headers], 0)), "-")</f>
        <v>x</v>
      </c>
      <c r="J785" s="47" t="str">
        <f>IFERROR(INDEX(tbl_dateHistory[], MATCH(tbl_dailyDashboard[[#This Row],[runDate]:[runDate]], tbl_dateHistory[[runDate]:[runDate]], 0), MATCH(tbl_dailyDashboard[[#Headers],[percentSystemErrors]], tbl_dateHistory[#Headers], 0)), "-")</f>
        <v>x</v>
      </c>
      <c r="K785" s="69"/>
    </row>
    <row r="786" spans="2:11" x14ac:dyDescent="0.3">
      <c r="B786" s="63"/>
      <c r="C786" s="45" t="str">
        <f>IFERROR((INDEX(tbl_dateHistory[], tbl_dailyDashboard[[#This Row],[rowLookup]], 1)), "-")</f>
        <v>x</v>
      </c>
      <c r="D786" s="48" t="str">
        <f>IFERROR(INDEX(tbl_dateHistory[], MATCH(tbl_dailyDashboard[[#This Row],[runDate]:[runDate]], tbl_dateHistory[[runDate]:[runDate]], 0), MATCH(tbl_dailyDashboard[[#Headers],[avgBotRunTime]], tbl_dateHistory[#Headers], 0)), "-")</f>
        <v>x</v>
      </c>
      <c r="E786" s="48" t="str">
        <f>IFERROR(INDEX(tbl_dateHistory[], MATCH(tbl_dailyDashboard[[#This Row],[runDate]:[runDate]], tbl_dateHistory[[runDate]:[runDate]], 0), MATCH(tbl_dailyDashboard[[#Headers],[avgTransactionTime]], tbl_dateHistory[#Headers], 0)), "-")</f>
        <v>x</v>
      </c>
      <c r="F786" s="5" t="str">
        <f>IFERROR(INDEX(tbl_dateHistory[], MATCH(tbl_dailyDashboard[[#This Row],[runDate]:[runDate]], tbl_dateHistory[[runDate]:[runDate]], 0), MATCH(tbl_dailyDashboard[[#Headers],[botRuns]], tbl_dateHistory[#Headers], 0)), "-")</f>
        <v>x</v>
      </c>
      <c r="G786" s="6" t="str">
        <f>IFERROR(INDEX(tbl_dateHistory[], MATCH(tbl_dailyDashboard[[#This Row],[runDate]:[runDate]], tbl_dateHistory[[runDate]:[runDate]], 0), MATCH(tbl_dailyDashboard[[#Headers],[totalTransactions]], tbl_dateHistory[#Headers], 0)), "-")</f>
        <v>x</v>
      </c>
      <c r="H786" s="46" t="str">
        <f>IFERROR(INDEX(tbl_dateHistory[], MATCH(tbl_dailyDashboard[[#This Row],[runDate]:[runDate]], tbl_dateHistory[[runDate]:[runDate]], 0), MATCH(tbl_dailyDashboard[[#Headers],[percentSuccessful]], tbl_dateHistory[#Headers], 0)), "-")</f>
        <v>x</v>
      </c>
      <c r="I786" s="46" t="str">
        <f>IFERROR(INDEX(tbl_dateHistory[], MATCH(tbl_dailyDashboard[[#This Row],[runDate]:[runDate]], tbl_dateHistory[[runDate]:[runDate]], 0), MATCH(tbl_dailyDashboard[[#Headers],[percentBRE]], tbl_dateHistory[#Headers], 0)), "-")</f>
        <v>x</v>
      </c>
      <c r="J786" s="47" t="str">
        <f>IFERROR(INDEX(tbl_dateHistory[], MATCH(tbl_dailyDashboard[[#This Row],[runDate]:[runDate]], tbl_dateHistory[[runDate]:[runDate]], 0), MATCH(tbl_dailyDashboard[[#Headers],[percentSystemErrors]], tbl_dateHistory[#Headers], 0)), "-")</f>
        <v>x</v>
      </c>
      <c r="K786" s="69"/>
    </row>
    <row r="787" spans="2:11" x14ac:dyDescent="0.3">
      <c r="B787" s="63"/>
      <c r="C787" s="45" t="str">
        <f>IFERROR((INDEX(tbl_dateHistory[], tbl_dailyDashboard[[#This Row],[rowLookup]], 1)), "-")</f>
        <v>x</v>
      </c>
      <c r="D787" s="48" t="str">
        <f>IFERROR(INDEX(tbl_dateHistory[], MATCH(tbl_dailyDashboard[[#This Row],[runDate]:[runDate]], tbl_dateHistory[[runDate]:[runDate]], 0), MATCH(tbl_dailyDashboard[[#Headers],[avgBotRunTime]], tbl_dateHistory[#Headers], 0)), "-")</f>
        <v>x</v>
      </c>
      <c r="E787" s="48" t="str">
        <f>IFERROR(INDEX(tbl_dateHistory[], MATCH(tbl_dailyDashboard[[#This Row],[runDate]:[runDate]], tbl_dateHistory[[runDate]:[runDate]], 0), MATCH(tbl_dailyDashboard[[#Headers],[avgTransactionTime]], tbl_dateHistory[#Headers], 0)), "-")</f>
        <v>x</v>
      </c>
      <c r="F787" s="5" t="str">
        <f>IFERROR(INDEX(tbl_dateHistory[], MATCH(tbl_dailyDashboard[[#This Row],[runDate]:[runDate]], tbl_dateHistory[[runDate]:[runDate]], 0), MATCH(tbl_dailyDashboard[[#Headers],[botRuns]], tbl_dateHistory[#Headers], 0)), "-")</f>
        <v>x</v>
      </c>
      <c r="G787" s="6" t="str">
        <f>IFERROR(INDEX(tbl_dateHistory[], MATCH(tbl_dailyDashboard[[#This Row],[runDate]:[runDate]], tbl_dateHistory[[runDate]:[runDate]], 0), MATCH(tbl_dailyDashboard[[#Headers],[totalTransactions]], tbl_dateHistory[#Headers], 0)), "-")</f>
        <v>x</v>
      </c>
      <c r="H787" s="46" t="str">
        <f>IFERROR(INDEX(tbl_dateHistory[], MATCH(tbl_dailyDashboard[[#This Row],[runDate]:[runDate]], tbl_dateHistory[[runDate]:[runDate]], 0), MATCH(tbl_dailyDashboard[[#Headers],[percentSuccessful]], tbl_dateHistory[#Headers], 0)), "-")</f>
        <v>x</v>
      </c>
      <c r="I787" s="46" t="str">
        <f>IFERROR(INDEX(tbl_dateHistory[], MATCH(tbl_dailyDashboard[[#This Row],[runDate]:[runDate]], tbl_dateHistory[[runDate]:[runDate]], 0), MATCH(tbl_dailyDashboard[[#Headers],[percentBRE]], tbl_dateHistory[#Headers], 0)), "-")</f>
        <v>x</v>
      </c>
      <c r="J787" s="47" t="str">
        <f>IFERROR(INDEX(tbl_dateHistory[], MATCH(tbl_dailyDashboard[[#This Row],[runDate]:[runDate]], tbl_dateHistory[[runDate]:[runDate]], 0), MATCH(tbl_dailyDashboard[[#Headers],[percentSystemErrors]], tbl_dateHistory[#Headers], 0)), "-")</f>
        <v>x</v>
      </c>
      <c r="K787" s="69"/>
    </row>
    <row r="788" spans="2:11" x14ac:dyDescent="0.3">
      <c r="B788" s="63"/>
      <c r="C788" s="45" t="str">
        <f>IFERROR((INDEX(tbl_dateHistory[], tbl_dailyDashboard[[#This Row],[rowLookup]], 1)), "-")</f>
        <v>x</v>
      </c>
      <c r="D788" s="48" t="str">
        <f>IFERROR(INDEX(tbl_dateHistory[], MATCH(tbl_dailyDashboard[[#This Row],[runDate]:[runDate]], tbl_dateHistory[[runDate]:[runDate]], 0), MATCH(tbl_dailyDashboard[[#Headers],[avgBotRunTime]], tbl_dateHistory[#Headers], 0)), "-")</f>
        <v>x</v>
      </c>
      <c r="E788" s="48" t="str">
        <f>IFERROR(INDEX(tbl_dateHistory[], MATCH(tbl_dailyDashboard[[#This Row],[runDate]:[runDate]], tbl_dateHistory[[runDate]:[runDate]], 0), MATCH(tbl_dailyDashboard[[#Headers],[avgTransactionTime]], tbl_dateHistory[#Headers], 0)), "-")</f>
        <v>x</v>
      </c>
      <c r="F788" s="5" t="str">
        <f>IFERROR(INDEX(tbl_dateHistory[], MATCH(tbl_dailyDashboard[[#This Row],[runDate]:[runDate]], tbl_dateHistory[[runDate]:[runDate]], 0), MATCH(tbl_dailyDashboard[[#Headers],[botRuns]], tbl_dateHistory[#Headers], 0)), "-")</f>
        <v>x</v>
      </c>
      <c r="G788" s="6" t="str">
        <f>IFERROR(INDEX(tbl_dateHistory[], MATCH(tbl_dailyDashboard[[#This Row],[runDate]:[runDate]], tbl_dateHistory[[runDate]:[runDate]], 0), MATCH(tbl_dailyDashboard[[#Headers],[totalTransactions]], tbl_dateHistory[#Headers], 0)), "-")</f>
        <v>x</v>
      </c>
      <c r="H788" s="46" t="str">
        <f>IFERROR(INDEX(tbl_dateHistory[], MATCH(tbl_dailyDashboard[[#This Row],[runDate]:[runDate]], tbl_dateHistory[[runDate]:[runDate]], 0), MATCH(tbl_dailyDashboard[[#Headers],[percentSuccessful]], tbl_dateHistory[#Headers], 0)), "-")</f>
        <v>x</v>
      </c>
      <c r="I788" s="46" t="str">
        <f>IFERROR(INDEX(tbl_dateHistory[], MATCH(tbl_dailyDashboard[[#This Row],[runDate]:[runDate]], tbl_dateHistory[[runDate]:[runDate]], 0), MATCH(tbl_dailyDashboard[[#Headers],[percentBRE]], tbl_dateHistory[#Headers], 0)), "-")</f>
        <v>x</v>
      </c>
      <c r="J788" s="47" t="str">
        <f>IFERROR(INDEX(tbl_dateHistory[], MATCH(tbl_dailyDashboard[[#This Row],[runDate]:[runDate]], tbl_dateHistory[[runDate]:[runDate]], 0), MATCH(tbl_dailyDashboard[[#Headers],[percentSystemErrors]], tbl_dateHistory[#Headers], 0)), "-")</f>
        <v>x</v>
      </c>
      <c r="K788" s="69"/>
    </row>
    <row r="789" spans="2:11" x14ac:dyDescent="0.3">
      <c r="B789" s="63"/>
      <c r="C789" s="45" t="str">
        <f>IFERROR((INDEX(tbl_dateHistory[], tbl_dailyDashboard[[#This Row],[rowLookup]], 1)), "-")</f>
        <v>x</v>
      </c>
      <c r="D789" s="48" t="str">
        <f>IFERROR(INDEX(tbl_dateHistory[], MATCH(tbl_dailyDashboard[[#This Row],[runDate]:[runDate]], tbl_dateHistory[[runDate]:[runDate]], 0), MATCH(tbl_dailyDashboard[[#Headers],[avgBotRunTime]], tbl_dateHistory[#Headers], 0)), "-")</f>
        <v>x</v>
      </c>
      <c r="E789" s="48" t="str">
        <f>IFERROR(INDEX(tbl_dateHistory[], MATCH(tbl_dailyDashboard[[#This Row],[runDate]:[runDate]], tbl_dateHistory[[runDate]:[runDate]], 0), MATCH(tbl_dailyDashboard[[#Headers],[avgTransactionTime]], tbl_dateHistory[#Headers], 0)), "-")</f>
        <v>x</v>
      </c>
      <c r="F789" s="5" t="str">
        <f>IFERROR(INDEX(tbl_dateHistory[], MATCH(tbl_dailyDashboard[[#This Row],[runDate]:[runDate]], tbl_dateHistory[[runDate]:[runDate]], 0), MATCH(tbl_dailyDashboard[[#Headers],[botRuns]], tbl_dateHistory[#Headers], 0)), "-")</f>
        <v>x</v>
      </c>
      <c r="G789" s="6" t="str">
        <f>IFERROR(INDEX(tbl_dateHistory[], MATCH(tbl_dailyDashboard[[#This Row],[runDate]:[runDate]], tbl_dateHistory[[runDate]:[runDate]], 0), MATCH(tbl_dailyDashboard[[#Headers],[totalTransactions]], tbl_dateHistory[#Headers], 0)), "-")</f>
        <v>x</v>
      </c>
      <c r="H789" s="46" t="str">
        <f>IFERROR(INDEX(tbl_dateHistory[], MATCH(tbl_dailyDashboard[[#This Row],[runDate]:[runDate]], tbl_dateHistory[[runDate]:[runDate]], 0), MATCH(tbl_dailyDashboard[[#Headers],[percentSuccessful]], tbl_dateHistory[#Headers], 0)), "-")</f>
        <v>x</v>
      </c>
      <c r="I789" s="46" t="str">
        <f>IFERROR(INDEX(tbl_dateHistory[], MATCH(tbl_dailyDashboard[[#This Row],[runDate]:[runDate]], tbl_dateHistory[[runDate]:[runDate]], 0), MATCH(tbl_dailyDashboard[[#Headers],[percentBRE]], tbl_dateHistory[#Headers], 0)), "-")</f>
        <v>x</v>
      </c>
      <c r="J789" s="47" t="str">
        <f>IFERROR(INDEX(tbl_dateHistory[], MATCH(tbl_dailyDashboard[[#This Row],[runDate]:[runDate]], tbl_dateHistory[[runDate]:[runDate]], 0), MATCH(tbl_dailyDashboard[[#Headers],[percentSystemErrors]], tbl_dateHistory[#Headers], 0)), "-")</f>
        <v>x</v>
      </c>
      <c r="K789" s="69"/>
    </row>
    <row r="790" spans="2:11" x14ac:dyDescent="0.3">
      <c r="B790" s="63"/>
      <c r="C790" s="45" t="str">
        <f>IFERROR((INDEX(tbl_dateHistory[], tbl_dailyDashboard[[#This Row],[rowLookup]], 1)), "-")</f>
        <v>x</v>
      </c>
      <c r="D790" s="48" t="str">
        <f>IFERROR(INDEX(tbl_dateHistory[], MATCH(tbl_dailyDashboard[[#This Row],[runDate]:[runDate]], tbl_dateHistory[[runDate]:[runDate]], 0), MATCH(tbl_dailyDashboard[[#Headers],[avgBotRunTime]], tbl_dateHistory[#Headers], 0)), "-")</f>
        <v>x</v>
      </c>
      <c r="E790" s="48" t="str">
        <f>IFERROR(INDEX(tbl_dateHistory[], MATCH(tbl_dailyDashboard[[#This Row],[runDate]:[runDate]], tbl_dateHistory[[runDate]:[runDate]], 0), MATCH(tbl_dailyDashboard[[#Headers],[avgTransactionTime]], tbl_dateHistory[#Headers], 0)), "-")</f>
        <v>x</v>
      </c>
      <c r="F790" s="5" t="str">
        <f>IFERROR(INDEX(tbl_dateHistory[], MATCH(tbl_dailyDashboard[[#This Row],[runDate]:[runDate]], tbl_dateHistory[[runDate]:[runDate]], 0), MATCH(tbl_dailyDashboard[[#Headers],[botRuns]], tbl_dateHistory[#Headers], 0)), "-")</f>
        <v>x</v>
      </c>
      <c r="G790" s="6" t="str">
        <f>IFERROR(INDEX(tbl_dateHistory[], MATCH(tbl_dailyDashboard[[#This Row],[runDate]:[runDate]], tbl_dateHistory[[runDate]:[runDate]], 0), MATCH(tbl_dailyDashboard[[#Headers],[totalTransactions]], tbl_dateHistory[#Headers], 0)), "-")</f>
        <v>x</v>
      </c>
      <c r="H790" s="46" t="str">
        <f>IFERROR(INDEX(tbl_dateHistory[], MATCH(tbl_dailyDashboard[[#This Row],[runDate]:[runDate]], tbl_dateHistory[[runDate]:[runDate]], 0), MATCH(tbl_dailyDashboard[[#Headers],[percentSuccessful]], tbl_dateHistory[#Headers], 0)), "-")</f>
        <v>x</v>
      </c>
      <c r="I790" s="46" t="str">
        <f>IFERROR(INDEX(tbl_dateHistory[], MATCH(tbl_dailyDashboard[[#This Row],[runDate]:[runDate]], tbl_dateHistory[[runDate]:[runDate]], 0), MATCH(tbl_dailyDashboard[[#Headers],[percentBRE]], tbl_dateHistory[#Headers], 0)), "-")</f>
        <v>x</v>
      </c>
      <c r="J790" s="47" t="str">
        <f>IFERROR(INDEX(tbl_dateHistory[], MATCH(tbl_dailyDashboard[[#This Row],[runDate]:[runDate]], tbl_dateHistory[[runDate]:[runDate]], 0), MATCH(tbl_dailyDashboard[[#Headers],[percentSystemErrors]], tbl_dateHistory[#Headers], 0)), "-")</f>
        <v>x</v>
      </c>
      <c r="K790" s="69"/>
    </row>
    <row r="791" spans="2:11" x14ac:dyDescent="0.3">
      <c r="B791" s="63"/>
      <c r="C791" s="45" t="str">
        <f>IFERROR((INDEX(tbl_dateHistory[], tbl_dailyDashboard[[#This Row],[rowLookup]], 1)), "-")</f>
        <v>x</v>
      </c>
      <c r="D791" s="48" t="str">
        <f>IFERROR(INDEX(tbl_dateHistory[], MATCH(tbl_dailyDashboard[[#This Row],[runDate]:[runDate]], tbl_dateHistory[[runDate]:[runDate]], 0), MATCH(tbl_dailyDashboard[[#Headers],[avgBotRunTime]], tbl_dateHistory[#Headers], 0)), "-")</f>
        <v>x</v>
      </c>
      <c r="E791" s="48" t="str">
        <f>IFERROR(INDEX(tbl_dateHistory[], MATCH(tbl_dailyDashboard[[#This Row],[runDate]:[runDate]], tbl_dateHistory[[runDate]:[runDate]], 0), MATCH(tbl_dailyDashboard[[#Headers],[avgTransactionTime]], tbl_dateHistory[#Headers], 0)), "-")</f>
        <v>x</v>
      </c>
      <c r="F791" s="5" t="str">
        <f>IFERROR(INDEX(tbl_dateHistory[], MATCH(tbl_dailyDashboard[[#This Row],[runDate]:[runDate]], tbl_dateHistory[[runDate]:[runDate]], 0), MATCH(tbl_dailyDashboard[[#Headers],[botRuns]], tbl_dateHistory[#Headers], 0)), "-")</f>
        <v>x</v>
      </c>
      <c r="G791" s="6" t="str">
        <f>IFERROR(INDEX(tbl_dateHistory[], MATCH(tbl_dailyDashboard[[#This Row],[runDate]:[runDate]], tbl_dateHistory[[runDate]:[runDate]], 0), MATCH(tbl_dailyDashboard[[#Headers],[totalTransactions]], tbl_dateHistory[#Headers], 0)), "-")</f>
        <v>x</v>
      </c>
      <c r="H791" s="46" t="str">
        <f>IFERROR(INDEX(tbl_dateHistory[], MATCH(tbl_dailyDashboard[[#This Row],[runDate]:[runDate]], tbl_dateHistory[[runDate]:[runDate]], 0), MATCH(tbl_dailyDashboard[[#Headers],[percentSuccessful]], tbl_dateHistory[#Headers], 0)), "-")</f>
        <v>x</v>
      </c>
      <c r="I791" s="46" t="str">
        <f>IFERROR(INDEX(tbl_dateHistory[], MATCH(tbl_dailyDashboard[[#This Row],[runDate]:[runDate]], tbl_dateHistory[[runDate]:[runDate]], 0), MATCH(tbl_dailyDashboard[[#Headers],[percentBRE]], tbl_dateHistory[#Headers], 0)), "-")</f>
        <v>x</v>
      </c>
      <c r="J791" s="47" t="str">
        <f>IFERROR(INDEX(tbl_dateHistory[], MATCH(tbl_dailyDashboard[[#This Row],[runDate]:[runDate]], tbl_dateHistory[[runDate]:[runDate]], 0), MATCH(tbl_dailyDashboard[[#Headers],[percentSystemErrors]], tbl_dateHistory[#Headers], 0)), "-")</f>
        <v>x</v>
      </c>
      <c r="K791" s="69"/>
    </row>
    <row r="792" spans="2:11" x14ac:dyDescent="0.3">
      <c r="B792" s="63"/>
      <c r="C792" s="45" t="str">
        <f>IFERROR((INDEX(tbl_dateHistory[], tbl_dailyDashboard[[#This Row],[rowLookup]], 1)), "-")</f>
        <v>x</v>
      </c>
      <c r="D792" s="48" t="str">
        <f>IFERROR(INDEX(tbl_dateHistory[], MATCH(tbl_dailyDashboard[[#This Row],[runDate]:[runDate]], tbl_dateHistory[[runDate]:[runDate]], 0), MATCH(tbl_dailyDashboard[[#Headers],[avgBotRunTime]], tbl_dateHistory[#Headers], 0)), "-")</f>
        <v>x</v>
      </c>
      <c r="E792" s="48" t="str">
        <f>IFERROR(INDEX(tbl_dateHistory[], MATCH(tbl_dailyDashboard[[#This Row],[runDate]:[runDate]], tbl_dateHistory[[runDate]:[runDate]], 0), MATCH(tbl_dailyDashboard[[#Headers],[avgTransactionTime]], tbl_dateHistory[#Headers], 0)), "-")</f>
        <v>x</v>
      </c>
      <c r="F792" s="5" t="str">
        <f>IFERROR(INDEX(tbl_dateHistory[], MATCH(tbl_dailyDashboard[[#This Row],[runDate]:[runDate]], tbl_dateHistory[[runDate]:[runDate]], 0), MATCH(tbl_dailyDashboard[[#Headers],[botRuns]], tbl_dateHistory[#Headers], 0)), "-")</f>
        <v>x</v>
      </c>
      <c r="G792" s="6" t="str">
        <f>IFERROR(INDEX(tbl_dateHistory[], MATCH(tbl_dailyDashboard[[#This Row],[runDate]:[runDate]], tbl_dateHistory[[runDate]:[runDate]], 0), MATCH(tbl_dailyDashboard[[#Headers],[totalTransactions]], tbl_dateHistory[#Headers], 0)), "-")</f>
        <v>x</v>
      </c>
      <c r="H792" s="46" t="str">
        <f>IFERROR(INDEX(tbl_dateHistory[], MATCH(tbl_dailyDashboard[[#This Row],[runDate]:[runDate]], tbl_dateHistory[[runDate]:[runDate]], 0), MATCH(tbl_dailyDashboard[[#Headers],[percentSuccessful]], tbl_dateHistory[#Headers], 0)), "-")</f>
        <v>x</v>
      </c>
      <c r="I792" s="46" t="str">
        <f>IFERROR(INDEX(tbl_dateHistory[], MATCH(tbl_dailyDashboard[[#This Row],[runDate]:[runDate]], tbl_dateHistory[[runDate]:[runDate]], 0), MATCH(tbl_dailyDashboard[[#Headers],[percentBRE]], tbl_dateHistory[#Headers], 0)), "-")</f>
        <v>x</v>
      </c>
      <c r="J792" s="47" t="str">
        <f>IFERROR(INDEX(tbl_dateHistory[], MATCH(tbl_dailyDashboard[[#This Row],[runDate]:[runDate]], tbl_dateHistory[[runDate]:[runDate]], 0), MATCH(tbl_dailyDashboard[[#Headers],[percentSystemErrors]], tbl_dateHistory[#Headers], 0)), "-")</f>
        <v>x</v>
      </c>
      <c r="K792" s="69"/>
    </row>
    <row r="793" spans="2:11" x14ac:dyDescent="0.3">
      <c r="B793" s="63"/>
      <c r="C793" s="45" t="str">
        <f>IFERROR((INDEX(tbl_dateHistory[], tbl_dailyDashboard[[#This Row],[rowLookup]], 1)), "-")</f>
        <v>x</v>
      </c>
      <c r="D793" s="48" t="str">
        <f>IFERROR(INDEX(tbl_dateHistory[], MATCH(tbl_dailyDashboard[[#This Row],[runDate]:[runDate]], tbl_dateHistory[[runDate]:[runDate]], 0), MATCH(tbl_dailyDashboard[[#Headers],[avgBotRunTime]], tbl_dateHistory[#Headers], 0)), "-")</f>
        <v>x</v>
      </c>
      <c r="E793" s="48" t="str">
        <f>IFERROR(INDEX(tbl_dateHistory[], MATCH(tbl_dailyDashboard[[#This Row],[runDate]:[runDate]], tbl_dateHistory[[runDate]:[runDate]], 0), MATCH(tbl_dailyDashboard[[#Headers],[avgTransactionTime]], tbl_dateHistory[#Headers], 0)), "-")</f>
        <v>x</v>
      </c>
      <c r="F793" s="5" t="str">
        <f>IFERROR(INDEX(tbl_dateHistory[], MATCH(tbl_dailyDashboard[[#This Row],[runDate]:[runDate]], tbl_dateHistory[[runDate]:[runDate]], 0), MATCH(tbl_dailyDashboard[[#Headers],[botRuns]], tbl_dateHistory[#Headers], 0)), "-")</f>
        <v>x</v>
      </c>
      <c r="G793" s="6" t="str">
        <f>IFERROR(INDEX(tbl_dateHistory[], MATCH(tbl_dailyDashboard[[#This Row],[runDate]:[runDate]], tbl_dateHistory[[runDate]:[runDate]], 0), MATCH(tbl_dailyDashboard[[#Headers],[totalTransactions]], tbl_dateHistory[#Headers], 0)), "-")</f>
        <v>x</v>
      </c>
      <c r="H793" s="46" t="str">
        <f>IFERROR(INDEX(tbl_dateHistory[], MATCH(tbl_dailyDashboard[[#This Row],[runDate]:[runDate]], tbl_dateHistory[[runDate]:[runDate]], 0), MATCH(tbl_dailyDashboard[[#Headers],[percentSuccessful]], tbl_dateHistory[#Headers], 0)), "-")</f>
        <v>x</v>
      </c>
      <c r="I793" s="46" t="str">
        <f>IFERROR(INDEX(tbl_dateHistory[], MATCH(tbl_dailyDashboard[[#This Row],[runDate]:[runDate]], tbl_dateHistory[[runDate]:[runDate]], 0), MATCH(tbl_dailyDashboard[[#Headers],[percentBRE]], tbl_dateHistory[#Headers], 0)), "-")</f>
        <v>x</v>
      </c>
      <c r="J793" s="47" t="str">
        <f>IFERROR(INDEX(tbl_dateHistory[], MATCH(tbl_dailyDashboard[[#This Row],[runDate]:[runDate]], tbl_dateHistory[[runDate]:[runDate]], 0), MATCH(tbl_dailyDashboard[[#Headers],[percentSystemErrors]], tbl_dateHistory[#Headers], 0)), "-")</f>
        <v>x</v>
      </c>
      <c r="K793" s="69"/>
    </row>
    <row r="794" spans="2:11" x14ac:dyDescent="0.3">
      <c r="B794" s="63"/>
      <c r="C794" s="45" t="str">
        <f>IFERROR((INDEX(tbl_dateHistory[], tbl_dailyDashboard[[#This Row],[rowLookup]], 1)), "-")</f>
        <v>x</v>
      </c>
      <c r="D794" s="48" t="str">
        <f>IFERROR(INDEX(tbl_dateHistory[], MATCH(tbl_dailyDashboard[[#This Row],[runDate]:[runDate]], tbl_dateHistory[[runDate]:[runDate]], 0), MATCH(tbl_dailyDashboard[[#Headers],[avgBotRunTime]], tbl_dateHistory[#Headers], 0)), "-")</f>
        <v>x</v>
      </c>
      <c r="E794" s="48" t="str">
        <f>IFERROR(INDEX(tbl_dateHistory[], MATCH(tbl_dailyDashboard[[#This Row],[runDate]:[runDate]], tbl_dateHistory[[runDate]:[runDate]], 0), MATCH(tbl_dailyDashboard[[#Headers],[avgTransactionTime]], tbl_dateHistory[#Headers], 0)), "-")</f>
        <v>x</v>
      </c>
      <c r="F794" s="5" t="str">
        <f>IFERROR(INDEX(tbl_dateHistory[], MATCH(tbl_dailyDashboard[[#This Row],[runDate]:[runDate]], tbl_dateHistory[[runDate]:[runDate]], 0), MATCH(tbl_dailyDashboard[[#Headers],[botRuns]], tbl_dateHistory[#Headers], 0)), "-")</f>
        <v>x</v>
      </c>
      <c r="G794" s="6" t="str">
        <f>IFERROR(INDEX(tbl_dateHistory[], MATCH(tbl_dailyDashboard[[#This Row],[runDate]:[runDate]], tbl_dateHistory[[runDate]:[runDate]], 0), MATCH(tbl_dailyDashboard[[#Headers],[totalTransactions]], tbl_dateHistory[#Headers], 0)), "-")</f>
        <v>x</v>
      </c>
      <c r="H794" s="46" t="str">
        <f>IFERROR(INDEX(tbl_dateHistory[], MATCH(tbl_dailyDashboard[[#This Row],[runDate]:[runDate]], tbl_dateHistory[[runDate]:[runDate]], 0), MATCH(tbl_dailyDashboard[[#Headers],[percentSuccessful]], tbl_dateHistory[#Headers], 0)), "-")</f>
        <v>x</v>
      </c>
      <c r="I794" s="46" t="str">
        <f>IFERROR(INDEX(tbl_dateHistory[], MATCH(tbl_dailyDashboard[[#This Row],[runDate]:[runDate]], tbl_dateHistory[[runDate]:[runDate]], 0), MATCH(tbl_dailyDashboard[[#Headers],[percentBRE]], tbl_dateHistory[#Headers], 0)), "-")</f>
        <v>x</v>
      </c>
      <c r="J794" s="47" t="str">
        <f>IFERROR(INDEX(tbl_dateHistory[], MATCH(tbl_dailyDashboard[[#This Row],[runDate]:[runDate]], tbl_dateHistory[[runDate]:[runDate]], 0), MATCH(tbl_dailyDashboard[[#Headers],[percentSystemErrors]], tbl_dateHistory[#Headers], 0)), "-")</f>
        <v>x</v>
      </c>
      <c r="K794" s="69"/>
    </row>
    <row r="795" spans="2:11" x14ac:dyDescent="0.3">
      <c r="B795" s="63"/>
      <c r="C795" s="45" t="str">
        <f>IFERROR((INDEX(tbl_dateHistory[], tbl_dailyDashboard[[#This Row],[rowLookup]], 1)), "-")</f>
        <v>x</v>
      </c>
      <c r="D795" s="48" t="str">
        <f>IFERROR(INDEX(tbl_dateHistory[], MATCH(tbl_dailyDashboard[[#This Row],[runDate]:[runDate]], tbl_dateHistory[[runDate]:[runDate]], 0), MATCH(tbl_dailyDashboard[[#Headers],[avgBotRunTime]], tbl_dateHistory[#Headers], 0)), "-")</f>
        <v>x</v>
      </c>
      <c r="E795" s="48" t="str">
        <f>IFERROR(INDEX(tbl_dateHistory[], MATCH(tbl_dailyDashboard[[#This Row],[runDate]:[runDate]], tbl_dateHistory[[runDate]:[runDate]], 0), MATCH(tbl_dailyDashboard[[#Headers],[avgTransactionTime]], tbl_dateHistory[#Headers], 0)), "-")</f>
        <v>x</v>
      </c>
      <c r="F795" s="5" t="str">
        <f>IFERROR(INDEX(tbl_dateHistory[], MATCH(tbl_dailyDashboard[[#This Row],[runDate]:[runDate]], tbl_dateHistory[[runDate]:[runDate]], 0), MATCH(tbl_dailyDashboard[[#Headers],[botRuns]], tbl_dateHistory[#Headers], 0)), "-")</f>
        <v>x</v>
      </c>
      <c r="G795" s="6" t="str">
        <f>IFERROR(INDEX(tbl_dateHistory[], MATCH(tbl_dailyDashboard[[#This Row],[runDate]:[runDate]], tbl_dateHistory[[runDate]:[runDate]], 0), MATCH(tbl_dailyDashboard[[#Headers],[totalTransactions]], tbl_dateHistory[#Headers], 0)), "-")</f>
        <v>x</v>
      </c>
      <c r="H795" s="46" t="str">
        <f>IFERROR(INDEX(tbl_dateHistory[], MATCH(tbl_dailyDashboard[[#This Row],[runDate]:[runDate]], tbl_dateHistory[[runDate]:[runDate]], 0), MATCH(tbl_dailyDashboard[[#Headers],[percentSuccessful]], tbl_dateHistory[#Headers], 0)), "-")</f>
        <v>x</v>
      </c>
      <c r="I795" s="46" t="str">
        <f>IFERROR(INDEX(tbl_dateHistory[], MATCH(tbl_dailyDashboard[[#This Row],[runDate]:[runDate]], tbl_dateHistory[[runDate]:[runDate]], 0), MATCH(tbl_dailyDashboard[[#Headers],[percentBRE]], tbl_dateHistory[#Headers], 0)), "-")</f>
        <v>x</v>
      </c>
      <c r="J795" s="47" t="str">
        <f>IFERROR(INDEX(tbl_dateHistory[], MATCH(tbl_dailyDashboard[[#This Row],[runDate]:[runDate]], tbl_dateHistory[[runDate]:[runDate]], 0), MATCH(tbl_dailyDashboard[[#Headers],[percentSystemErrors]], tbl_dateHistory[#Headers], 0)), "-")</f>
        <v>x</v>
      </c>
      <c r="K795" s="69"/>
    </row>
    <row r="796" spans="2:11" x14ac:dyDescent="0.3">
      <c r="B796" s="63"/>
      <c r="C796" s="45" t="str">
        <f>IFERROR((INDEX(tbl_dateHistory[], tbl_dailyDashboard[[#This Row],[rowLookup]], 1)), "-")</f>
        <v>x</v>
      </c>
      <c r="D796" s="48" t="str">
        <f>IFERROR(INDEX(tbl_dateHistory[], MATCH(tbl_dailyDashboard[[#This Row],[runDate]:[runDate]], tbl_dateHistory[[runDate]:[runDate]], 0), MATCH(tbl_dailyDashboard[[#Headers],[avgBotRunTime]], tbl_dateHistory[#Headers], 0)), "-")</f>
        <v>x</v>
      </c>
      <c r="E796" s="48" t="str">
        <f>IFERROR(INDEX(tbl_dateHistory[], MATCH(tbl_dailyDashboard[[#This Row],[runDate]:[runDate]], tbl_dateHistory[[runDate]:[runDate]], 0), MATCH(tbl_dailyDashboard[[#Headers],[avgTransactionTime]], tbl_dateHistory[#Headers], 0)), "-")</f>
        <v>x</v>
      </c>
      <c r="F796" s="5" t="str">
        <f>IFERROR(INDEX(tbl_dateHistory[], MATCH(tbl_dailyDashboard[[#This Row],[runDate]:[runDate]], tbl_dateHistory[[runDate]:[runDate]], 0), MATCH(tbl_dailyDashboard[[#Headers],[botRuns]], tbl_dateHistory[#Headers], 0)), "-")</f>
        <v>x</v>
      </c>
      <c r="G796" s="6" t="str">
        <f>IFERROR(INDEX(tbl_dateHistory[], MATCH(tbl_dailyDashboard[[#This Row],[runDate]:[runDate]], tbl_dateHistory[[runDate]:[runDate]], 0), MATCH(tbl_dailyDashboard[[#Headers],[totalTransactions]], tbl_dateHistory[#Headers], 0)), "-")</f>
        <v>x</v>
      </c>
      <c r="H796" s="46" t="str">
        <f>IFERROR(INDEX(tbl_dateHistory[], MATCH(tbl_dailyDashboard[[#This Row],[runDate]:[runDate]], tbl_dateHistory[[runDate]:[runDate]], 0), MATCH(tbl_dailyDashboard[[#Headers],[percentSuccessful]], tbl_dateHistory[#Headers], 0)), "-")</f>
        <v>x</v>
      </c>
      <c r="I796" s="46" t="str">
        <f>IFERROR(INDEX(tbl_dateHistory[], MATCH(tbl_dailyDashboard[[#This Row],[runDate]:[runDate]], tbl_dateHistory[[runDate]:[runDate]], 0), MATCH(tbl_dailyDashboard[[#Headers],[percentBRE]], tbl_dateHistory[#Headers], 0)), "-")</f>
        <v>x</v>
      </c>
      <c r="J796" s="47" t="str">
        <f>IFERROR(INDEX(tbl_dateHistory[], MATCH(tbl_dailyDashboard[[#This Row],[runDate]:[runDate]], tbl_dateHistory[[runDate]:[runDate]], 0), MATCH(tbl_dailyDashboard[[#Headers],[percentSystemErrors]], tbl_dateHistory[#Headers], 0)), "-")</f>
        <v>x</v>
      </c>
      <c r="K796" s="69"/>
    </row>
    <row r="797" spans="2:11" x14ac:dyDescent="0.3">
      <c r="B797" s="63"/>
      <c r="C797" s="45" t="str">
        <f>IFERROR((INDEX(tbl_dateHistory[], tbl_dailyDashboard[[#This Row],[rowLookup]], 1)), "-")</f>
        <v>x</v>
      </c>
      <c r="D797" s="48" t="str">
        <f>IFERROR(INDEX(tbl_dateHistory[], MATCH(tbl_dailyDashboard[[#This Row],[runDate]:[runDate]], tbl_dateHistory[[runDate]:[runDate]], 0), MATCH(tbl_dailyDashboard[[#Headers],[avgBotRunTime]], tbl_dateHistory[#Headers], 0)), "-")</f>
        <v>x</v>
      </c>
      <c r="E797" s="48" t="str">
        <f>IFERROR(INDEX(tbl_dateHistory[], MATCH(tbl_dailyDashboard[[#This Row],[runDate]:[runDate]], tbl_dateHistory[[runDate]:[runDate]], 0), MATCH(tbl_dailyDashboard[[#Headers],[avgTransactionTime]], tbl_dateHistory[#Headers], 0)), "-")</f>
        <v>x</v>
      </c>
      <c r="F797" s="5" t="str">
        <f>IFERROR(INDEX(tbl_dateHistory[], MATCH(tbl_dailyDashboard[[#This Row],[runDate]:[runDate]], tbl_dateHistory[[runDate]:[runDate]], 0), MATCH(tbl_dailyDashboard[[#Headers],[botRuns]], tbl_dateHistory[#Headers], 0)), "-")</f>
        <v>x</v>
      </c>
      <c r="G797" s="6" t="str">
        <f>IFERROR(INDEX(tbl_dateHistory[], MATCH(tbl_dailyDashboard[[#This Row],[runDate]:[runDate]], tbl_dateHistory[[runDate]:[runDate]], 0), MATCH(tbl_dailyDashboard[[#Headers],[totalTransactions]], tbl_dateHistory[#Headers], 0)), "-")</f>
        <v>x</v>
      </c>
      <c r="H797" s="46" t="str">
        <f>IFERROR(INDEX(tbl_dateHistory[], MATCH(tbl_dailyDashboard[[#This Row],[runDate]:[runDate]], tbl_dateHistory[[runDate]:[runDate]], 0), MATCH(tbl_dailyDashboard[[#Headers],[percentSuccessful]], tbl_dateHistory[#Headers], 0)), "-")</f>
        <v>x</v>
      </c>
      <c r="I797" s="46" t="str">
        <f>IFERROR(INDEX(tbl_dateHistory[], MATCH(tbl_dailyDashboard[[#This Row],[runDate]:[runDate]], tbl_dateHistory[[runDate]:[runDate]], 0), MATCH(tbl_dailyDashboard[[#Headers],[percentBRE]], tbl_dateHistory[#Headers], 0)), "-")</f>
        <v>x</v>
      </c>
      <c r="J797" s="47" t="str">
        <f>IFERROR(INDEX(tbl_dateHistory[], MATCH(tbl_dailyDashboard[[#This Row],[runDate]:[runDate]], tbl_dateHistory[[runDate]:[runDate]], 0), MATCH(tbl_dailyDashboard[[#Headers],[percentSystemErrors]], tbl_dateHistory[#Headers], 0)), "-")</f>
        <v>x</v>
      </c>
      <c r="K797" s="69"/>
    </row>
    <row r="798" spans="2:11" x14ac:dyDescent="0.3">
      <c r="B798" s="63"/>
      <c r="C798" s="45" t="str">
        <f>IFERROR((INDEX(tbl_dateHistory[], tbl_dailyDashboard[[#This Row],[rowLookup]], 1)), "-")</f>
        <v>x</v>
      </c>
      <c r="D798" s="48" t="str">
        <f>IFERROR(INDEX(tbl_dateHistory[], MATCH(tbl_dailyDashboard[[#This Row],[runDate]:[runDate]], tbl_dateHistory[[runDate]:[runDate]], 0), MATCH(tbl_dailyDashboard[[#Headers],[avgBotRunTime]], tbl_dateHistory[#Headers], 0)), "-")</f>
        <v>x</v>
      </c>
      <c r="E798" s="48" t="str">
        <f>IFERROR(INDEX(tbl_dateHistory[], MATCH(tbl_dailyDashboard[[#This Row],[runDate]:[runDate]], tbl_dateHistory[[runDate]:[runDate]], 0), MATCH(tbl_dailyDashboard[[#Headers],[avgTransactionTime]], tbl_dateHistory[#Headers], 0)), "-")</f>
        <v>x</v>
      </c>
      <c r="F798" s="5" t="str">
        <f>IFERROR(INDEX(tbl_dateHistory[], MATCH(tbl_dailyDashboard[[#This Row],[runDate]:[runDate]], tbl_dateHistory[[runDate]:[runDate]], 0), MATCH(tbl_dailyDashboard[[#Headers],[botRuns]], tbl_dateHistory[#Headers], 0)), "-")</f>
        <v>x</v>
      </c>
      <c r="G798" s="6" t="str">
        <f>IFERROR(INDEX(tbl_dateHistory[], MATCH(tbl_dailyDashboard[[#This Row],[runDate]:[runDate]], tbl_dateHistory[[runDate]:[runDate]], 0), MATCH(tbl_dailyDashboard[[#Headers],[totalTransactions]], tbl_dateHistory[#Headers], 0)), "-")</f>
        <v>x</v>
      </c>
      <c r="H798" s="46" t="str">
        <f>IFERROR(INDEX(tbl_dateHistory[], MATCH(tbl_dailyDashboard[[#This Row],[runDate]:[runDate]], tbl_dateHistory[[runDate]:[runDate]], 0), MATCH(tbl_dailyDashboard[[#Headers],[percentSuccessful]], tbl_dateHistory[#Headers], 0)), "-")</f>
        <v>x</v>
      </c>
      <c r="I798" s="46" t="str">
        <f>IFERROR(INDEX(tbl_dateHistory[], MATCH(tbl_dailyDashboard[[#This Row],[runDate]:[runDate]], tbl_dateHistory[[runDate]:[runDate]], 0), MATCH(tbl_dailyDashboard[[#Headers],[percentBRE]], tbl_dateHistory[#Headers], 0)), "-")</f>
        <v>x</v>
      </c>
      <c r="J798" s="47" t="str">
        <f>IFERROR(INDEX(tbl_dateHistory[], MATCH(tbl_dailyDashboard[[#This Row],[runDate]:[runDate]], tbl_dateHistory[[runDate]:[runDate]], 0), MATCH(tbl_dailyDashboard[[#Headers],[percentSystemErrors]], tbl_dateHistory[#Headers], 0)), "-")</f>
        <v>x</v>
      </c>
      <c r="K798" s="69"/>
    </row>
    <row r="799" spans="2:11" x14ac:dyDescent="0.3">
      <c r="B799" s="63"/>
      <c r="C799" s="45" t="str">
        <f>IFERROR((INDEX(tbl_dateHistory[], tbl_dailyDashboard[[#This Row],[rowLookup]], 1)), "-")</f>
        <v>x</v>
      </c>
      <c r="D799" s="48" t="str">
        <f>IFERROR(INDEX(tbl_dateHistory[], MATCH(tbl_dailyDashboard[[#This Row],[runDate]:[runDate]], tbl_dateHistory[[runDate]:[runDate]], 0), MATCH(tbl_dailyDashboard[[#Headers],[avgBotRunTime]], tbl_dateHistory[#Headers], 0)), "-")</f>
        <v>x</v>
      </c>
      <c r="E799" s="48" t="str">
        <f>IFERROR(INDEX(tbl_dateHistory[], MATCH(tbl_dailyDashboard[[#This Row],[runDate]:[runDate]], tbl_dateHistory[[runDate]:[runDate]], 0), MATCH(tbl_dailyDashboard[[#Headers],[avgTransactionTime]], tbl_dateHistory[#Headers], 0)), "-")</f>
        <v>x</v>
      </c>
      <c r="F799" s="5" t="str">
        <f>IFERROR(INDEX(tbl_dateHistory[], MATCH(tbl_dailyDashboard[[#This Row],[runDate]:[runDate]], tbl_dateHistory[[runDate]:[runDate]], 0), MATCH(tbl_dailyDashboard[[#Headers],[botRuns]], tbl_dateHistory[#Headers], 0)), "-")</f>
        <v>x</v>
      </c>
      <c r="G799" s="6" t="str">
        <f>IFERROR(INDEX(tbl_dateHistory[], MATCH(tbl_dailyDashboard[[#This Row],[runDate]:[runDate]], tbl_dateHistory[[runDate]:[runDate]], 0), MATCH(tbl_dailyDashboard[[#Headers],[totalTransactions]], tbl_dateHistory[#Headers], 0)), "-")</f>
        <v>x</v>
      </c>
      <c r="H799" s="46" t="str">
        <f>IFERROR(INDEX(tbl_dateHistory[], MATCH(tbl_dailyDashboard[[#This Row],[runDate]:[runDate]], tbl_dateHistory[[runDate]:[runDate]], 0), MATCH(tbl_dailyDashboard[[#Headers],[percentSuccessful]], tbl_dateHistory[#Headers], 0)), "-")</f>
        <v>x</v>
      </c>
      <c r="I799" s="46" t="str">
        <f>IFERROR(INDEX(tbl_dateHistory[], MATCH(tbl_dailyDashboard[[#This Row],[runDate]:[runDate]], tbl_dateHistory[[runDate]:[runDate]], 0), MATCH(tbl_dailyDashboard[[#Headers],[percentBRE]], tbl_dateHistory[#Headers], 0)), "-")</f>
        <v>x</v>
      </c>
      <c r="J799" s="47" t="str">
        <f>IFERROR(INDEX(tbl_dateHistory[], MATCH(tbl_dailyDashboard[[#This Row],[runDate]:[runDate]], tbl_dateHistory[[runDate]:[runDate]], 0), MATCH(tbl_dailyDashboard[[#Headers],[percentSystemErrors]], tbl_dateHistory[#Headers], 0)), "-")</f>
        <v>x</v>
      </c>
      <c r="K799" s="69"/>
    </row>
    <row r="800" spans="2:11" x14ac:dyDescent="0.3">
      <c r="B800" s="63"/>
      <c r="C800" s="45" t="str">
        <f>IFERROR((INDEX(tbl_dateHistory[], tbl_dailyDashboard[[#This Row],[rowLookup]], 1)), "-")</f>
        <v>x</v>
      </c>
      <c r="D800" s="48" t="str">
        <f>IFERROR(INDEX(tbl_dateHistory[], MATCH(tbl_dailyDashboard[[#This Row],[runDate]:[runDate]], tbl_dateHistory[[runDate]:[runDate]], 0), MATCH(tbl_dailyDashboard[[#Headers],[avgBotRunTime]], tbl_dateHistory[#Headers], 0)), "-")</f>
        <v>x</v>
      </c>
      <c r="E800" s="48" t="str">
        <f>IFERROR(INDEX(tbl_dateHistory[], MATCH(tbl_dailyDashboard[[#This Row],[runDate]:[runDate]], tbl_dateHistory[[runDate]:[runDate]], 0), MATCH(tbl_dailyDashboard[[#Headers],[avgTransactionTime]], tbl_dateHistory[#Headers], 0)), "-")</f>
        <v>x</v>
      </c>
      <c r="F800" s="5" t="str">
        <f>IFERROR(INDEX(tbl_dateHistory[], MATCH(tbl_dailyDashboard[[#This Row],[runDate]:[runDate]], tbl_dateHistory[[runDate]:[runDate]], 0), MATCH(tbl_dailyDashboard[[#Headers],[botRuns]], tbl_dateHistory[#Headers], 0)), "-")</f>
        <v>x</v>
      </c>
      <c r="G800" s="6" t="str">
        <f>IFERROR(INDEX(tbl_dateHistory[], MATCH(tbl_dailyDashboard[[#This Row],[runDate]:[runDate]], tbl_dateHistory[[runDate]:[runDate]], 0), MATCH(tbl_dailyDashboard[[#Headers],[totalTransactions]], tbl_dateHistory[#Headers], 0)), "-")</f>
        <v>x</v>
      </c>
      <c r="H800" s="46" t="str">
        <f>IFERROR(INDEX(tbl_dateHistory[], MATCH(tbl_dailyDashboard[[#This Row],[runDate]:[runDate]], tbl_dateHistory[[runDate]:[runDate]], 0), MATCH(tbl_dailyDashboard[[#Headers],[percentSuccessful]], tbl_dateHistory[#Headers], 0)), "-")</f>
        <v>x</v>
      </c>
      <c r="I800" s="46" t="str">
        <f>IFERROR(INDEX(tbl_dateHistory[], MATCH(tbl_dailyDashboard[[#This Row],[runDate]:[runDate]], tbl_dateHistory[[runDate]:[runDate]], 0), MATCH(tbl_dailyDashboard[[#Headers],[percentBRE]], tbl_dateHistory[#Headers], 0)), "-")</f>
        <v>x</v>
      </c>
      <c r="J800" s="47" t="str">
        <f>IFERROR(INDEX(tbl_dateHistory[], MATCH(tbl_dailyDashboard[[#This Row],[runDate]:[runDate]], tbl_dateHistory[[runDate]:[runDate]], 0), MATCH(tbl_dailyDashboard[[#Headers],[percentSystemErrors]], tbl_dateHistory[#Headers], 0)), "-")</f>
        <v>x</v>
      </c>
      <c r="K800" s="69"/>
    </row>
    <row r="801" spans="2:11" x14ac:dyDescent="0.3">
      <c r="B801" s="63"/>
      <c r="C801" s="45" t="str">
        <f>IFERROR((INDEX(tbl_dateHistory[], tbl_dailyDashboard[[#This Row],[rowLookup]], 1)), "-")</f>
        <v>x</v>
      </c>
      <c r="D801" s="48" t="str">
        <f>IFERROR(INDEX(tbl_dateHistory[], MATCH(tbl_dailyDashboard[[#This Row],[runDate]:[runDate]], tbl_dateHistory[[runDate]:[runDate]], 0), MATCH(tbl_dailyDashboard[[#Headers],[avgBotRunTime]], tbl_dateHistory[#Headers], 0)), "-")</f>
        <v>x</v>
      </c>
      <c r="E801" s="48" t="str">
        <f>IFERROR(INDEX(tbl_dateHistory[], MATCH(tbl_dailyDashboard[[#This Row],[runDate]:[runDate]], tbl_dateHistory[[runDate]:[runDate]], 0), MATCH(tbl_dailyDashboard[[#Headers],[avgTransactionTime]], tbl_dateHistory[#Headers], 0)), "-")</f>
        <v>x</v>
      </c>
      <c r="F801" s="5" t="str">
        <f>IFERROR(INDEX(tbl_dateHistory[], MATCH(tbl_dailyDashboard[[#This Row],[runDate]:[runDate]], tbl_dateHistory[[runDate]:[runDate]], 0), MATCH(tbl_dailyDashboard[[#Headers],[botRuns]], tbl_dateHistory[#Headers], 0)), "-")</f>
        <v>x</v>
      </c>
      <c r="G801" s="6" t="str">
        <f>IFERROR(INDEX(tbl_dateHistory[], MATCH(tbl_dailyDashboard[[#This Row],[runDate]:[runDate]], tbl_dateHistory[[runDate]:[runDate]], 0), MATCH(tbl_dailyDashboard[[#Headers],[totalTransactions]], tbl_dateHistory[#Headers], 0)), "-")</f>
        <v>x</v>
      </c>
      <c r="H801" s="46" t="str">
        <f>IFERROR(INDEX(tbl_dateHistory[], MATCH(tbl_dailyDashboard[[#This Row],[runDate]:[runDate]], tbl_dateHistory[[runDate]:[runDate]], 0), MATCH(tbl_dailyDashboard[[#Headers],[percentSuccessful]], tbl_dateHistory[#Headers], 0)), "-")</f>
        <v>x</v>
      </c>
      <c r="I801" s="46" t="str">
        <f>IFERROR(INDEX(tbl_dateHistory[], MATCH(tbl_dailyDashboard[[#This Row],[runDate]:[runDate]], tbl_dateHistory[[runDate]:[runDate]], 0), MATCH(tbl_dailyDashboard[[#Headers],[percentBRE]], tbl_dateHistory[#Headers], 0)), "-")</f>
        <v>x</v>
      </c>
      <c r="J801" s="47" t="str">
        <f>IFERROR(INDEX(tbl_dateHistory[], MATCH(tbl_dailyDashboard[[#This Row],[runDate]:[runDate]], tbl_dateHistory[[runDate]:[runDate]], 0), MATCH(tbl_dailyDashboard[[#Headers],[percentSystemErrors]], tbl_dateHistory[#Headers], 0)), "-")</f>
        <v>x</v>
      </c>
      <c r="K801" s="69"/>
    </row>
    <row r="802" spans="2:11" x14ac:dyDescent="0.3">
      <c r="B802" s="63"/>
      <c r="C802" s="45" t="str">
        <f>IFERROR((INDEX(tbl_dateHistory[], tbl_dailyDashboard[[#This Row],[rowLookup]], 1)), "-")</f>
        <v>x</v>
      </c>
      <c r="D802" s="48" t="str">
        <f>IFERROR(INDEX(tbl_dateHistory[], MATCH(tbl_dailyDashboard[[#This Row],[runDate]:[runDate]], tbl_dateHistory[[runDate]:[runDate]], 0), MATCH(tbl_dailyDashboard[[#Headers],[avgBotRunTime]], tbl_dateHistory[#Headers], 0)), "-")</f>
        <v>x</v>
      </c>
      <c r="E802" s="48" t="str">
        <f>IFERROR(INDEX(tbl_dateHistory[], MATCH(tbl_dailyDashboard[[#This Row],[runDate]:[runDate]], tbl_dateHistory[[runDate]:[runDate]], 0), MATCH(tbl_dailyDashboard[[#Headers],[avgTransactionTime]], tbl_dateHistory[#Headers], 0)), "-")</f>
        <v>x</v>
      </c>
      <c r="F802" s="5" t="str">
        <f>IFERROR(INDEX(tbl_dateHistory[], MATCH(tbl_dailyDashboard[[#This Row],[runDate]:[runDate]], tbl_dateHistory[[runDate]:[runDate]], 0), MATCH(tbl_dailyDashboard[[#Headers],[botRuns]], tbl_dateHistory[#Headers], 0)), "-")</f>
        <v>x</v>
      </c>
      <c r="G802" s="6" t="str">
        <f>IFERROR(INDEX(tbl_dateHistory[], MATCH(tbl_dailyDashboard[[#This Row],[runDate]:[runDate]], tbl_dateHistory[[runDate]:[runDate]], 0), MATCH(tbl_dailyDashboard[[#Headers],[totalTransactions]], tbl_dateHistory[#Headers], 0)), "-")</f>
        <v>x</v>
      </c>
      <c r="H802" s="46" t="str">
        <f>IFERROR(INDEX(tbl_dateHistory[], MATCH(tbl_dailyDashboard[[#This Row],[runDate]:[runDate]], tbl_dateHistory[[runDate]:[runDate]], 0), MATCH(tbl_dailyDashboard[[#Headers],[percentSuccessful]], tbl_dateHistory[#Headers], 0)), "-")</f>
        <v>x</v>
      </c>
      <c r="I802" s="46" t="str">
        <f>IFERROR(INDEX(tbl_dateHistory[], MATCH(tbl_dailyDashboard[[#This Row],[runDate]:[runDate]], tbl_dateHistory[[runDate]:[runDate]], 0), MATCH(tbl_dailyDashboard[[#Headers],[percentBRE]], tbl_dateHistory[#Headers], 0)), "-")</f>
        <v>x</v>
      </c>
      <c r="J802" s="47" t="str">
        <f>IFERROR(INDEX(tbl_dateHistory[], MATCH(tbl_dailyDashboard[[#This Row],[runDate]:[runDate]], tbl_dateHistory[[runDate]:[runDate]], 0), MATCH(tbl_dailyDashboard[[#Headers],[percentSystemErrors]], tbl_dateHistory[#Headers], 0)), "-")</f>
        <v>x</v>
      </c>
      <c r="K802" s="69"/>
    </row>
    <row r="803" spans="2:11" x14ac:dyDescent="0.3">
      <c r="B803" s="63"/>
      <c r="C803" s="45" t="str">
        <f>IFERROR((INDEX(tbl_dateHistory[], tbl_dailyDashboard[[#This Row],[rowLookup]], 1)), "-")</f>
        <v>x</v>
      </c>
      <c r="D803" s="48" t="str">
        <f>IFERROR(INDEX(tbl_dateHistory[], MATCH(tbl_dailyDashboard[[#This Row],[runDate]:[runDate]], tbl_dateHistory[[runDate]:[runDate]], 0), MATCH(tbl_dailyDashboard[[#Headers],[avgBotRunTime]], tbl_dateHistory[#Headers], 0)), "-")</f>
        <v>x</v>
      </c>
      <c r="E803" s="48" t="str">
        <f>IFERROR(INDEX(tbl_dateHistory[], MATCH(tbl_dailyDashboard[[#This Row],[runDate]:[runDate]], tbl_dateHistory[[runDate]:[runDate]], 0), MATCH(tbl_dailyDashboard[[#Headers],[avgTransactionTime]], tbl_dateHistory[#Headers], 0)), "-")</f>
        <v>x</v>
      </c>
      <c r="F803" s="5" t="str">
        <f>IFERROR(INDEX(tbl_dateHistory[], MATCH(tbl_dailyDashboard[[#This Row],[runDate]:[runDate]], tbl_dateHistory[[runDate]:[runDate]], 0), MATCH(tbl_dailyDashboard[[#Headers],[botRuns]], tbl_dateHistory[#Headers], 0)), "-")</f>
        <v>x</v>
      </c>
      <c r="G803" s="6" t="str">
        <f>IFERROR(INDEX(tbl_dateHistory[], MATCH(tbl_dailyDashboard[[#This Row],[runDate]:[runDate]], tbl_dateHistory[[runDate]:[runDate]], 0), MATCH(tbl_dailyDashboard[[#Headers],[totalTransactions]], tbl_dateHistory[#Headers], 0)), "-")</f>
        <v>x</v>
      </c>
      <c r="H803" s="46" t="str">
        <f>IFERROR(INDEX(tbl_dateHistory[], MATCH(tbl_dailyDashboard[[#This Row],[runDate]:[runDate]], tbl_dateHistory[[runDate]:[runDate]], 0), MATCH(tbl_dailyDashboard[[#Headers],[percentSuccessful]], tbl_dateHistory[#Headers], 0)), "-")</f>
        <v>x</v>
      </c>
      <c r="I803" s="46" t="str">
        <f>IFERROR(INDEX(tbl_dateHistory[], MATCH(tbl_dailyDashboard[[#This Row],[runDate]:[runDate]], tbl_dateHistory[[runDate]:[runDate]], 0), MATCH(tbl_dailyDashboard[[#Headers],[percentBRE]], tbl_dateHistory[#Headers], 0)), "-")</f>
        <v>x</v>
      </c>
      <c r="J803" s="47" t="str">
        <f>IFERROR(INDEX(tbl_dateHistory[], MATCH(tbl_dailyDashboard[[#This Row],[runDate]:[runDate]], tbl_dateHistory[[runDate]:[runDate]], 0), MATCH(tbl_dailyDashboard[[#Headers],[percentSystemErrors]], tbl_dateHistory[#Headers], 0)), "-")</f>
        <v>x</v>
      </c>
      <c r="K803" s="69"/>
    </row>
    <row r="804" spans="2:11" x14ac:dyDescent="0.3">
      <c r="B804" s="63"/>
      <c r="C804" s="45" t="str">
        <f>IFERROR((INDEX(tbl_dateHistory[], tbl_dailyDashboard[[#This Row],[rowLookup]], 1)), "-")</f>
        <v>x</v>
      </c>
      <c r="D804" s="48" t="str">
        <f>IFERROR(INDEX(tbl_dateHistory[], MATCH(tbl_dailyDashboard[[#This Row],[runDate]:[runDate]], tbl_dateHistory[[runDate]:[runDate]], 0), MATCH(tbl_dailyDashboard[[#Headers],[avgBotRunTime]], tbl_dateHistory[#Headers], 0)), "-")</f>
        <v>x</v>
      </c>
      <c r="E804" s="48" t="str">
        <f>IFERROR(INDEX(tbl_dateHistory[], MATCH(tbl_dailyDashboard[[#This Row],[runDate]:[runDate]], tbl_dateHistory[[runDate]:[runDate]], 0), MATCH(tbl_dailyDashboard[[#Headers],[avgTransactionTime]], tbl_dateHistory[#Headers], 0)), "-")</f>
        <v>x</v>
      </c>
      <c r="F804" s="5" t="str">
        <f>IFERROR(INDEX(tbl_dateHistory[], MATCH(tbl_dailyDashboard[[#This Row],[runDate]:[runDate]], tbl_dateHistory[[runDate]:[runDate]], 0), MATCH(tbl_dailyDashboard[[#Headers],[botRuns]], tbl_dateHistory[#Headers], 0)), "-")</f>
        <v>x</v>
      </c>
      <c r="G804" s="6" t="str">
        <f>IFERROR(INDEX(tbl_dateHistory[], MATCH(tbl_dailyDashboard[[#This Row],[runDate]:[runDate]], tbl_dateHistory[[runDate]:[runDate]], 0), MATCH(tbl_dailyDashboard[[#Headers],[totalTransactions]], tbl_dateHistory[#Headers], 0)), "-")</f>
        <v>x</v>
      </c>
      <c r="H804" s="46" t="str">
        <f>IFERROR(INDEX(tbl_dateHistory[], MATCH(tbl_dailyDashboard[[#This Row],[runDate]:[runDate]], tbl_dateHistory[[runDate]:[runDate]], 0), MATCH(tbl_dailyDashboard[[#Headers],[percentSuccessful]], tbl_dateHistory[#Headers], 0)), "-")</f>
        <v>x</v>
      </c>
      <c r="I804" s="46" t="str">
        <f>IFERROR(INDEX(tbl_dateHistory[], MATCH(tbl_dailyDashboard[[#This Row],[runDate]:[runDate]], tbl_dateHistory[[runDate]:[runDate]], 0), MATCH(tbl_dailyDashboard[[#Headers],[percentBRE]], tbl_dateHistory[#Headers], 0)), "-")</f>
        <v>x</v>
      </c>
      <c r="J804" s="47" t="str">
        <f>IFERROR(INDEX(tbl_dateHistory[], MATCH(tbl_dailyDashboard[[#This Row],[runDate]:[runDate]], tbl_dateHistory[[runDate]:[runDate]], 0), MATCH(tbl_dailyDashboard[[#Headers],[percentSystemErrors]], tbl_dateHistory[#Headers], 0)), "-")</f>
        <v>x</v>
      </c>
      <c r="K804" s="69"/>
    </row>
    <row r="805" spans="2:11" x14ac:dyDescent="0.3">
      <c r="B805" s="63"/>
      <c r="C805" s="45" t="str">
        <f>IFERROR((INDEX(tbl_dateHistory[], tbl_dailyDashboard[[#This Row],[rowLookup]], 1)), "-")</f>
        <v>x</v>
      </c>
      <c r="D805" s="48" t="str">
        <f>IFERROR(INDEX(tbl_dateHistory[], MATCH(tbl_dailyDashboard[[#This Row],[runDate]:[runDate]], tbl_dateHistory[[runDate]:[runDate]], 0), MATCH(tbl_dailyDashboard[[#Headers],[avgBotRunTime]], tbl_dateHistory[#Headers], 0)), "-")</f>
        <v>x</v>
      </c>
      <c r="E805" s="48" t="str">
        <f>IFERROR(INDEX(tbl_dateHistory[], MATCH(tbl_dailyDashboard[[#This Row],[runDate]:[runDate]], tbl_dateHistory[[runDate]:[runDate]], 0), MATCH(tbl_dailyDashboard[[#Headers],[avgTransactionTime]], tbl_dateHistory[#Headers], 0)), "-")</f>
        <v>x</v>
      </c>
      <c r="F805" s="5" t="str">
        <f>IFERROR(INDEX(tbl_dateHistory[], MATCH(tbl_dailyDashboard[[#This Row],[runDate]:[runDate]], tbl_dateHistory[[runDate]:[runDate]], 0), MATCH(tbl_dailyDashboard[[#Headers],[botRuns]], tbl_dateHistory[#Headers], 0)), "-")</f>
        <v>x</v>
      </c>
      <c r="G805" s="6" t="str">
        <f>IFERROR(INDEX(tbl_dateHistory[], MATCH(tbl_dailyDashboard[[#This Row],[runDate]:[runDate]], tbl_dateHistory[[runDate]:[runDate]], 0), MATCH(tbl_dailyDashboard[[#Headers],[totalTransactions]], tbl_dateHistory[#Headers], 0)), "-")</f>
        <v>x</v>
      </c>
      <c r="H805" s="46" t="str">
        <f>IFERROR(INDEX(tbl_dateHistory[], MATCH(tbl_dailyDashboard[[#This Row],[runDate]:[runDate]], tbl_dateHistory[[runDate]:[runDate]], 0), MATCH(tbl_dailyDashboard[[#Headers],[percentSuccessful]], tbl_dateHistory[#Headers], 0)), "-")</f>
        <v>x</v>
      </c>
      <c r="I805" s="46" t="str">
        <f>IFERROR(INDEX(tbl_dateHistory[], MATCH(tbl_dailyDashboard[[#This Row],[runDate]:[runDate]], tbl_dateHistory[[runDate]:[runDate]], 0), MATCH(tbl_dailyDashboard[[#Headers],[percentBRE]], tbl_dateHistory[#Headers], 0)), "-")</f>
        <v>x</v>
      </c>
      <c r="J805" s="47" t="str">
        <f>IFERROR(INDEX(tbl_dateHistory[], MATCH(tbl_dailyDashboard[[#This Row],[runDate]:[runDate]], tbl_dateHistory[[runDate]:[runDate]], 0), MATCH(tbl_dailyDashboard[[#Headers],[percentSystemErrors]], tbl_dateHistory[#Headers], 0)), "-")</f>
        <v>x</v>
      </c>
      <c r="K805" s="69"/>
    </row>
    <row r="806" spans="2:11" x14ac:dyDescent="0.3">
      <c r="B806" s="63"/>
      <c r="C806" s="45" t="str">
        <f>IFERROR((INDEX(tbl_dateHistory[], tbl_dailyDashboard[[#This Row],[rowLookup]], 1)), "-")</f>
        <v>x</v>
      </c>
      <c r="D806" s="48" t="str">
        <f>IFERROR(INDEX(tbl_dateHistory[], MATCH(tbl_dailyDashboard[[#This Row],[runDate]:[runDate]], tbl_dateHistory[[runDate]:[runDate]], 0), MATCH(tbl_dailyDashboard[[#Headers],[avgBotRunTime]], tbl_dateHistory[#Headers], 0)), "-")</f>
        <v>x</v>
      </c>
      <c r="E806" s="48" t="str">
        <f>IFERROR(INDEX(tbl_dateHistory[], MATCH(tbl_dailyDashboard[[#This Row],[runDate]:[runDate]], tbl_dateHistory[[runDate]:[runDate]], 0), MATCH(tbl_dailyDashboard[[#Headers],[avgTransactionTime]], tbl_dateHistory[#Headers], 0)), "-")</f>
        <v>x</v>
      </c>
      <c r="F806" s="5" t="str">
        <f>IFERROR(INDEX(tbl_dateHistory[], MATCH(tbl_dailyDashboard[[#This Row],[runDate]:[runDate]], tbl_dateHistory[[runDate]:[runDate]], 0), MATCH(tbl_dailyDashboard[[#Headers],[botRuns]], tbl_dateHistory[#Headers], 0)), "-")</f>
        <v>x</v>
      </c>
      <c r="G806" s="6" t="str">
        <f>IFERROR(INDEX(tbl_dateHistory[], MATCH(tbl_dailyDashboard[[#This Row],[runDate]:[runDate]], tbl_dateHistory[[runDate]:[runDate]], 0), MATCH(tbl_dailyDashboard[[#Headers],[totalTransactions]], tbl_dateHistory[#Headers], 0)), "-")</f>
        <v>x</v>
      </c>
      <c r="H806" s="46" t="str">
        <f>IFERROR(INDEX(tbl_dateHistory[], MATCH(tbl_dailyDashboard[[#This Row],[runDate]:[runDate]], tbl_dateHistory[[runDate]:[runDate]], 0), MATCH(tbl_dailyDashboard[[#Headers],[percentSuccessful]], tbl_dateHistory[#Headers], 0)), "-")</f>
        <v>x</v>
      </c>
      <c r="I806" s="46" t="str">
        <f>IFERROR(INDEX(tbl_dateHistory[], MATCH(tbl_dailyDashboard[[#This Row],[runDate]:[runDate]], tbl_dateHistory[[runDate]:[runDate]], 0), MATCH(tbl_dailyDashboard[[#Headers],[percentBRE]], tbl_dateHistory[#Headers], 0)), "-")</f>
        <v>x</v>
      </c>
      <c r="J806" s="47" t="str">
        <f>IFERROR(INDEX(tbl_dateHistory[], MATCH(tbl_dailyDashboard[[#This Row],[runDate]:[runDate]], tbl_dateHistory[[runDate]:[runDate]], 0), MATCH(tbl_dailyDashboard[[#Headers],[percentSystemErrors]], tbl_dateHistory[#Headers], 0)), "-")</f>
        <v>x</v>
      </c>
      <c r="K806" s="69"/>
    </row>
    <row r="807" spans="2:11" x14ac:dyDescent="0.3">
      <c r="B807" s="63"/>
      <c r="C807" s="45" t="str">
        <f>IFERROR((INDEX(tbl_dateHistory[], tbl_dailyDashboard[[#This Row],[rowLookup]], 1)), "-")</f>
        <v>x</v>
      </c>
      <c r="D807" s="48" t="str">
        <f>IFERROR(INDEX(tbl_dateHistory[], MATCH(tbl_dailyDashboard[[#This Row],[runDate]:[runDate]], tbl_dateHistory[[runDate]:[runDate]], 0), MATCH(tbl_dailyDashboard[[#Headers],[avgBotRunTime]], tbl_dateHistory[#Headers], 0)), "-")</f>
        <v>x</v>
      </c>
      <c r="E807" s="48" t="str">
        <f>IFERROR(INDEX(tbl_dateHistory[], MATCH(tbl_dailyDashboard[[#This Row],[runDate]:[runDate]], tbl_dateHistory[[runDate]:[runDate]], 0), MATCH(tbl_dailyDashboard[[#Headers],[avgTransactionTime]], tbl_dateHistory[#Headers], 0)), "-")</f>
        <v>x</v>
      </c>
      <c r="F807" s="5" t="str">
        <f>IFERROR(INDEX(tbl_dateHistory[], MATCH(tbl_dailyDashboard[[#This Row],[runDate]:[runDate]], tbl_dateHistory[[runDate]:[runDate]], 0), MATCH(tbl_dailyDashboard[[#Headers],[botRuns]], tbl_dateHistory[#Headers], 0)), "-")</f>
        <v>x</v>
      </c>
      <c r="G807" s="6" t="str">
        <f>IFERROR(INDEX(tbl_dateHistory[], MATCH(tbl_dailyDashboard[[#This Row],[runDate]:[runDate]], tbl_dateHistory[[runDate]:[runDate]], 0), MATCH(tbl_dailyDashboard[[#Headers],[totalTransactions]], tbl_dateHistory[#Headers], 0)), "-")</f>
        <v>x</v>
      </c>
      <c r="H807" s="46" t="str">
        <f>IFERROR(INDEX(tbl_dateHistory[], MATCH(tbl_dailyDashboard[[#This Row],[runDate]:[runDate]], tbl_dateHistory[[runDate]:[runDate]], 0), MATCH(tbl_dailyDashboard[[#Headers],[percentSuccessful]], tbl_dateHistory[#Headers], 0)), "-")</f>
        <v>x</v>
      </c>
      <c r="I807" s="46" t="str">
        <f>IFERROR(INDEX(tbl_dateHistory[], MATCH(tbl_dailyDashboard[[#This Row],[runDate]:[runDate]], tbl_dateHistory[[runDate]:[runDate]], 0), MATCH(tbl_dailyDashboard[[#Headers],[percentBRE]], tbl_dateHistory[#Headers], 0)), "-")</f>
        <v>x</v>
      </c>
      <c r="J807" s="47" t="str">
        <f>IFERROR(INDEX(tbl_dateHistory[], MATCH(tbl_dailyDashboard[[#This Row],[runDate]:[runDate]], tbl_dateHistory[[runDate]:[runDate]], 0), MATCH(tbl_dailyDashboard[[#Headers],[percentSystemErrors]], tbl_dateHistory[#Headers], 0)), "-")</f>
        <v>x</v>
      </c>
      <c r="K807" s="69"/>
    </row>
    <row r="808" spans="2:11" x14ac:dyDescent="0.3">
      <c r="B808" s="63"/>
      <c r="C808" s="45" t="str">
        <f>IFERROR((INDEX(tbl_dateHistory[], tbl_dailyDashboard[[#This Row],[rowLookup]], 1)), "-")</f>
        <v>x</v>
      </c>
      <c r="D808" s="48" t="str">
        <f>IFERROR(INDEX(tbl_dateHistory[], MATCH(tbl_dailyDashboard[[#This Row],[runDate]:[runDate]], tbl_dateHistory[[runDate]:[runDate]], 0), MATCH(tbl_dailyDashboard[[#Headers],[avgBotRunTime]], tbl_dateHistory[#Headers], 0)), "-")</f>
        <v>x</v>
      </c>
      <c r="E808" s="48" t="str">
        <f>IFERROR(INDEX(tbl_dateHistory[], MATCH(tbl_dailyDashboard[[#This Row],[runDate]:[runDate]], tbl_dateHistory[[runDate]:[runDate]], 0), MATCH(tbl_dailyDashboard[[#Headers],[avgTransactionTime]], tbl_dateHistory[#Headers], 0)), "-")</f>
        <v>x</v>
      </c>
      <c r="F808" s="5" t="str">
        <f>IFERROR(INDEX(tbl_dateHistory[], MATCH(tbl_dailyDashboard[[#This Row],[runDate]:[runDate]], tbl_dateHistory[[runDate]:[runDate]], 0), MATCH(tbl_dailyDashboard[[#Headers],[botRuns]], tbl_dateHistory[#Headers], 0)), "-")</f>
        <v>x</v>
      </c>
      <c r="G808" s="6" t="str">
        <f>IFERROR(INDEX(tbl_dateHistory[], MATCH(tbl_dailyDashboard[[#This Row],[runDate]:[runDate]], tbl_dateHistory[[runDate]:[runDate]], 0), MATCH(tbl_dailyDashboard[[#Headers],[totalTransactions]], tbl_dateHistory[#Headers], 0)), "-")</f>
        <v>x</v>
      </c>
      <c r="H808" s="46" t="str">
        <f>IFERROR(INDEX(tbl_dateHistory[], MATCH(tbl_dailyDashboard[[#This Row],[runDate]:[runDate]], tbl_dateHistory[[runDate]:[runDate]], 0), MATCH(tbl_dailyDashboard[[#Headers],[percentSuccessful]], tbl_dateHistory[#Headers], 0)), "-")</f>
        <v>x</v>
      </c>
      <c r="I808" s="46" t="str">
        <f>IFERROR(INDEX(tbl_dateHistory[], MATCH(tbl_dailyDashboard[[#This Row],[runDate]:[runDate]], tbl_dateHistory[[runDate]:[runDate]], 0), MATCH(tbl_dailyDashboard[[#Headers],[percentBRE]], tbl_dateHistory[#Headers], 0)), "-")</f>
        <v>x</v>
      </c>
      <c r="J808" s="47" t="str">
        <f>IFERROR(INDEX(tbl_dateHistory[], MATCH(tbl_dailyDashboard[[#This Row],[runDate]:[runDate]], tbl_dateHistory[[runDate]:[runDate]], 0), MATCH(tbl_dailyDashboard[[#Headers],[percentSystemErrors]], tbl_dateHistory[#Headers], 0)), "-")</f>
        <v>x</v>
      </c>
      <c r="K808" s="69"/>
    </row>
    <row r="809" spans="2:11" x14ac:dyDescent="0.3">
      <c r="B809" s="63"/>
      <c r="C809" s="45" t="str">
        <f>IFERROR((INDEX(tbl_dateHistory[], tbl_dailyDashboard[[#This Row],[rowLookup]], 1)), "-")</f>
        <v>x</v>
      </c>
      <c r="D809" s="48" t="str">
        <f>IFERROR(INDEX(tbl_dateHistory[], MATCH(tbl_dailyDashboard[[#This Row],[runDate]:[runDate]], tbl_dateHistory[[runDate]:[runDate]], 0), MATCH(tbl_dailyDashboard[[#Headers],[avgBotRunTime]], tbl_dateHistory[#Headers], 0)), "-")</f>
        <v>x</v>
      </c>
      <c r="E809" s="48" t="str">
        <f>IFERROR(INDEX(tbl_dateHistory[], MATCH(tbl_dailyDashboard[[#This Row],[runDate]:[runDate]], tbl_dateHistory[[runDate]:[runDate]], 0), MATCH(tbl_dailyDashboard[[#Headers],[avgTransactionTime]], tbl_dateHistory[#Headers], 0)), "-")</f>
        <v>x</v>
      </c>
      <c r="F809" s="5" t="str">
        <f>IFERROR(INDEX(tbl_dateHistory[], MATCH(tbl_dailyDashboard[[#This Row],[runDate]:[runDate]], tbl_dateHistory[[runDate]:[runDate]], 0), MATCH(tbl_dailyDashboard[[#Headers],[botRuns]], tbl_dateHistory[#Headers], 0)), "-")</f>
        <v>x</v>
      </c>
      <c r="G809" s="6" t="str">
        <f>IFERROR(INDEX(tbl_dateHistory[], MATCH(tbl_dailyDashboard[[#This Row],[runDate]:[runDate]], tbl_dateHistory[[runDate]:[runDate]], 0), MATCH(tbl_dailyDashboard[[#Headers],[totalTransactions]], tbl_dateHistory[#Headers], 0)), "-")</f>
        <v>x</v>
      </c>
      <c r="H809" s="46" t="str">
        <f>IFERROR(INDEX(tbl_dateHistory[], MATCH(tbl_dailyDashboard[[#This Row],[runDate]:[runDate]], tbl_dateHistory[[runDate]:[runDate]], 0), MATCH(tbl_dailyDashboard[[#Headers],[percentSuccessful]], tbl_dateHistory[#Headers], 0)), "-")</f>
        <v>x</v>
      </c>
      <c r="I809" s="46" t="str">
        <f>IFERROR(INDEX(tbl_dateHistory[], MATCH(tbl_dailyDashboard[[#This Row],[runDate]:[runDate]], tbl_dateHistory[[runDate]:[runDate]], 0), MATCH(tbl_dailyDashboard[[#Headers],[percentBRE]], tbl_dateHistory[#Headers], 0)), "-")</f>
        <v>x</v>
      </c>
      <c r="J809" s="47" t="str">
        <f>IFERROR(INDEX(tbl_dateHistory[], MATCH(tbl_dailyDashboard[[#This Row],[runDate]:[runDate]], tbl_dateHistory[[runDate]:[runDate]], 0), MATCH(tbl_dailyDashboard[[#Headers],[percentSystemErrors]], tbl_dateHistory[#Headers], 0)), "-")</f>
        <v>x</v>
      </c>
      <c r="K809" s="69"/>
    </row>
    <row r="810" spans="2:11" x14ac:dyDescent="0.3">
      <c r="B810" s="63"/>
      <c r="C810" s="45" t="str">
        <f>IFERROR((INDEX(tbl_dateHistory[], tbl_dailyDashboard[[#This Row],[rowLookup]], 1)), "-")</f>
        <v>x</v>
      </c>
      <c r="D810" s="48" t="str">
        <f>IFERROR(INDEX(tbl_dateHistory[], MATCH(tbl_dailyDashboard[[#This Row],[runDate]:[runDate]], tbl_dateHistory[[runDate]:[runDate]], 0), MATCH(tbl_dailyDashboard[[#Headers],[avgBotRunTime]], tbl_dateHistory[#Headers], 0)), "-")</f>
        <v>x</v>
      </c>
      <c r="E810" s="48" t="str">
        <f>IFERROR(INDEX(tbl_dateHistory[], MATCH(tbl_dailyDashboard[[#This Row],[runDate]:[runDate]], tbl_dateHistory[[runDate]:[runDate]], 0), MATCH(tbl_dailyDashboard[[#Headers],[avgTransactionTime]], tbl_dateHistory[#Headers], 0)), "-")</f>
        <v>x</v>
      </c>
      <c r="F810" s="5" t="str">
        <f>IFERROR(INDEX(tbl_dateHistory[], MATCH(tbl_dailyDashboard[[#This Row],[runDate]:[runDate]], tbl_dateHistory[[runDate]:[runDate]], 0), MATCH(tbl_dailyDashboard[[#Headers],[botRuns]], tbl_dateHistory[#Headers], 0)), "-")</f>
        <v>x</v>
      </c>
      <c r="G810" s="6" t="str">
        <f>IFERROR(INDEX(tbl_dateHistory[], MATCH(tbl_dailyDashboard[[#This Row],[runDate]:[runDate]], tbl_dateHistory[[runDate]:[runDate]], 0), MATCH(tbl_dailyDashboard[[#Headers],[totalTransactions]], tbl_dateHistory[#Headers], 0)), "-")</f>
        <v>x</v>
      </c>
      <c r="H810" s="46" t="str">
        <f>IFERROR(INDEX(tbl_dateHistory[], MATCH(tbl_dailyDashboard[[#This Row],[runDate]:[runDate]], tbl_dateHistory[[runDate]:[runDate]], 0), MATCH(tbl_dailyDashboard[[#Headers],[percentSuccessful]], tbl_dateHistory[#Headers], 0)), "-")</f>
        <v>x</v>
      </c>
      <c r="I810" s="46" t="str">
        <f>IFERROR(INDEX(tbl_dateHistory[], MATCH(tbl_dailyDashboard[[#This Row],[runDate]:[runDate]], tbl_dateHistory[[runDate]:[runDate]], 0), MATCH(tbl_dailyDashboard[[#Headers],[percentBRE]], tbl_dateHistory[#Headers], 0)), "-")</f>
        <v>x</v>
      </c>
      <c r="J810" s="47" t="str">
        <f>IFERROR(INDEX(tbl_dateHistory[], MATCH(tbl_dailyDashboard[[#This Row],[runDate]:[runDate]], tbl_dateHistory[[runDate]:[runDate]], 0), MATCH(tbl_dailyDashboard[[#Headers],[percentSystemErrors]], tbl_dateHistory[#Headers], 0)), "-")</f>
        <v>x</v>
      </c>
      <c r="K810" s="69"/>
    </row>
    <row r="811" spans="2:11" x14ac:dyDescent="0.3">
      <c r="B811" s="63"/>
      <c r="C811" s="45" t="str">
        <f>IFERROR((INDEX(tbl_dateHistory[], tbl_dailyDashboard[[#This Row],[rowLookup]], 1)), "-")</f>
        <v>x</v>
      </c>
      <c r="D811" s="48" t="str">
        <f>IFERROR(INDEX(tbl_dateHistory[], MATCH(tbl_dailyDashboard[[#This Row],[runDate]:[runDate]], tbl_dateHistory[[runDate]:[runDate]], 0), MATCH(tbl_dailyDashboard[[#Headers],[avgBotRunTime]], tbl_dateHistory[#Headers], 0)), "-")</f>
        <v>x</v>
      </c>
      <c r="E811" s="48" t="str">
        <f>IFERROR(INDEX(tbl_dateHistory[], MATCH(tbl_dailyDashboard[[#This Row],[runDate]:[runDate]], tbl_dateHistory[[runDate]:[runDate]], 0), MATCH(tbl_dailyDashboard[[#Headers],[avgTransactionTime]], tbl_dateHistory[#Headers], 0)), "-")</f>
        <v>x</v>
      </c>
      <c r="F811" s="5" t="str">
        <f>IFERROR(INDEX(tbl_dateHistory[], MATCH(tbl_dailyDashboard[[#This Row],[runDate]:[runDate]], tbl_dateHistory[[runDate]:[runDate]], 0), MATCH(tbl_dailyDashboard[[#Headers],[botRuns]], tbl_dateHistory[#Headers], 0)), "-")</f>
        <v>x</v>
      </c>
      <c r="G811" s="6" t="str">
        <f>IFERROR(INDEX(tbl_dateHistory[], MATCH(tbl_dailyDashboard[[#This Row],[runDate]:[runDate]], tbl_dateHistory[[runDate]:[runDate]], 0), MATCH(tbl_dailyDashboard[[#Headers],[totalTransactions]], tbl_dateHistory[#Headers], 0)), "-")</f>
        <v>x</v>
      </c>
      <c r="H811" s="46" t="str">
        <f>IFERROR(INDEX(tbl_dateHistory[], MATCH(tbl_dailyDashboard[[#This Row],[runDate]:[runDate]], tbl_dateHistory[[runDate]:[runDate]], 0), MATCH(tbl_dailyDashboard[[#Headers],[percentSuccessful]], tbl_dateHistory[#Headers], 0)), "-")</f>
        <v>x</v>
      </c>
      <c r="I811" s="46" t="str">
        <f>IFERROR(INDEX(tbl_dateHistory[], MATCH(tbl_dailyDashboard[[#This Row],[runDate]:[runDate]], tbl_dateHistory[[runDate]:[runDate]], 0), MATCH(tbl_dailyDashboard[[#Headers],[percentBRE]], tbl_dateHistory[#Headers], 0)), "-")</f>
        <v>x</v>
      </c>
      <c r="J811" s="47" t="str">
        <f>IFERROR(INDEX(tbl_dateHistory[], MATCH(tbl_dailyDashboard[[#This Row],[runDate]:[runDate]], tbl_dateHistory[[runDate]:[runDate]], 0), MATCH(tbl_dailyDashboard[[#Headers],[percentSystemErrors]], tbl_dateHistory[#Headers], 0)), "-")</f>
        <v>x</v>
      </c>
      <c r="K811" s="69"/>
    </row>
    <row r="812" spans="2:11" x14ac:dyDescent="0.3">
      <c r="B812" s="63"/>
      <c r="C812" s="45" t="str">
        <f>IFERROR((INDEX(tbl_dateHistory[], tbl_dailyDashboard[[#This Row],[rowLookup]], 1)), "-")</f>
        <v>x</v>
      </c>
      <c r="D812" s="48" t="str">
        <f>IFERROR(INDEX(tbl_dateHistory[], MATCH(tbl_dailyDashboard[[#This Row],[runDate]:[runDate]], tbl_dateHistory[[runDate]:[runDate]], 0), MATCH(tbl_dailyDashboard[[#Headers],[avgBotRunTime]], tbl_dateHistory[#Headers], 0)), "-")</f>
        <v>x</v>
      </c>
      <c r="E812" s="48" t="str">
        <f>IFERROR(INDEX(tbl_dateHistory[], MATCH(tbl_dailyDashboard[[#This Row],[runDate]:[runDate]], tbl_dateHistory[[runDate]:[runDate]], 0), MATCH(tbl_dailyDashboard[[#Headers],[avgTransactionTime]], tbl_dateHistory[#Headers], 0)), "-")</f>
        <v>x</v>
      </c>
      <c r="F812" s="5" t="str">
        <f>IFERROR(INDEX(tbl_dateHistory[], MATCH(tbl_dailyDashboard[[#This Row],[runDate]:[runDate]], tbl_dateHistory[[runDate]:[runDate]], 0), MATCH(tbl_dailyDashboard[[#Headers],[botRuns]], tbl_dateHistory[#Headers], 0)), "-")</f>
        <v>x</v>
      </c>
      <c r="G812" s="6" t="str">
        <f>IFERROR(INDEX(tbl_dateHistory[], MATCH(tbl_dailyDashboard[[#This Row],[runDate]:[runDate]], tbl_dateHistory[[runDate]:[runDate]], 0), MATCH(tbl_dailyDashboard[[#Headers],[totalTransactions]], tbl_dateHistory[#Headers], 0)), "-")</f>
        <v>x</v>
      </c>
      <c r="H812" s="46" t="str">
        <f>IFERROR(INDEX(tbl_dateHistory[], MATCH(tbl_dailyDashboard[[#This Row],[runDate]:[runDate]], tbl_dateHistory[[runDate]:[runDate]], 0), MATCH(tbl_dailyDashboard[[#Headers],[percentSuccessful]], tbl_dateHistory[#Headers], 0)), "-")</f>
        <v>x</v>
      </c>
      <c r="I812" s="46" t="str">
        <f>IFERROR(INDEX(tbl_dateHistory[], MATCH(tbl_dailyDashboard[[#This Row],[runDate]:[runDate]], tbl_dateHistory[[runDate]:[runDate]], 0), MATCH(tbl_dailyDashboard[[#Headers],[percentBRE]], tbl_dateHistory[#Headers], 0)), "-")</f>
        <v>x</v>
      </c>
      <c r="J812" s="47" t="str">
        <f>IFERROR(INDEX(tbl_dateHistory[], MATCH(tbl_dailyDashboard[[#This Row],[runDate]:[runDate]], tbl_dateHistory[[runDate]:[runDate]], 0), MATCH(tbl_dailyDashboard[[#Headers],[percentSystemErrors]], tbl_dateHistory[#Headers], 0)), "-")</f>
        <v>x</v>
      </c>
      <c r="K812" s="69"/>
    </row>
    <row r="813" spans="2:11" x14ac:dyDescent="0.3">
      <c r="B813" s="63"/>
      <c r="C813" s="45" t="str">
        <f>IFERROR((INDEX(tbl_dateHistory[], tbl_dailyDashboard[[#This Row],[rowLookup]], 1)), "-")</f>
        <v>x</v>
      </c>
      <c r="D813" s="48" t="str">
        <f>IFERROR(INDEX(tbl_dateHistory[], MATCH(tbl_dailyDashboard[[#This Row],[runDate]:[runDate]], tbl_dateHistory[[runDate]:[runDate]], 0), MATCH(tbl_dailyDashboard[[#Headers],[avgBotRunTime]], tbl_dateHistory[#Headers], 0)), "-")</f>
        <v>x</v>
      </c>
      <c r="E813" s="48" t="str">
        <f>IFERROR(INDEX(tbl_dateHistory[], MATCH(tbl_dailyDashboard[[#This Row],[runDate]:[runDate]], tbl_dateHistory[[runDate]:[runDate]], 0), MATCH(tbl_dailyDashboard[[#Headers],[avgTransactionTime]], tbl_dateHistory[#Headers], 0)), "-")</f>
        <v>x</v>
      </c>
      <c r="F813" s="5" t="str">
        <f>IFERROR(INDEX(tbl_dateHistory[], MATCH(tbl_dailyDashboard[[#This Row],[runDate]:[runDate]], tbl_dateHistory[[runDate]:[runDate]], 0), MATCH(tbl_dailyDashboard[[#Headers],[botRuns]], tbl_dateHistory[#Headers], 0)), "-")</f>
        <v>x</v>
      </c>
      <c r="G813" s="6" t="str">
        <f>IFERROR(INDEX(tbl_dateHistory[], MATCH(tbl_dailyDashboard[[#This Row],[runDate]:[runDate]], tbl_dateHistory[[runDate]:[runDate]], 0), MATCH(tbl_dailyDashboard[[#Headers],[totalTransactions]], tbl_dateHistory[#Headers], 0)), "-")</f>
        <v>x</v>
      </c>
      <c r="H813" s="46" t="str">
        <f>IFERROR(INDEX(tbl_dateHistory[], MATCH(tbl_dailyDashboard[[#This Row],[runDate]:[runDate]], tbl_dateHistory[[runDate]:[runDate]], 0), MATCH(tbl_dailyDashboard[[#Headers],[percentSuccessful]], tbl_dateHistory[#Headers], 0)), "-")</f>
        <v>x</v>
      </c>
      <c r="I813" s="46" t="str">
        <f>IFERROR(INDEX(tbl_dateHistory[], MATCH(tbl_dailyDashboard[[#This Row],[runDate]:[runDate]], tbl_dateHistory[[runDate]:[runDate]], 0), MATCH(tbl_dailyDashboard[[#Headers],[percentBRE]], tbl_dateHistory[#Headers], 0)), "-")</f>
        <v>x</v>
      </c>
      <c r="J813" s="47" t="str">
        <f>IFERROR(INDEX(tbl_dateHistory[], MATCH(tbl_dailyDashboard[[#This Row],[runDate]:[runDate]], tbl_dateHistory[[runDate]:[runDate]], 0), MATCH(tbl_dailyDashboard[[#Headers],[percentSystemErrors]], tbl_dateHistory[#Headers], 0)), "-")</f>
        <v>x</v>
      </c>
      <c r="K813" s="69"/>
    </row>
    <row r="814" spans="2:11" x14ac:dyDescent="0.3">
      <c r="B814" s="63"/>
      <c r="C814" s="45" t="str">
        <f>IFERROR((INDEX(tbl_dateHistory[], tbl_dailyDashboard[[#This Row],[rowLookup]], 1)), "-")</f>
        <v>x</v>
      </c>
      <c r="D814" s="48" t="str">
        <f>IFERROR(INDEX(tbl_dateHistory[], MATCH(tbl_dailyDashboard[[#This Row],[runDate]:[runDate]], tbl_dateHistory[[runDate]:[runDate]], 0), MATCH(tbl_dailyDashboard[[#Headers],[avgBotRunTime]], tbl_dateHistory[#Headers], 0)), "-")</f>
        <v>x</v>
      </c>
      <c r="E814" s="48" t="str">
        <f>IFERROR(INDEX(tbl_dateHistory[], MATCH(tbl_dailyDashboard[[#This Row],[runDate]:[runDate]], tbl_dateHistory[[runDate]:[runDate]], 0), MATCH(tbl_dailyDashboard[[#Headers],[avgTransactionTime]], tbl_dateHistory[#Headers], 0)), "-")</f>
        <v>x</v>
      </c>
      <c r="F814" s="5" t="str">
        <f>IFERROR(INDEX(tbl_dateHistory[], MATCH(tbl_dailyDashboard[[#This Row],[runDate]:[runDate]], tbl_dateHistory[[runDate]:[runDate]], 0), MATCH(tbl_dailyDashboard[[#Headers],[botRuns]], tbl_dateHistory[#Headers], 0)), "-")</f>
        <v>x</v>
      </c>
      <c r="G814" s="6" t="str">
        <f>IFERROR(INDEX(tbl_dateHistory[], MATCH(tbl_dailyDashboard[[#This Row],[runDate]:[runDate]], tbl_dateHistory[[runDate]:[runDate]], 0), MATCH(tbl_dailyDashboard[[#Headers],[totalTransactions]], tbl_dateHistory[#Headers], 0)), "-")</f>
        <v>x</v>
      </c>
      <c r="H814" s="46" t="str">
        <f>IFERROR(INDEX(tbl_dateHistory[], MATCH(tbl_dailyDashboard[[#This Row],[runDate]:[runDate]], tbl_dateHistory[[runDate]:[runDate]], 0), MATCH(tbl_dailyDashboard[[#Headers],[percentSuccessful]], tbl_dateHistory[#Headers], 0)), "-")</f>
        <v>x</v>
      </c>
      <c r="I814" s="46" t="str">
        <f>IFERROR(INDEX(tbl_dateHistory[], MATCH(tbl_dailyDashboard[[#This Row],[runDate]:[runDate]], tbl_dateHistory[[runDate]:[runDate]], 0), MATCH(tbl_dailyDashboard[[#Headers],[percentBRE]], tbl_dateHistory[#Headers], 0)), "-")</f>
        <v>x</v>
      </c>
      <c r="J814" s="47" t="str">
        <f>IFERROR(INDEX(tbl_dateHistory[], MATCH(tbl_dailyDashboard[[#This Row],[runDate]:[runDate]], tbl_dateHistory[[runDate]:[runDate]], 0), MATCH(tbl_dailyDashboard[[#Headers],[percentSystemErrors]], tbl_dateHistory[#Headers], 0)), "-")</f>
        <v>x</v>
      </c>
      <c r="K814" s="69"/>
    </row>
    <row r="815" spans="2:11" x14ac:dyDescent="0.3">
      <c r="B815" s="63"/>
      <c r="C815" s="45" t="str">
        <f>IFERROR((INDEX(tbl_dateHistory[], tbl_dailyDashboard[[#This Row],[rowLookup]], 1)), "-")</f>
        <v>x</v>
      </c>
      <c r="D815" s="48" t="str">
        <f>IFERROR(INDEX(tbl_dateHistory[], MATCH(tbl_dailyDashboard[[#This Row],[runDate]:[runDate]], tbl_dateHistory[[runDate]:[runDate]], 0), MATCH(tbl_dailyDashboard[[#Headers],[avgBotRunTime]], tbl_dateHistory[#Headers], 0)), "-")</f>
        <v>x</v>
      </c>
      <c r="E815" s="48" t="str">
        <f>IFERROR(INDEX(tbl_dateHistory[], MATCH(tbl_dailyDashboard[[#This Row],[runDate]:[runDate]], tbl_dateHistory[[runDate]:[runDate]], 0), MATCH(tbl_dailyDashboard[[#Headers],[avgTransactionTime]], tbl_dateHistory[#Headers], 0)), "-")</f>
        <v>x</v>
      </c>
      <c r="F815" s="5" t="str">
        <f>IFERROR(INDEX(tbl_dateHistory[], MATCH(tbl_dailyDashboard[[#This Row],[runDate]:[runDate]], tbl_dateHistory[[runDate]:[runDate]], 0), MATCH(tbl_dailyDashboard[[#Headers],[botRuns]], tbl_dateHistory[#Headers], 0)), "-")</f>
        <v>x</v>
      </c>
      <c r="G815" s="6" t="str">
        <f>IFERROR(INDEX(tbl_dateHistory[], MATCH(tbl_dailyDashboard[[#This Row],[runDate]:[runDate]], tbl_dateHistory[[runDate]:[runDate]], 0), MATCH(tbl_dailyDashboard[[#Headers],[totalTransactions]], tbl_dateHistory[#Headers], 0)), "-")</f>
        <v>x</v>
      </c>
      <c r="H815" s="46" t="str">
        <f>IFERROR(INDEX(tbl_dateHistory[], MATCH(tbl_dailyDashboard[[#This Row],[runDate]:[runDate]], tbl_dateHistory[[runDate]:[runDate]], 0), MATCH(tbl_dailyDashboard[[#Headers],[percentSuccessful]], tbl_dateHistory[#Headers], 0)), "-")</f>
        <v>x</v>
      </c>
      <c r="I815" s="46" t="str">
        <f>IFERROR(INDEX(tbl_dateHistory[], MATCH(tbl_dailyDashboard[[#This Row],[runDate]:[runDate]], tbl_dateHistory[[runDate]:[runDate]], 0), MATCH(tbl_dailyDashboard[[#Headers],[percentBRE]], tbl_dateHistory[#Headers], 0)), "-")</f>
        <v>x</v>
      </c>
      <c r="J815" s="47" t="str">
        <f>IFERROR(INDEX(tbl_dateHistory[], MATCH(tbl_dailyDashboard[[#This Row],[runDate]:[runDate]], tbl_dateHistory[[runDate]:[runDate]], 0), MATCH(tbl_dailyDashboard[[#Headers],[percentSystemErrors]], tbl_dateHistory[#Headers], 0)), "-")</f>
        <v>x</v>
      </c>
      <c r="K815" s="69"/>
    </row>
    <row r="816" spans="2:11" x14ac:dyDescent="0.3">
      <c r="B816" s="63"/>
      <c r="C816" s="45" t="str">
        <f>IFERROR((INDEX(tbl_dateHistory[], tbl_dailyDashboard[[#This Row],[rowLookup]], 1)), "-")</f>
        <v>x</v>
      </c>
      <c r="D816" s="48" t="str">
        <f>IFERROR(INDEX(tbl_dateHistory[], MATCH(tbl_dailyDashboard[[#This Row],[runDate]:[runDate]], tbl_dateHistory[[runDate]:[runDate]], 0), MATCH(tbl_dailyDashboard[[#Headers],[avgBotRunTime]], tbl_dateHistory[#Headers], 0)), "-")</f>
        <v>x</v>
      </c>
      <c r="E816" s="48" t="str">
        <f>IFERROR(INDEX(tbl_dateHistory[], MATCH(tbl_dailyDashboard[[#This Row],[runDate]:[runDate]], tbl_dateHistory[[runDate]:[runDate]], 0), MATCH(tbl_dailyDashboard[[#Headers],[avgTransactionTime]], tbl_dateHistory[#Headers], 0)), "-")</f>
        <v>x</v>
      </c>
      <c r="F816" s="5" t="str">
        <f>IFERROR(INDEX(tbl_dateHistory[], MATCH(tbl_dailyDashboard[[#This Row],[runDate]:[runDate]], tbl_dateHistory[[runDate]:[runDate]], 0), MATCH(tbl_dailyDashboard[[#Headers],[botRuns]], tbl_dateHistory[#Headers], 0)), "-")</f>
        <v>x</v>
      </c>
      <c r="G816" s="6" t="str">
        <f>IFERROR(INDEX(tbl_dateHistory[], MATCH(tbl_dailyDashboard[[#This Row],[runDate]:[runDate]], tbl_dateHistory[[runDate]:[runDate]], 0), MATCH(tbl_dailyDashboard[[#Headers],[totalTransactions]], tbl_dateHistory[#Headers], 0)), "-")</f>
        <v>x</v>
      </c>
      <c r="H816" s="46" t="str">
        <f>IFERROR(INDEX(tbl_dateHistory[], MATCH(tbl_dailyDashboard[[#This Row],[runDate]:[runDate]], tbl_dateHistory[[runDate]:[runDate]], 0), MATCH(tbl_dailyDashboard[[#Headers],[percentSuccessful]], tbl_dateHistory[#Headers], 0)), "-")</f>
        <v>x</v>
      </c>
      <c r="I816" s="46" t="str">
        <f>IFERROR(INDEX(tbl_dateHistory[], MATCH(tbl_dailyDashboard[[#This Row],[runDate]:[runDate]], tbl_dateHistory[[runDate]:[runDate]], 0), MATCH(tbl_dailyDashboard[[#Headers],[percentBRE]], tbl_dateHistory[#Headers], 0)), "-")</f>
        <v>x</v>
      </c>
      <c r="J816" s="47" t="str">
        <f>IFERROR(INDEX(tbl_dateHistory[], MATCH(tbl_dailyDashboard[[#This Row],[runDate]:[runDate]], tbl_dateHistory[[runDate]:[runDate]], 0), MATCH(tbl_dailyDashboard[[#Headers],[percentSystemErrors]], tbl_dateHistory[#Headers], 0)), "-")</f>
        <v>x</v>
      </c>
      <c r="K816" s="69"/>
    </row>
    <row r="817" spans="2:11" x14ac:dyDescent="0.3">
      <c r="B817" s="63"/>
      <c r="C817" s="45" t="str">
        <f>IFERROR((INDEX(tbl_dateHistory[], tbl_dailyDashboard[[#This Row],[rowLookup]], 1)), "-")</f>
        <v>x</v>
      </c>
      <c r="D817" s="48" t="str">
        <f>IFERROR(INDEX(tbl_dateHistory[], MATCH(tbl_dailyDashboard[[#This Row],[runDate]:[runDate]], tbl_dateHistory[[runDate]:[runDate]], 0), MATCH(tbl_dailyDashboard[[#Headers],[avgBotRunTime]], tbl_dateHistory[#Headers], 0)), "-")</f>
        <v>x</v>
      </c>
      <c r="E817" s="48" t="str">
        <f>IFERROR(INDEX(tbl_dateHistory[], MATCH(tbl_dailyDashboard[[#This Row],[runDate]:[runDate]], tbl_dateHistory[[runDate]:[runDate]], 0), MATCH(tbl_dailyDashboard[[#Headers],[avgTransactionTime]], tbl_dateHistory[#Headers], 0)), "-")</f>
        <v>x</v>
      </c>
      <c r="F817" s="5" t="str">
        <f>IFERROR(INDEX(tbl_dateHistory[], MATCH(tbl_dailyDashboard[[#This Row],[runDate]:[runDate]], tbl_dateHistory[[runDate]:[runDate]], 0), MATCH(tbl_dailyDashboard[[#Headers],[botRuns]], tbl_dateHistory[#Headers], 0)), "-")</f>
        <v>x</v>
      </c>
      <c r="G817" s="6" t="str">
        <f>IFERROR(INDEX(tbl_dateHistory[], MATCH(tbl_dailyDashboard[[#This Row],[runDate]:[runDate]], tbl_dateHistory[[runDate]:[runDate]], 0), MATCH(tbl_dailyDashboard[[#Headers],[totalTransactions]], tbl_dateHistory[#Headers], 0)), "-")</f>
        <v>x</v>
      </c>
      <c r="H817" s="46" t="str">
        <f>IFERROR(INDEX(tbl_dateHistory[], MATCH(tbl_dailyDashboard[[#This Row],[runDate]:[runDate]], tbl_dateHistory[[runDate]:[runDate]], 0), MATCH(tbl_dailyDashboard[[#Headers],[percentSuccessful]], tbl_dateHistory[#Headers], 0)), "-")</f>
        <v>x</v>
      </c>
      <c r="I817" s="46" t="str">
        <f>IFERROR(INDEX(tbl_dateHistory[], MATCH(tbl_dailyDashboard[[#This Row],[runDate]:[runDate]], tbl_dateHistory[[runDate]:[runDate]], 0), MATCH(tbl_dailyDashboard[[#Headers],[percentBRE]], tbl_dateHistory[#Headers], 0)), "-")</f>
        <v>x</v>
      </c>
      <c r="J817" s="47" t="str">
        <f>IFERROR(INDEX(tbl_dateHistory[], MATCH(tbl_dailyDashboard[[#This Row],[runDate]:[runDate]], tbl_dateHistory[[runDate]:[runDate]], 0), MATCH(tbl_dailyDashboard[[#Headers],[percentSystemErrors]], tbl_dateHistory[#Headers], 0)), "-")</f>
        <v>x</v>
      </c>
      <c r="K817" s="69"/>
    </row>
    <row r="818" spans="2:11" x14ac:dyDescent="0.3">
      <c r="B818" s="63"/>
      <c r="C818" s="45" t="str">
        <f>IFERROR((INDEX(tbl_dateHistory[], tbl_dailyDashboard[[#This Row],[rowLookup]], 1)), "-")</f>
        <v>x</v>
      </c>
      <c r="D818" s="48" t="str">
        <f>IFERROR(INDEX(tbl_dateHistory[], MATCH(tbl_dailyDashboard[[#This Row],[runDate]:[runDate]], tbl_dateHistory[[runDate]:[runDate]], 0), MATCH(tbl_dailyDashboard[[#Headers],[avgBotRunTime]], tbl_dateHistory[#Headers], 0)), "-")</f>
        <v>x</v>
      </c>
      <c r="E818" s="48" t="str">
        <f>IFERROR(INDEX(tbl_dateHistory[], MATCH(tbl_dailyDashboard[[#This Row],[runDate]:[runDate]], tbl_dateHistory[[runDate]:[runDate]], 0), MATCH(tbl_dailyDashboard[[#Headers],[avgTransactionTime]], tbl_dateHistory[#Headers], 0)), "-")</f>
        <v>x</v>
      </c>
      <c r="F818" s="5" t="str">
        <f>IFERROR(INDEX(tbl_dateHistory[], MATCH(tbl_dailyDashboard[[#This Row],[runDate]:[runDate]], tbl_dateHistory[[runDate]:[runDate]], 0), MATCH(tbl_dailyDashboard[[#Headers],[botRuns]], tbl_dateHistory[#Headers], 0)), "-")</f>
        <v>x</v>
      </c>
      <c r="G818" s="6" t="str">
        <f>IFERROR(INDEX(tbl_dateHistory[], MATCH(tbl_dailyDashboard[[#This Row],[runDate]:[runDate]], tbl_dateHistory[[runDate]:[runDate]], 0), MATCH(tbl_dailyDashboard[[#Headers],[totalTransactions]], tbl_dateHistory[#Headers], 0)), "-")</f>
        <v>x</v>
      </c>
      <c r="H818" s="46" t="str">
        <f>IFERROR(INDEX(tbl_dateHistory[], MATCH(tbl_dailyDashboard[[#This Row],[runDate]:[runDate]], tbl_dateHistory[[runDate]:[runDate]], 0), MATCH(tbl_dailyDashboard[[#Headers],[percentSuccessful]], tbl_dateHistory[#Headers], 0)), "-")</f>
        <v>x</v>
      </c>
      <c r="I818" s="46" t="str">
        <f>IFERROR(INDEX(tbl_dateHistory[], MATCH(tbl_dailyDashboard[[#This Row],[runDate]:[runDate]], tbl_dateHistory[[runDate]:[runDate]], 0), MATCH(tbl_dailyDashboard[[#Headers],[percentBRE]], tbl_dateHistory[#Headers], 0)), "-")</f>
        <v>x</v>
      </c>
      <c r="J818" s="47" t="str">
        <f>IFERROR(INDEX(tbl_dateHistory[], MATCH(tbl_dailyDashboard[[#This Row],[runDate]:[runDate]], tbl_dateHistory[[runDate]:[runDate]], 0), MATCH(tbl_dailyDashboard[[#Headers],[percentSystemErrors]], tbl_dateHistory[#Headers], 0)), "-")</f>
        <v>x</v>
      </c>
      <c r="K818" s="69"/>
    </row>
    <row r="819" spans="2:11" x14ac:dyDescent="0.3">
      <c r="B819" s="63"/>
      <c r="C819" s="45" t="str">
        <f>IFERROR((INDEX(tbl_dateHistory[], tbl_dailyDashboard[[#This Row],[rowLookup]], 1)), "-")</f>
        <v>x</v>
      </c>
      <c r="D819" s="48" t="str">
        <f>IFERROR(INDEX(tbl_dateHistory[], MATCH(tbl_dailyDashboard[[#This Row],[runDate]:[runDate]], tbl_dateHistory[[runDate]:[runDate]], 0), MATCH(tbl_dailyDashboard[[#Headers],[avgBotRunTime]], tbl_dateHistory[#Headers], 0)), "-")</f>
        <v>x</v>
      </c>
      <c r="E819" s="48" t="str">
        <f>IFERROR(INDEX(tbl_dateHistory[], MATCH(tbl_dailyDashboard[[#This Row],[runDate]:[runDate]], tbl_dateHistory[[runDate]:[runDate]], 0), MATCH(tbl_dailyDashboard[[#Headers],[avgTransactionTime]], tbl_dateHistory[#Headers], 0)), "-")</f>
        <v>x</v>
      </c>
      <c r="F819" s="5" t="str">
        <f>IFERROR(INDEX(tbl_dateHistory[], MATCH(tbl_dailyDashboard[[#This Row],[runDate]:[runDate]], tbl_dateHistory[[runDate]:[runDate]], 0), MATCH(tbl_dailyDashboard[[#Headers],[botRuns]], tbl_dateHistory[#Headers], 0)), "-")</f>
        <v>x</v>
      </c>
      <c r="G819" s="6" t="str">
        <f>IFERROR(INDEX(tbl_dateHistory[], MATCH(tbl_dailyDashboard[[#This Row],[runDate]:[runDate]], tbl_dateHistory[[runDate]:[runDate]], 0), MATCH(tbl_dailyDashboard[[#Headers],[totalTransactions]], tbl_dateHistory[#Headers], 0)), "-")</f>
        <v>x</v>
      </c>
      <c r="H819" s="46" t="str">
        <f>IFERROR(INDEX(tbl_dateHistory[], MATCH(tbl_dailyDashboard[[#This Row],[runDate]:[runDate]], tbl_dateHistory[[runDate]:[runDate]], 0), MATCH(tbl_dailyDashboard[[#Headers],[percentSuccessful]], tbl_dateHistory[#Headers], 0)), "-")</f>
        <v>x</v>
      </c>
      <c r="I819" s="46" t="str">
        <f>IFERROR(INDEX(tbl_dateHistory[], MATCH(tbl_dailyDashboard[[#This Row],[runDate]:[runDate]], tbl_dateHistory[[runDate]:[runDate]], 0), MATCH(tbl_dailyDashboard[[#Headers],[percentBRE]], tbl_dateHistory[#Headers], 0)), "-")</f>
        <v>x</v>
      </c>
      <c r="J819" s="47" t="str">
        <f>IFERROR(INDEX(tbl_dateHistory[], MATCH(tbl_dailyDashboard[[#This Row],[runDate]:[runDate]], tbl_dateHistory[[runDate]:[runDate]], 0), MATCH(tbl_dailyDashboard[[#Headers],[percentSystemErrors]], tbl_dateHistory[#Headers], 0)), "-")</f>
        <v>x</v>
      </c>
      <c r="K819" s="69"/>
    </row>
    <row r="820" spans="2:11" x14ac:dyDescent="0.3">
      <c r="B820" s="63"/>
      <c r="C820" s="45" t="str">
        <f>IFERROR((INDEX(tbl_dateHistory[], tbl_dailyDashboard[[#This Row],[rowLookup]], 1)), "-")</f>
        <v>x</v>
      </c>
      <c r="D820" s="48" t="str">
        <f>IFERROR(INDEX(tbl_dateHistory[], MATCH(tbl_dailyDashboard[[#This Row],[runDate]:[runDate]], tbl_dateHistory[[runDate]:[runDate]], 0), MATCH(tbl_dailyDashboard[[#Headers],[avgBotRunTime]], tbl_dateHistory[#Headers], 0)), "-")</f>
        <v>x</v>
      </c>
      <c r="E820" s="48" t="str">
        <f>IFERROR(INDEX(tbl_dateHistory[], MATCH(tbl_dailyDashboard[[#This Row],[runDate]:[runDate]], tbl_dateHistory[[runDate]:[runDate]], 0), MATCH(tbl_dailyDashboard[[#Headers],[avgTransactionTime]], tbl_dateHistory[#Headers], 0)), "-")</f>
        <v>x</v>
      </c>
      <c r="F820" s="5" t="str">
        <f>IFERROR(INDEX(tbl_dateHistory[], MATCH(tbl_dailyDashboard[[#This Row],[runDate]:[runDate]], tbl_dateHistory[[runDate]:[runDate]], 0), MATCH(tbl_dailyDashboard[[#Headers],[botRuns]], tbl_dateHistory[#Headers], 0)), "-")</f>
        <v>x</v>
      </c>
      <c r="G820" s="6" t="str">
        <f>IFERROR(INDEX(tbl_dateHistory[], MATCH(tbl_dailyDashboard[[#This Row],[runDate]:[runDate]], tbl_dateHistory[[runDate]:[runDate]], 0), MATCH(tbl_dailyDashboard[[#Headers],[totalTransactions]], tbl_dateHistory[#Headers], 0)), "-")</f>
        <v>x</v>
      </c>
      <c r="H820" s="46" t="str">
        <f>IFERROR(INDEX(tbl_dateHistory[], MATCH(tbl_dailyDashboard[[#This Row],[runDate]:[runDate]], tbl_dateHistory[[runDate]:[runDate]], 0), MATCH(tbl_dailyDashboard[[#Headers],[percentSuccessful]], tbl_dateHistory[#Headers], 0)), "-")</f>
        <v>x</v>
      </c>
      <c r="I820" s="46" t="str">
        <f>IFERROR(INDEX(tbl_dateHistory[], MATCH(tbl_dailyDashboard[[#This Row],[runDate]:[runDate]], tbl_dateHistory[[runDate]:[runDate]], 0), MATCH(tbl_dailyDashboard[[#Headers],[percentBRE]], tbl_dateHistory[#Headers], 0)), "-")</f>
        <v>x</v>
      </c>
      <c r="J820" s="47" t="str">
        <f>IFERROR(INDEX(tbl_dateHistory[], MATCH(tbl_dailyDashboard[[#This Row],[runDate]:[runDate]], tbl_dateHistory[[runDate]:[runDate]], 0), MATCH(tbl_dailyDashboard[[#Headers],[percentSystemErrors]], tbl_dateHistory[#Headers], 0)), "-")</f>
        <v>x</v>
      </c>
      <c r="K820" s="69"/>
    </row>
    <row r="821" spans="2:11" x14ac:dyDescent="0.3">
      <c r="B821" s="63"/>
      <c r="C821" s="45" t="str">
        <f>IFERROR((INDEX(tbl_dateHistory[], tbl_dailyDashboard[[#This Row],[rowLookup]], 1)), "-")</f>
        <v>x</v>
      </c>
      <c r="D821" s="48" t="str">
        <f>IFERROR(INDEX(tbl_dateHistory[], MATCH(tbl_dailyDashboard[[#This Row],[runDate]:[runDate]], tbl_dateHistory[[runDate]:[runDate]], 0), MATCH(tbl_dailyDashboard[[#Headers],[avgBotRunTime]], tbl_dateHistory[#Headers], 0)), "-")</f>
        <v>x</v>
      </c>
      <c r="E821" s="48" t="str">
        <f>IFERROR(INDEX(tbl_dateHistory[], MATCH(tbl_dailyDashboard[[#This Row],[runDate]:[runDate]], tbl_dateHistory[[runDate]:[runDate]], 0), MATCH(tbl_dailyDashboard[[#Headers],[avgTransactionTime]], tbl_dateHistory[#Headers], 0)), "-")</f>
        <v>x</v>
      </c>
      <c r="F821" s="5" t="str">
        <f>IFERROR(INDEX(tbl_dateHistory[], MATCH(tbl_dailyDashboard[[#This Row],[runDate]:[runDate]], tbl_dateHistory[[runDate]:[runDate]], 0), MATCH(tbl_dailyDashboard[[#Headers],[botRuns]], tbl_dateHistory[#Headers], 0)), "-")</f>
        <v>x</v>
      </c>
      <c r="G821" s="6" t="str">
        <f>IFERROR(INDEX(tbl_dateHistory[], MATCH(tbl_dailyDashboard[[#This Row],[runDate]:[runDate]], tbl_dateHistory[[runDate]:[runDate]], 0), MATCH(tbl_dailyDashboard[[#Headers],[totalTransactions]], tbl_dateHistory[#Headers], 0)), "-")</f>
        <v>x</v>
      </c>
      <c r="H821" s="46" t="str">
        <f>IFERROR(INDEX(tbl_dateHistory[], MATCH(tbl_dailyDashboard[[#This Row],[runDate]:[runDate]], tbl_dateHistory[[runDate]:[runDate]], 0), MATCH(tbl_dailyDashboard[[#Headers],[percentSuccessful]], tbl_dateHistory[#Headers], 0)), "-")</f>
        <v>x</v>
      </c>
      <c r="I821" s="46" t="str">
        <f>IFERROR(INDEX(tbl_dateHistory[], MATCH(tbl_dailyDashboard[[#This Row],[runDate]:[runDate]], tbl_dateHistory[[runDate]:[runDate]], 0), MATCH(tbl_dailyDashboard[[#Headers],[percentBRE]], tbl_dateHistory[#Headers], 0)), "-")</f>
        <v>x</v>
      </c>
      <c r="J821" s="47" t="str">
        <f>IFERROR(INDEX(tbl_dateHistory[], MATCH(tbl_dailyDashboard[[#This Row],[runDate]:[runDate]], tbl_dateHistory[[runDate]:[runDate]], 0), MATCH(tbl_dailyDashboard[[#Headers],[percentSystemErrors]], tbl_dateHistory[#Headers], 0)), "-")</f>
        <v>x</v>
      </c>
      <c r="K821" s="69"/>
    </row>
    <row r="822" spans="2:11" x14ac:dyDescent="0.3">
      <c r="B822" s="63"/>
      <c r="C822" s="45" t="str">
        <f>IFERROR((INDEX(tbl_dateHistory[], tbl_dailyDashboard[[#This Row],[rowLookup]], 1)), "-")</f>
        <v>x</v>
      </c>
      <c r="D822" s="48" t="str">
        <f>IFERROR(INDEX(tbl_dateHistory[], MATCH(tbl_dailyDashboard[[#This Row],[runDate]:[runDate]], tbl_dateHistory[[runDate]:[runDate]], 0), MATCH(tbl_dailyDashboard[[#Headers],[avgBotRunTime]], tbl_dateHistory[#Headers], 0)), "-")</f>
        <v>x</v>
      </c>
      <c r="E822" s="48" t="str">
        <f>IFERROR(INDEX(tbl_dateHistory[], MATCH(tbl_dailyDashboard[[#This Row],[runDate]:[runDate]], tbl_dateHistory[[runDate]:[runDate]], 0), MATCH(tbl_dailyDashboard[[#Headers],[avgTransactionTime]], tbl_dateHistory[#Headers], 0)), "-")</f>
        <v>x</v>
      </c>
      <c r="F822" s="5" t="str">
        <f>IFERROR(INDEX(tbl_dateHistory[], MATCH(tbl_dailyDashboard[[#This Row],[runDate]:[runDate]], tbl_dateHistory[[runDate]:[runDate]], 0), MATCH(tbl_dailyDashboard[[#Headers],[botRuns]], tbl_dateHistory[#Headers], 0)), "-")</f>
        <v>x</v>
      </c>
      <c r="G822" s="6" t="str">
        <f>IFERROR(INDEX(tbl_dateHistory[], MATCH(tbl_dailyDashboard[[#This Row],[runDate]:[runDate]], tbl_dateHistory[[runDate]:[runDate]], 0), MATCH(tbl_dailyDashboard[[#Headers],[totalTransactions]], tbl_dateHistory[#Headers], 0)), "-")</f>
        <v>x</v>
      </c>
      <c r="H822" s="46" t="str">
        <f>IFERROR(INDEX(tbl_dateHistory[], MATCH(tbl_dailyDashboard[[#This Row],[runDate]:[runDate]], tbl_dateHistory[[runDate]:[runDate]], 0), MATCH(tbl_dailyDashboard[[#Headers],[percentSuccessful]], tbl_dateHistory[#Headers], 0)), "-")</f>
        <v>x</v>
      </c>
      <c r="I822" s="46" t="str">
        <f>IFERROR(INDEX(tbl_dateHistory[], MATCH(tbl_dailyDashboard[[#This Row],[runDate]:[runDate]], tbl_dateHistory[[runDate]:[runDate]], 0), MATCH(tbl_dailyDashboard[[#Headers],[percentBRE]], tbl_dateHistory[#Headers], 0)), "-")</f>
        <v>x</v>
      </c>
      <c r="J822" s="47" t="str">
        <f>IFERROR(INDEX(tbl_dateHistory[], MATCH(tbl_dailyDashboard[[#This Row],[runDate]:[runDate]], tbl_dateHistory[[runDate]:[runDate]], 0), MATCH(tbl_dailyDashboard[[#Headers],[percentSystemErrors]], tbl_dateHistory[#Headers], 0)), "-")</f>
        <v>x</v>
      </c>
      <c r="K822" s="69"/>
    </row>
    <row r="823" spans="2:11" x14ac:dyDescent="0.3">
      <c r="B823" s="63"/>
      <c r="C823" s="45" t="str">
        <f>IFERROR((INDEX(tbl_dateHistory[], tbl_dailyDashboard[[#This Row],[rowLookup]], 1)), "-")</f>
        <v>x</v>
      </c>
      <c r="D823" s="48" t="str">
        <f>IFERROR(INDEX(tbl_dateHistory[], MATCH(tbl_dailyDashboard[[#This Row],[runDate]:[runDate]], tbl_dateHistory[[runDate]:[runDate]], 0), MATCH(tbl_dailyDashboard[[#Headers],[avgBotRunTime]], tbl_dateHistory[#Headers], 0)), "-")</f>
        <v>x</v>
      </c>
      <c r="E823" s="48" t="str">
        <f>IFERROR(INDEX(tbl_dateHistory[], MATCH(tbl_dailyDashboard[[#This Row],[runDate]:[runDate]], tbl_dateHistory[[runDate]:[runDate]], 0), MATCH(tbl_dailyDashboard[[#Headers],[avgTransactionTime]], tbl_dateHistory[#Headers], 0)), "-")</f>
        <v>x</v>
      </c>
      <c r="F823" s="5" t="str">
        <f>IFERROR(INDEX(tbl_dateHistory[], MATCH(tbl_dailyDashboard[[#This Row],[runDate]:[runDate]], tbl_dateHistory[[runDate]:[runDate]], 0), MATCH(tbl_dailyDashboard[[#Headers],[botRuns]], tbl_dateHistory[#Headers], 0)), "-")</f>
        <v>x</v>
      </c>
      <c r="G823" s="6" t="str">
        <f>IFERROR(INDEX(tbl_dateHistory[], MATCH(tbl_dailyDashboard[[#This Row],[runDate]:[runDate]], tbl_dateHistory[[runDate]:[runDate]], 0), MATCH(tbl_dailyDashboard[[#Headers],[totalTransactions]], tbl_dateHistory[#Headers], 0)), "-")</f>
        <v>x</v>
      </c>
      <c r="H823" s="46" t="str">
        <f>IFERROR(INDEX(tbl_dateHistory[], MATCH(tbl_dailyDashboard[[#This Row],[runDate]:[runDate]], tbl_dateHistory[[runDate]:[runDate]], 0), MATCH(tbl_dailyDashboard[[#Headers],[percentSuccessful]], tbl_dateHistory[#Headers], 0)), "-")</f>
        <v>x</v>
      </c>
      <c r="I823" s="46" t="str">
        <f>IFERROR(INDEX(tbl_dateHistory[], MATCH(tbl_dailyDashboard[[#This Row],[runDate]:[runDate]], tbl_dateHistory[[runDate]:[runDate]], 0), MATCH(tbl_dailyDashboard[[#Headers],[percentBRE]], tbl_dateHistory[#Headers], 0)), "-")</f>
        <v>x</v>
      </c>
      <c r="J823" s="47" t="str">
        <f>IFERROR(INDEX(tbl_dateHistory[], MATCH(tbl_dailyDashboard[[#This Row],[runDate]:[runDate]], tbl_dateHistory[[runDate]:[runDate]], 0), MATCH(tbl_dailyDashboard[[#Headers],[percentSystemErrors]], tbl_dateHistory[#Headers], 0)), "-")</f>
        <v>x</v>
      </c>
      <c r="K823" s="69"/>
    </row>
    <row r="824" spans="2:11" x14ac:dyDescent="0.3">
      <c r="B824" s="63"/>
      <c r="C824" s="45" t="str">
        <f>IFERROR((INDEX(tbl_dateHistory[], tbl_dailyDashboard[[#This Row],[rowLookup]], 1)), "-")</f>
        <v>x</v>
      </c>
      <c r="D824" s="48" t="str">
        <f>IFERROR(INDEX(tbl_dateHistory[], MATCH(tbl_dailyDashboard[[#This Row],[runDate]:[runDate]], tbl_dateHistory[[runDate]:[runDate]], 0), MATCH(tbl_dailyDashboard[[#Headers],[avgBotRunTime]], tbl_dateHistory[#Headers], 0)), "-")</f>
        <v>x</v>
      </c>
      <c r="E824" s="48" t="str">
        <f>IFERROR(INDEX(tbl_dateHistory[], MATCH(tbl_dailyDashboard[[#This Row],[runDate]:[runDate]], tbl_dateHistory[[runDate]:[runDate]], 0), MATCH(tbl_dailyDashboard[[#Headers],[avgTransactionTime]], tbl_dateHistory[#Headers], 0)), "-")</f>
        <v>x</v>
      </c>
      <c r="F824" s="5" t="str">
        <f>IFERROR(INDEX(tbl_dateHistory[], MATCH(tbl_dailyDashboard[[#This Row],[runDate]:[runDate]], tbl_dateHistory[[runDate]:[runDate]], 0), MATCH(tbl_dailyDashboard[[#Headers],[botRuns]], tbl_dateHistory[#Headers], 0)), "-")</f>
        <v>x</v>
      </c>
      <c r="G824" s="6" t="str">
        <f>IFERROR(INDEX(tbl_dateHistory[], MATCH(tbl_dailyDashboard[[#This Row],[runDate]:[runDate]], tbl_dateHistory[[runDate]:[runDate]], 0), MATCH(tbl_dailyDashboard[[#Headers],[totalTransactions]], tbl_dateHistory[#Headers], 0)), "-")</f>
        <v>x</v>
      </c>
      <c r="H824" s="46" t="str">
        <f>IFERROR(INDEX(tbl_dateHistory[], MATCH(tbl_dailyDashboard[[#This Row],[runDate]:[runDate]], tbl_dateHistory[[runDate]:[runDate]], 0), MATCH(tbl_dailyDashboard[[#Headers],[percentSuccessful]], tbl_dateHistory[#Headers], 0)), "-")</f>
        <v>x</v>
      </c>
      <c r="I824" s="46" t="str">
        <f>IFERROR(INDEX(tbl_dateHistory[], MATCH(tbl_dailyDashboard[[#This Row],[runDate]:[runDate]], tbl_dateHistory[[runDate]:[runDate]], 0), MATCH(tbl_dailyDashboard[[#Headers],[percentBRE]], tbl_dateHistory[#Headers], 0)), "-")</f>
        <v>x</v>
      </c>
      <c r="J824" s="47" t="str">
        <f>IFERROR(INDEX(tbl_dateHistory[], MATCH(tbl_dailyDashboard[[#This Row],[runDate]:[runDate]], tbl_dateHistory[[runDate]:[runDate]], 0), MATCH(tbl_dailyDashboard[[#Headers],[percentSystemErrors]], tbl_dateHistory[#Headers], 0)), "-")</f>
        <v>x</v>
      </c>
      <c r="K824" s="69"/>
    </row>
    <row r="825" spans="2:11" x14ac:dyDescent="0.3">
      <c r="B825" s="63"/>
      <c r="C825" s="45" t="str">
        <f>IFERROR((INDEX(tbl_dateHistory[], tbl_dailyDashboard[[#This Row],[rowLookup]], 1)), "-")</f>
        <v>x</v>
      </c>
      <c r="D825" s="48" t="str">
        <f>IFERROR(INDEX(tbl_dateHistory[], MATCH(tbl_dailyDashboard[[#This Row],[runDate]:[runDate]], tbl_dateHistory[[runDate]:[runDate]], 0), MATCH(tbl_dailyDashboard[[#Headers],[avgBotRunTime]], tbl_dateHistory[#Headers], 0)), "-")</f>
        <v>x</v>
      </c>
      <c r="E825" s="48" t="str">
        <f>IFERROR(INDEX(tbl_dateHistory[], MATCH(tbl_dailyDashboard[[#This Row],[runDate]:[runDate]], tbl_dateHistory[[runDate]:[runDate]], 0), MATCH(tbl_dailyDashboard[[#Headers],[avgTransactionTime]], tbl_dateHistory[#Headers], 0)), "-")</f>
        <v>x</v>
      </c>
      <c r="F825" s="5" t="str">
        <f>IFERROR(INDEX(tbl_dateHistory[], MATCH(tbl_dailyDashboard[[#This Row],[runDate]:[runDate]], tbl_dateHistory[[runDate]:[runDate]], 0), MATCH(tbl_dailyDashboard[[#Headers],[botRuns]], tbl_dateHistory[#Headers], 0)), "-")</f>
        <v>x</v>
      </c>
      <c r="G825" s="6" t="str">
        <f>IFERROR(INDEX(tbl_dateHistory[], MATCH(tbl_dailyDashboard[[#This Row],[runDate]:[runDate]], tbl_dateHistory[[runDate]:[runDate]], 0), MATCH(tbl_dailyDashboard[[#Headers],[totalTransactions]], tbl_dateHistory[#Headers], 0)), "-")</f>
        <v>x</v>
      </c>
      <c r="H825" s="46" t="str">
        <f>IFERROR(INDEX(tbl_dateHistory[], MATCH(tbl_dailyDashboard[[#This Row],[runDate]:[runDate]], tbl_dateHistory[[runDate]:[runDate]], 0), MATCH(tbl_dailyDashboard[[#Headers],[percentSuccessful]], tbl_dateHistory[#Headers], 0)), "-")</f>
        <v>x</v>
      </c>
      <c r="I825" s="46" t="str">
        <f>IFERROR(INDEX(tbl_dateHistory[], MATCH(tbl_dailyDashboard[[#This Row],[runDate]:[runDate]], tbl_dateHistory[[runDate]:[runDate]], 0), MATCH(tbl_dailyDashboard[[#Headers],[percentBRE]], tbl_dateHistory[#Headers], 0)), "-")</f>
        <v>x</v>
      </c>
      <c r="J825" s="47" t="str">
        <f>IFERROR(INDEX(tbl_dateHistory[], MATCH(tbl_dailyDashboard[[#This Row],[runDate]:[runDate]], tbl_dateHistory[[runDate]:[runDate]], 0), MATCH(tbl_dailyDashboard[[#Headers],[percentSystemErrors]], tbl_dateHistory[#Headers], 0)), "-")</f>
        <v>x</v>
      </c>
      <c r="K825" s="69"/>
    </row>
    <row r="826" spans="2:11" x14ac:dyDescent="0.3">
      <c r="B826" s="63"/>
      <c r="C826" s="45" t="str">
        <f>IFERROR((INDEX(tbl_dateHistory[], tbl_dailyDashboard[[#This Row],[rowLookup]], 1)), "-")</f>
        <v>x</v>
      </c>
      <c r="D826" s="48" t="str">
        <f>IFERROR(INDEX(tbl_dateHistory[], MATCH(tbl_dailyDashboard[[#This Row],[runDate]:[runDate]], tbl_dateHistory[[runDate]:[runDate]], 0), MATCH(tbl_dailyDashboard[[#Headers],[avgBotRunTime]], tbl_dateHistory[#Headers], 0)), "-")</f>
        <v>x</v>
      </c>
      <c r="E826" s="48" t="str">
        <f>IFERROR(INDEX(tbl_dateHistory[], MATCH(tbl_dailyDashboard[[#This Row],[runDate]:[runDate]], tbl_dateHistory[[runDate]:[runDate]], 0), MATCH(tbl_dailyDashboard[[#Headers],[avgTransactionTime]], tbl_dateHistory[#Headers], 0)), "-")</f>
        <v>x</v>
      </c>
      <c r="F826" s="5" t="str">
        <f>IFERROR(INDEX(tbl_dateHistory[], MATCH(tbl_dailyDashboard[[#This Row],[runDate]:[runDate]], tbl_dateHistory[[runDate]:[runDate]], 0), MATCH(tbl_dailyDashboard[[#Headers],[botRuns]], tbl_dateHistory[#Headers], 0)), "-")</f>
        <v>x</v>
      </c>
      <c r="G826" s="6" t="str">
        <f>IFERROR(INDEX(tbl_dateHistory[], MATCH(tbl_dailyDashboard[[#This Row],[runDate]:[runDate]], tbl_dateHistory[[runDate]:[runDate]], 0), MATCH(tbl_dailyDashboard[[#Headers],[totalTransactions]], tbl_dateHistory[#Headers], 0)), "-")</f>
        <v>x</v>
      </c>
      <c r="H826" s="46" t="str">
        <f>IFERROR(INDEX(tbl_dateHistory[], MATCH(tbl_dailyDashboard[[#This Row],[runDate]:[runDate]], tbl_dateHistory[[runDate]:[runDate]], 0), MATCH(tbl_dailyDashboard[[#Headers],[percentSuccessful]], tbl_dateHistory[#Headers], 0)), "-")</f>
        <v>x</v>
      </c>
      <c r="I826" s="46" t="str">
        <f>IFERROR(INDEX(tbl_dateHistory[], MATCH(tbl_dailyDashboard[[#This Row],[runDate]:[runDate]], tbl_dateHistory[[runDate]:[runDate]], 0), MATCH(tbl_dailyDashboard[[#Headers],[percentBRE]], tbl_dateHistory[#Headers], 0)), "-")</f>
        <v>x</v>
      </c>
      <c r="J826" s="47" t="str">
        <f>IFERROR(INDEX(tbl_dateHistory[], MATCH(tbl_dailyDashboard[[#This Row],[runDate]:[runDate]], tbl_dateHistory[[runDate]:[runDate]], 0), MATCH(tbl_dailyDashboard[[#Headers],[percentSystemErrors]], tbl_dateHistory[#Headers], 0)), "-")</f>
        <v>x</v>
      </c>
      <c r="K826" s="69"/>
    </row>
    <row r="827" spans="2:11" x14ac:dyDescent="0.3">
      <c r="B827" s="63"/>
      <c r="C827" s="45" t="str">
        <f>IFERROR((INDEX(tbl_dateHistory[], tbl_dailyDashboard[[#This Row],[rowLookup]], 1)), "-")</f>
        <v>x</v>
      </c>
      <c r="D827" s="48" t="str">
        <f>IFERROR(INDEX(tbl_dateHistory[], MATCH(tbl_dailyDashboard[[#This Row],[runDate]:[runDate]], tbl_dateHistory[[runDate]:[runDate]], 0), MATCH(tbl_dailyDashboard[[#Headers],[avgBotRunTime]], tbl_dateHistory[#Headers], 0)), "-")</f>
        <v>x</v>
      </c>
      <c r="E827" s="48" t="str">
        <f>IFERROR(INDEX(tbl_dateHistory[], MATCH(tbl_dailyDashboard[[#This Row],[runDate]:[runDate]], tbl_dateHistory[[runDate]:[runDate]], 0), MATCH(tbl_dailyDashboard[[#Headers],[avgTransactionTime]], tbl_dateHistory[#Headers], 0)), "-")</f>
        <v>x</v>
      </c>
      <c r="F827" s="5" t="str">
        <f>IFERROR(INDEX(tbl_dateHistory[], MATCH(tbl_dailyDashboard[[#This Row],[runDate]:[runDate]], tbl_dateHistory[[runDate]:[runDate]], 0), MATCH(tbl_dailyDashboard[[#Headers],[botRuns]], tbl_dateHistory[#Headers], 0)), "-")</f>
        <v>x</v>
      </c>
      <c r="G827" s="6" t="str">
        <f>IFERROR(INDEX(tbl_dateHistory[], MATCH(tbl_dailyDashboard[[#This Row],[runDate]:[runDate]], tbl_dateHistory[[runDate]:[runDate]], 0), MATCH(tbl_dailyDashboard[[#Headers],[totalTransactions]], tbl_dateHistory[#Headers], 0)), "-")</f>
        <v>x</v>
      </c>
      <c r="H827" s="46" t="str">
        <f>IFERROR(INDEX(tbl_dateHistory[], MATCH(tbl_dailyDashboard[[#This Row],[runDate]:[runDate]], tbl_dateHistory[[runDate]:[runDate]], 0), MATCH(tbl_dailyDashboard[[#Headers],[percentSuccessful]], tbl_dateHistory[#Headers], 0)), "-")</f>
        <v>x</v>
      </c>
      <c r="I827" s="46" t="str">
        <f>IFERROR(INDEX(tbl_dateHistory[], MATCH(tbl_dailyDashboard[[#This Row],[runDate]:[runDate]], tbl_dateHistory[[runDate]:[runDate]], 0), MATCH(tbl_dailyDashboard[[#Headers],[percentBRE]], tbl_dateHistory[#Headers], 0)), "-")</f>
        <v>x</v>
      </c>
      <c r="J827" s="47" t="str">
        <f>IFERROR(INDEX(tbl_dateHistory[], MATCH(tbl_dailyDashboard[[#This Row],[runDate]:[runDate]], tbl_dateHistory[[runDate]:[runDate]], 0), MATCH(tbl_dailyDashboard[[#Headers],[percentSystemErrors]], tbl_dateHistory[#Headers], 0)), "-")</f>
        <v>x</v>
      </c>
      <c r="K827" s="69"/>
    </row>
    <row r="828" spans="2:11" x14ac:dyDescent="0.3">
      <c r="B828" s="63"/>
      <c r="C828" s="45" t="str">
        <f>IFERROR((INDEX(tbl_dateHistory[], tbl_dailyDashboard[[#This Row],[rowLookup]], 1)), "-")</f>
        <v>x</v>
      </c>
      <c r="D828" s="48" t="str">
        <f>IFERROR(INDEX(tbl_dateHistory[], MATCH(tbl_dailyDashboard[[#This Row],[runDate]:[runDate]], tbl_dateHistory[[runDate]:[runDate]], 0), MATCH(tbl_dailyDashboard[[#Headers],[avgBotRunTime]], tbl_dateHistory[#Headers], 0)), "-")</f>
        <v>x</v>
      </c>
      <c r="E828" s="48" t="str">
        <f>IFERROR(INDEX(tbl_dateHistory[], MATCH(tbl_dailyDashboard[[#This Row],[runDate]:[runDate]], tbl_dateHistory[[runDate]:[runDate]], 0), MATCH(tbl_dailyDashboard[[#Headers],[avgTransactionTime]], tbl_dateHistory[#Headers], 0)), "-")</f>
        <v>x</v>
      </c>
      <c r="F828" s="5" t="str">
        <f>IFERROR(INDEX(tbl_dateHistory[], MATCH(tbl_dailyDashboard[[#This Row],[runDate]:[runDate]], tbl_dateHistory[[runDate]:[runDate]], 0), MATCH(tbl_dailyDashboard[[#Headers],[botRuns]], tbl_dateHistory[#Headers], 0)), "-")</f>
        <v>x</v>
      </c>
      <c r="G828" s="6" t="str">
        <f>IFERROR(INDEX(tbl_dateHistory[], MATCH(tbl_dailyDashboard[[#This Row],[runDate]:[runDate]], tbl_dateHistory[[runDate]:[runDate]], 0), MATCH(tbl_dailyDashboard[[#Headers],[totalTransactions]], tbl_dateHistory[#Headers], 0)), "-")</f>
        <v>x</v>
      </c>
      <c r="H828" s="46" t="str">
        <f>IFERROR(INDEX(tbl_dateHistory[], MATCH(tbl_dailyDashboard[[#This Row],[runDate]:[runDate]], tbl_dateHistory[[runDate]:[runDate]], 0), MATCH(tbl_dailyDashboard[[#Headers],[percentSuccessful]], tbl_dateHistory[#Headers], 0)), "-")</f>
        <v>x</v>
      </c>
      <c r="I828" s="46" t="str">
        <f>IFERROR(INDEX(tbl_dateHistory[], MATCH(tbl_dailyDashboard[[#This Row],[runDate]:[runDate]], tbl_dateHistory[[runDate]:[runDate]], 0), MATCH(tbl_dailyDashboard[[#Headers],[percentBRE]], tbl_dateHistory[#Headers], 0)), "-")</f>
        <v>x</v>
      </c>
      <c r="J828" s="47" t="str">
        <f>IFERROR(INDEX(tbl_dateHistory[], MATCH(tbl_dailyDashboard[[#This Row],[runDate]:[runDate]], tbl_dateHistory[[runDate]:[runDate]], 0), MATCH(tbl_dailyDashboard[[#Headers],[percentSystemErrors]], tbl_dateHistory[#Headers], 0)), "-")</f>
        <v>x</v>
      </c>
      <c r="K828" s="69"/>
    </row>
    <row r="829" spans="2:11" x14ac:dyDescent="0.3">
      <c r="B829" s="63"/>
      <c r="C829" s="45" t="str">
        <f>IFERROR((INDEX(tbl_dateHistory[], tbl_dailyDashboard[[#This Row],[rowLookup]], 1)), "-")</f>
        <v>x</v>
      </c>
      <c r="D829" s="48" t="str">
        <f>IFERROR(INDEX(tbl_dateHistory[], MATCH(tbl_dailyDashboard[[#This Row],[runDate]:[runDate]], tbl_dateHistory[[runDate]:[runDate]], 0), MATCH(tbl_dailyDashboard[[#Headers],[avgBotRunTime]], tbl_dateHistory[#Headers], 0)), "-")</f>
        <v>x</v>
      </c>
      <c r="E829" s="48" t="str">
        <f>IFERROR(INDEX(tbl_dateHistory[], MATCH(tbl_dailyDashboard[[#This Row],[runDate]:[runDate]], tbl_dateHistory[[runDate]:[runDate]], 0), MATCH(tbl_dailyDashboard[[#Headers],[avgTransactionTime]], tbl_dateHistory[#Headers], 0)), "-")</f>
        <v>x</v>
      </c>
      <c r="F829" s="5" t="str">
        <f>IFERROR(INDEX(tbl_dateHistory[], MATCH(tbl_dailyDashboard[[#This Row],[runDate]:[runDate]], tbl_dateHistory[[runDate]:[runDate]], 0), MATCH(tbl_dailyDashboard[[#Headers],[botRuns]], tbl_dateHistory[#Headers], 0)), "-")</f>
        <v>x</v>
      </c>
      <c r="G829" s="6" t="str">
        <f>IFERROR(INDEX(tbl_dateHistory[], MATCH(tbl_dailyDashboard[[#This Row],[runDate]:[runDate]], tbl_dateHistory[[runDate]:[runDate]], 0), MATCH(tbl_dailyDashboard[[#Headers],[totalTransactions]], tbl_dateHistory[#Headers], 0)), "-")</f>
        <v>x</v>
      </c>
      <c r="H829" s="46" t="str">
        <f>IFERROR(INDEX(tbl_dateHistory[], MATCH(tbl_dailyDashboard[[#This Row],[runDate]:[runDate]], tbl_dateHistory[[runDate]:[runDate]], 0), MATCH(tbl_dailyDashboard[[#Headers],[percentSuccessful]], tbl_dateHistory[#Headers], 0)), "-")</f>
        <v>x</v>
      </c>
      <c r="I829" s="46" t="str">
        <f>IFERROR(INDEX(tbl_dateHistory[], MATCH(tbl_dailyDashboard[[#This Row],[runDate]:[runDate]], tbl_dateHistory[[runDate]:[runDate]], 0), MATCH(tbl_dailyDashboard[[#Headers],[percentBRE]], tbl_dateHistory[#Headers], 0)), "-")</f>
        <v>x</v>
      </c>
      <c r="J829" s="47" t="str">
        <f>IFERROR(INDEX(tbl_dateHistory[], MATCH(tbl_dailyDashboard[[#This Row],[runDate]:[runDate]], tbl_dateHistory[[runDate]:[runDate]], 0), MATCH(tbl_dailyDashboard[[#Headers],[percentSystemErrors]], tbl_dateHistory[#Headers], 0)), "-")</f>
        <v>x</v>
      </c>
      <c r="K829" s="69"/>
    </row>
    <row r="830" spans="2:11" x14ac:dyDescent="0.3">
      <c r="B830" s="63"/>
      <c r="C830" s="45" t="str">
        <f>IFERROR((INDEX(tbl_dateHistory[], tbl_dailyDashboard[[#This Row],[rowLookup]], 1)), "-")</f>
        <v>x</v>
      </c>
      <c r="D830" s="48" t="str">
        <f>IFERROR(INDEX(tbl_dateHistory[], MATCH(tbl_dailyDashboard[[#This Row],[runDate]:[runDate]], tbl_dateHistory[[runDate]:[runDate]], 0), MATCH(tbl_dailyDashboard[[#Headers],[avgBotRunTime]], tbl_dateHistory[#Headers], 0)), "-")</f>
        <v>x</v>
      </c>
      <c r="E830" s="48" t="str">
        <f>IFERROR(INDEX(tbl_dateHistory[], MATCH(tbl_dailyDashboard[[#This Row],[runDate]:[runDate]], tbl_dateHistory[[runDate]:[runDate]], 0), MATCH(tbl_dailyDashboard[[#Headers],[avgTransactionTime]], tbl_dateHistory[#Headers], 0)), "-")</f>
        <v>x</v>
      </c>
      <c r="F830" s="5" t="str">
        <f>IFERROR(INDEX(tbl_dateHistory[], MATCH(tbl_dailyDashboard[[#This Row],[runDate]:[runDate]], tbl_dateHistory[[runDate]:[runDate]], 0), MATCH(tbl_dailyDashboard[[#Headers],[botRuns]], tbl_dateHistory[#Headers], 0)), "-")</f>
        <v>x</v>
      </c>
      <c r="G830" s="6" t="str">
        <f>IFERROR(INDEX(tbl_dateHistory[], MATCH(tbl_dailyDashboard[[#This Row],[runDate]:[runDate]], tbl_dateHistory[[runDate]:[runDate]], 0), MATCH(tbl_dailyDashboard[[#Headers],[totalTransactions]], tbl_dateHistory[#Headers], 0)), "-")</f>
        <v>x</v>
      </c>
      <c r="H830" s="46" t="str">
        <f>IFERROR(INDEX(tbl_dateHistory[], MATCH(tbl_dailyDashboard[[#This Row],[runDate]:[runDate]], tbl_dateHistory[[runDate]:[runDate]], 0), MATCH(tbl_dailyDashboard[[#Headers],[percentSuccessful]], tbl_dateHistory[#Headers], 0)), "-")</f>
        <v>x</v>
      </c>
      <c r="I830" s="46" t="str">
        <f>IFERROR(INDEX(tbl_dateHistory[], MATCH(tbl_dailyDashboard[[#This Row],[runDate]:[runDate]], tbl_dateHistory[[runDate]:[runDate]], 0), MATCH(tbl_dailyDashboard[[#Headers],[percentBRE]], tbl_dateHistory[#Headers], 0)), "-")</f>
        <v>x</v>
      </c>
      <c r="J830" s="47" t="str">
        <f>IFERROR(INDEX(tbl_dateHistory[], MATCH(tbl_dailyDashboard[[#This Row],[runDate]:[runDate]], tbl_dateHistory[[runDate]:[runDate]], 0), MATCH(tbl_dailyDashboard[[#Headers],[percentSystemErrors]], tbl_dateHistory[#Headers], 0)), "-")</f>
        <v>x</v>
      </c>
      <c r="K830" s="69"/>
    </row>
    <row r="831" spans="2:11" x14ac:dyDescent="0.3">
      <c r="B831" s="63"/>
      <c r="C831" s="45" t="str">
        <f>IFERROR((INDEX(tbl_dateHistory[], tbl_dailyDashboard[[#This Row],[rowLookup]], 1)), "-")</f>
        <v>x</v>
      </c>
      <c r="D831" s="48" t="str">
        <f>IFERROR(INDEX(tbl_dateHistory[], MATCH(tbl_dailyDashboard[[#This Row],[runDate]:[runDate]], tbl_dateHistory[[runDate]:[runDate]], 0), MATCH(tbl_dailyDashboard[[#Headers],[avgBotRunTime]], tbl_dateHistory[#Headers], 0)), "-")</f>
        <v>x</v>
      </c>
      <c r="E831" s="48" t="str">
        <f>IFERROR(INDEX(tbl_dateHistory[], MATCH(tbl_dailyDashboard[[#This Row],[runDate]:[runDate]], tbl_dateHistory[[runDate]:[runDate]], 0), MATCH(tbl_dailyDashboard[[#Headers],[avgTransactionTime]], tbl_dateHistory[#Headers], 0)), "-")</f>
        <v>x</v>
      </c>
      <c r="F831" s="5" t="str">
        <f>IFERROR(INDEX(tbl_dateHistory[], MATCH(tbl_dailyDashboard[[#This Row],[runDate]:[runDate]], tbl_dateHistory[[runDate]:[runDate]], 0), MATCH(tbl_dailyDashboard[[#Headers],[botRuns]], tbl_dateHistory[#Headers], 0)), "-")</f>
        <v>x</v>
      </c>
      <c r="G831" s="6" t="str">
        <f>IFERROR(INDEX(tbl_dateHistory[], MATCH(tbl_dailyDashboard[[#This Row],[runDate]:[runDate]], tbl_dateHistory[[runDate]:[runDate]], 0), MATCH(tbl_dailyDashboard[[#Headers],[totalTransactions]], tbl_dateHistory[#Headers], 0)), "-")</f>
        <v>x</v>
      </c>
      <c r="H831" s="46" t="str">
        <f>IFERROR(INDEX(tbl_dateHistory[], MATCH(tbl_dailyDashboard[[#This Row],[runDate]:[runDate]], tbl_dateHistory[[runDate]:[runDate]], 0), MATCH(tbl_dailyDashboard[[#Headers],[percentSuccessful]], tbl_dateHistory[#Headers], 0)), "-")</f>
        <v>x</v>
      </c>
      <c r="I831" s="46" t="str">
        <f>IFERROR(INDEX(tbl_dateHistory[], MATCH(tbl_dailyDashboard[[#This Row],[runDate]:[runDate]], tbl_dateHistory[[runDate]:[runDate]], 0), MATCH(tbl_dailyDashboard[[#Headers],[percentBRE]], tbl_dateHistory[#Headers], 0)), "-")</f>
        <v>x</v>
      </c>
      <c r="J831" s="47" t="str">
        <f>IFERROR(INDEX(tbl_dateHistory[], MATCH(tbl_dailyDashboard[[#This Row],[runDate]:[runDate]], tbl_dateHistory[[runDate]:[runDate]], 0), MATCH(tbl_dailyDashboard[[#Headers],[percentSystemErrors]], tbl_dateHistory[#Headers], 0)), "-")</f>
        <v>x</v>
      </c>
      <c r="K831" s="69"/>
    </row>
    <row r="832" spans="2:11" x14ac:dyDescent="0.3">
      <c r="B832" s="63"/>
      <c r="C832" s="45" t="str">
        <f>IFERROR((INDEX(tbl_dateHistory[], tbl_dailyDashboard[[#This Row],[rowLookup]], 1)), "-")</f>
        <v>x</v>
      </c>
      <c r="D832" s="48" t="str">
        <f>IFERROR(INDEX(tbl_dateHistory[], MATCH(tbl_dailyDashboard[[#This Row],[runDate]:[runDate]], tbl_dateHistory[[runDate]:[runDate]], 0), MATCH(tbl_dailyDashboard[[#Headers],[avgBotRunTime]], tbl_dateHistory[#Headers], 0)), "-")</f>
        <v>x</v>
      </c>
      <c r="E832" s="48" t="str">
        <f>IFERROR(INDEX(tbl_dateHistory[], MATCH(tbl_dailyDashboard[[#This Row],[runDate]:[runDate]], tbl_dateHistory[[runDate]:[runDate]], 0), MATCH(tbl_dailyDashboard[[#Headers],[avgTransactionTime]], tbl_dateHistory[#Headers], 0)), "-")</f>
        <v>x</v>
      </c>
      <c r="F832" s="5" t="str">
        <f>IFERROR(INDEX(tbl_dateHistory[], MATCH(tbl_dailyDashboard[[#This Row],[runDate]:[runDate]], tbl_dateHistory[[runDate]:[runDate]], 0), MATCH(tbl_dailyDashboard[[#Headers],[botRuns]], tbl_dateHistory[#Headers], 0)), "-")</f>
        <v>x</v>
      </c>
      <c r="G832" s="6" t="str">
        <f>IFERROR(INDEX(tbl_dateHistory[], MATCH(tbl_dailyDashboard[[#This Row],[runDate]:[runDate]], tbl_dateHistory[[runDate]:[runDate]], 0), MATCH(tbl_dailyDashboard[[#Headers],[totalTransactions]], tbl_dateHistory[#Headers], 0)), "-")</f>
        <v>x</v>
      </c>
      <c r="H832" s="46" t="str">
        <f>IFERROR(INDEX(tbl_dateHistory[], MATCH(tbl_dailyDashboard[[#This Row],[runDate]:[runDate]], tbl_dateHistory[[runDate]:[runDate]], 0), MATCH(tbl_dailyDashboard[[#Headers],[percentSuccessful]], tbl_dateHistory[#Headers], 0)), "-")</f>
        <v>x</v>
      </c>
      <c r="I832" s="46" t="str">
        <f>IFERROR(INDEX(tbl_dateHistory[], MATCH(tbl_dailyDashboard[[#This Row],[runDate]:[runDate]], tbl_dateHistory[[runDate]:[runDate]], 0), MATCH(tbl_dailyDashboard[[#Headers],[percentBRE]], tbl_dateHistory[#Headers], 0)), "-")</f>
        <v>x</v>
      </c>
      <c r="J832" s="47" t="str">
        <f>IFERROR(INDEX(tbl_dateHistory[], MATCH(tbl_dailyDashboard[[#This Row],[runDate]:[runDate]], tbl_dateHistory[[runDate]:[runDate]], 0), MATCH(tbl_dailyDashboard[[#Headers],[percentSystemErrors]], tbl_dateHistory[#Headers], 0)), "-")</f>
        <v>x</v>
      </c>
      <c r="K832" s="69"/>
    </row>
    <row r="833" spans="2:11" x14ac:dyDescent="0.3">
      <c r="B833" s="63"/>
      <c r="C833" s="45" t="str">
        <f>IFERROR((INDEX(tbl_dateHistory[], tbl_dailyDashboard[[#This Row],[rowLookup]], 1)), "-")</f>
        <v>x</v>
      </c>
      <c r="D833" s="48" t="str">
        <f>IFERROR(INDEX(tbl_dateHistory[], MATCH(tbl_dailyDashboard[[#This Row],[runDate]:[runDate]], tbl_dateHistory[[runDate]:[runDate]], 0), MATCH(tbl_dailyDashboard[[#Headers],[avgBotRunTime]], tbl_dateHistory[#Headers], 0)), "-")</f>
        <v>x</v>
      </c>
      <c r="E833" s="48" t="str">
        <f>IFERROR(INDEX(tbl_dateHistory[], MATCH(tbl_dailyDashboard[[#This Row],[runDate]:[runDate]], tbl_dateHistory[[runDate]:[runDate]], 0), MATCH(tbl_dailyDashboard[[#Headers],[avgTransactionTime]], tbl_dateHistory[#Headers], 0)), "-")</f>
        <v>x</v>
      </c>
      <c r="F833" s="5" t="str">
        <f>IFERROR(INDEX(tbl_dateHistory[], MATCH(tbl_dailyDashboard[[#This Row],[runDate]:[runDate]], tbl_dateHistory[[runDate]:[runDate]], 0), MATCH(tbl_dailyDashboard[[#Headers],[botRuns]], tbl_dateHistory[#Headers], 0)), "-")</f>
        <v>x</v>
      </c>
      <c r="G833" s="6" t="str">
        <f>IFERROR(INDEX(tbl_dateHistory[], MATCH(tbl_dailyDashboard[[#This Row],[runDate]:[runDate]], tbl_dateHistory[[runDate]:[runDate]], 0), MATCH(tbl_dailyDashboard[[#Headers],[totalTransactions]], tbl_dateHistory[#Headers], 0)), "-")</f>
        <v>x</v>
      </c>
      <c r="H833" s="46" t="str">
        <f>IFERROR(INDEX(tbl_dateHistory[], MATCH(tbl_dailyDashboard[[#This Row],[runDate]:[runDate]], tbl_dateHistory[[runDate]:[runDate]], 0), MATCH(tbl_dailyDashboard[[#Headers],[percentSuccessful]], tbl_dateHistory[#Headers], 0)), "-")</f>
        <v>x</v>
      </c>
      <c r="I833" s="46" t="str">
        <f>IFERROR(INDEX(tbl_dateHistory[], MATCH(tbl_dailyDashboard[[#This Row],[runDate]:[runDate]], tbl_dateHistory[[runDate]:[runDate]], 0), MATCH(tbl_dailyDashboard[[#Headers],[percentBRE]], tbl_dateHistory[#Headers], 0)), "-")</f>
        <v>x</v>
      </c>
      <c r="J833" s="47" t="str">
        <f>IFERROR(INDEX(tbl_dateHistory[], MATCH(tbl_dailyDashboard[[#This Row],[runDate]:[runDate]], tbl_dateHistory[[runDate]:[runDate]], 0), MATCH(tbl_dailyDashboard[[#Headers],[percentSystemErrors]], tbl_dateHistory[#Headers], 0)), "-")</f>
        <v>x</v>
      </c>
      <c r="K833" s="69"/>
    </row>
    <row r="834" spans="2:11" x14ac:dyDescent="0.3">
      <c r="B834" s="63"/>
      <c r="C834" s="45" t="str">
        <f>IFERROR((INDEX(tbl_dateHistory[], tbl_dailyDashboard[[#This Row],[rowLookup]], 1)), "-")</f>
        <v>x</v>
      </c>
      <c r="D834" s="48" t="str">
        <f>IFERROR(INDEX(tbl_dateHistory[], MATCH(tbl_dailyDashboard[[#This Row],[runDate]:[runDate]], tbl_dateHistory[[runDate]:[runDate]], 0), MATCH(tbl_dailyDashboard[[#Headers],[avgBotRunTime]], tbl_dateHistory[#Headers], 0)), "-")</f>
        <v>x</v>
      </c>
      <c r="E834" s="48" t="str">
        <f>IFERROR(INDEX(tbl_dateHistory[], MATCH(tbl_dailyDashboard[[#This Row],[runDate]:[runDate]], tbl_dateHistory[[runDate]:[runDate]], 0), MATCH(tbl_dailyDashboard[[#Headers],[avgTransactionTime]], tbl_dateHistory[#Headers], 0)), "-")</f>
        <v>x</v>
      </c>
      <c r="F834" s="5" t="str">
        <f>IFERROR(INDEX(tbl_dateHistory[], MATCH(tbl_dailyDashboard[[#This Row],[runDate]:[runDate]], tbl_dateHistory[[runDate]:[runDate]], 0), MATCH(tbl_dailyDashboard[[#Headers],[botRuns]], tbl_dateHistory[#Headers], 0)), "-")</f>
        <v>x</v>
      </c>
      <c r="G834" s="6" t="str">
        <f>IFERROR(INDEX(tbl_dateHistory[], MATCH(tbl_dailyDashboard[[#This Row],[runDate]:[runDate]], tbl_dateHistory[[runDate]:[runDate]], 0), MATCH(tbl_dailyDashboard[[#Headers],[totalTransactions]], tbl_dateHistory[#Headers], 0)), "-")</f>
        <v>x</v>
      </c>
      <c r="H834" s="46" t="str">
        <f>IFERROR(INDEX(tbl_dateHistory[], MATCH(tbl_dailyDashboard[[#This Row],[runDate]:[runDate]], tbl_dateHistory[[runDate]:[runDate]], 0), MATCH(tbl_dailyDashboard[[#Headers],[percentSuccessful]], tbl_dateHistory[#Headers], 0)), "-")</f>
        <v>x</v>
      </c>
      <c r="I834" s="46" t="str">
        <f>IFERROR(INDEX(tbl_dateHistory[], MATCH(tbl_dailyDashboard[[#This Row],[runDate]:[runDate]], tbl_dateHistory[[runDate]:[runDate]], 0), MATCH(tbl_dailyDashboard[[#Headers],[percentBRE]], tbl_dateHistory[#Headers], 0)), "-")</f>
        <v>x</v>
      </c>
      <c r="J834" s="47" t="str">
        <f>IFERROR(INDEX(tbl_dateHistory[], MATCH(tbl_dailyDashboard[[#This Row],[runDate]:[runDate]], tbl_dateHistory[[runDate]:[runDate]], 0), MATCH(tbl_dailyDashboard[[#Headers],[percentSystemErrors]], tbl_dateHistory[#Headers], 0)), "-")</f>
        <v>x</v>
      </c>
      <c r="K834" s="69"/>
    </row>
    <row r="835" spans="2:11" x14ac:dyDescent="0.3">
      <c r="B835" s="63"/>
      <c r="C835" s="45" t="str">
        <f>IFERROR((INDEX(tbl_dateHistory[], tbl_dailyDashboard[[#This Row],[rowLookup]], 1)), "-")</f>
        <v>x</v>
      </c>
      <c r="D835" s="48" t="str">
        <f>IFERROR(INDEX(tbl_dateHistory[], MATCH(tbl_dailyDashboard[[#This Row],[runDate]:[runDate]], tbl_dateHistory[[runDate]:[runDate]], 0), MATCH(tbl_dailyDashboard[[#Headers],[avgBotRunTime]], tbl_dateHistory[#Headers], 0)), "-")</f>
        <v>x</v>
      </c>
      <c r="E835" s="48" t="str">
        <f>IFERROR(INDEX(tbl_dateHistory[], MATCH(tbl_dailyDashboard[[#This Row],[runDate]:[runDate]], tbl_dateHistory[[runDate]:[runDate]], 0), MATCH(tbl_dailyDashboard[[#Headers],[avgTransactionTime]], tbl_dateHistory[#Headers], 0)), "-")</f>
        <v>x</v>
      </c>
      <c r="F835" s="5" t="str">
        <f>IFERROR(INDEX(tbl_dateHistory[], MATCH(tbl_dailyDashboard[[#This Row],[runDate]:[runDate]], tbl_dateHistory[[runDate]:[runDate]], 0), MATCH(tbl_dailyDashboard[[#Headers],[botRuns]], tbl_dateHistory[#Headers], 0)), "-")</f>
        <v>x</v>
      </c>
      <c r="G835" s="6" t="str">
        <f>IFERROR(INDEX(tbl_dateHistory[], MATCH(tbl_dailyDashboard[[#This Row],[runDate]:[runDate]], tbl_dateHistory[[runDate]:[runDate]], 0), MATCH(tbl_dailyDashboard[[#Headers],[totalTransactions]], tbl_dateHistory[#Headers], 0)), "-")</f>
        <v>x</v>
      </c>
      <c r="H835" s="46" t="str">
        <f>IFERROR(INDEX(tbl_dateHistory[], MATCH(tbl_dailyDashboard[[#This Row],[runDate]:[runDate]], tbl_dateHistory[[runDate]:[runDate]], 0), MATCH(tbl_dailyDashboard[[#Headers],[percentSuccessful]], tbl_dateHistory[#Headers], 0)), "-")</f>
        <v>x</v>
      </c>
      <c r="I835" s="46" t="str">
        <f>IFERROR(INDEX(tbl_dateHistory[], MATCH(tbl_dailyDashboard[[#This Row],[runDate]:[runDate]], tbl_dateHistory[[runDate]:[runDate]], 0), MATCH(tbl_dailyDashboard[[#Headers],[percentBRE]], tbl_dateHistory[#Headers], 0)), "-")</f>
        <v>x</v>
      </c>
      <c r="J835" s="47" t="str">
        <f>IFERROR(INDEX(tbl_dateHistory[], MATCH(tbl_dailyDashboard[[#This Row],[runDate]:[runDate]], tbl_dateHistory[[runDate]:[runDate]], 0), MATCH(tbl_dailyDashboard[[#Headers],[percentSystemErrors]], tbl_dateHistory[#Headers], 0)), "-")</f>
        <v>x</v>
      </c>
      <c r="K835" s="69"/>
    </row>
    <row r="836" spans="2:11" x14ac:dyDescent="0.3">
      <c r="B836" s="63"/>
      <c r="C836" s="45" t="str">
        <f>IFERROR((INDEX(tbl_dateHistory[], tbl_dailyDashboard[[#This Row],[rowLookup]], 1)), "-")</f>
        <v>x</v>
      </c>
      <c r="D836" s="48" t="str">
        <f>IFERROR(INDEX(tbl_dateHistory[], MATCH(tbl_dailyDashboard[[#This Row],[runDate]:[runDate]], tbl_dateHistory[[runDate]:[runDate]], 0), MATCH(tbl_dailyDashboard[[#Headers],[avgBotRunTime]], tbl_dateHistory[#Headers], 0)), "-")</f>
        <v>x</v>
      </c>
      <c r="E836" s="48" t="str">
        <f>IFERROR(INDEX(tbl_dateHistory[], MATCH(tbl_dailyDashboard[[#This Row],[runDate]:[runDate]], tbl_dateHistory[[runDate]:[runDate]], 0), MATCH(tbl_dailyDashboard[[#Headers],[avgTransactionTime]], tbl_dateHistory[#Headers], 0)), "-")</f>
        <v>x</v>
      </c>
      <c r="F836" s="5" t="str">
        <f>IFERROR(INDEX(tbl_dateHistory[], MATCH(tbl_dailyDashboard[[#This Row],[runDate]:[runDate]], tbl_dateHistory[[runDate]:[runDate]], 0), MATCH(tbl_dailyDashboard[[#Headers],[botRuns]], tbl_dateHistory[#Headers], 0)), "-")</f>
        <v>x</v>
      </c>
      <c r="G836" s="6" t="str">
        <f>IFERROR(INDEX(tbl_dateHistory[], MATCH(tbl_dailyDashboard[[#This Row],[runDate]:[runDate]], tbl_dateHistory[[runDate]:[runDate]], 0), MATCH(tbl_dailyDashboard[[#Headers],[totalTransactions]], tbl_dateHistory[#Headers], 0)), "-")</f>
        <v>x</v>
      </c>
      <c r="H836" s="46" t="str">
        <f>IFERROR(INDEX(tbl_dateHistory[], MATCH(tbl_dailyDashboard[[#This Row],[runDate]:[runDate]], tbl_dateHistory[[runDate]:[runDate]], 0), MATCH(tbl_dailyDashboard[[#Headers],[percentSuccessful]], tbl_dateHistory[#Headers], 0)), "-")</f>
        <v>x</v>
      </c>
      <c r="I836" s="46" t="str">
        <f>IFERROR(INDEX(tbl_dateHistory[], MATCH(tbl_dailyDashboard[[#This Row],[runDate]:[runDate]], tbl_dateHistory[[runDate]:[runDate]], 0), MATCH(tbl_dailyDashboard[[#Headers],[percentBRE]], tbl_dateHistory[#Headers], 0)), "-")</f>
        <v>x</v>
      </c>
      <c r="J836" s="47" t="str">
        <f>IFERROR(INDEX(tbl_dateHistory[], MATCH(tbl_dailyDashboard[[#This Row],[runDate]:[runDate]], tbl_dateHistory[[runDate]:[runDate]], 0), MATCH(tbl_dailyDashboard[[#Headers],[percentSystemErrors]], tbl_dateHistory[#Headers], 0)), "-")</f>
        <v>x</v>
      </c>
      <c r="K836" s="69"/>
    </row>
    <row r="837" spans="2:11" x14ac:dyDescent="0.3">
      <c r="B837" s="63"/>
      <c r="C837" s="45" t="str">
        <f>IFERROR((INDEX(tbl_dateHistory[], tbl_dailyDashboard[[#This Row],[rowLookup]], 1)), "-")</f>
        <v>x</v>
      </c>
      <c r="D837" s="48" t="str">
        <f>IFERROR(INDEX(tbl_dateHistory[], MATCH(tbl_dailyDashboard[[#This Row],[runDate]:[runDate]], tbl_dateHistory[[runDate]:[runDate]], 0), MATCH(tbl_dailyDashboard[[#Headers],[avgBotRunTime]], tbl_dateHistory[#Headers], 0)), "-")</f>
        <v>x</v>
      </c>
      <c r="E837" s="48" t="str">
        <f>IFERROR(INDEX(tbl_dateHistory[], MATCH(tbl_dailyDashboard[[#This Row],[runDate]:[runDate]], tbl_dateHistory[[runDate]:[runDate]], 0), MATCH(tbl_dailyDashboard[[#Headers],[avgTransactionTime]], tbl_dateHistory[#Headers], 0)), "-")</f>
        <v>x</v>
      </c>
      <c r="F837" s="5" t="str">
        <f>IFERROR(INDEX(tbl_dateHistory[], MATCH(tbl_dailyDashboard[[#This Row],[runDate]:[runDate]], tbl_dateHistory[[runDate]:[runDate]], 0), MATCH(tbl_dailyDashboard[[#Headers],[botRuns]], tbl_dateHistory[#Headers], 0)), "-")</f>
        <v>x</v>
      </c>
      <c r="G837" s="6" t="str">
        <f>IFERROR(INDEX(tbl_dateHistory[], MATCH(tbl_dailyDashboard[[#This Row],[runDate]:[runDate]], tbl_dateHistory[[runDate]:[runDate]], 0), MATCH(tbl_dailyDashboard[[#Headers],[totalTransactions]], tbl_dateHistory[#Headers], 0)), "-")</f>
        <v>x</v>
      </c>
      <c r="H837" s="46" t="str">
        <f>IFERROR(INDEX(tbl_dateHistory[], MATCH(tbl_dailyDashboard[[#This Row],[runDate]:[runDate]], tbl_dateHistory[[runDate]:[runDate]], 0), MATCH(tbl_dailyDashboard[[#Headers],[percentSuccessful]], tbl_dateHistory[#Headers], 0)), "-")</f>
        <v>x</v>
      </c>
      <c r="I837" s="46" t="str">
        <f>IFERROR(INDEX(tbl_dateHistory[], MATCH(tbl_dailyDashboard[[#This Row],[runDate]:[runDate]], tbl_dateHistory[[runDate]:[runDate]], 0), MATCH(tbl_dailyDashboard[[#Headers],[percentBRE]], tbl_dateHistory[#Headers], 0)), "-")</f>
        <v>x</v>
      </c>
      <c r="J837" s="47" t="str">
        <f>IFERROR(INDEX(tbl_dateHistory[], MATCH(tbl_dailyDashboard[[#This Row],[runDate]:[runDate]], tbl_dateHistory[[runDate]:[runDate]], 0), MATCH(tbl_dailyDashboard[[#Headers],[percentSystemErrors]], tbl_dateHistory[#Headers], 0)), "-")</f>
        <v>x</v>
      </c>
      <c r="K837" s="69"/>
    </row>
    <row r="838" spans="2:11" x14ac:dyDescent="0.3">
      <c r="B838" s="63"/>
      <c r="C838" s="45" t="str">
        <f>IFERROR((INDEX(tbl_dateHistory[], tbl_dailyDashboard[[#This Row],[rowLookup]], 1)), "-")</f>
        <v>x</v>
      </c>
      <c r="D838" s="48" t="str">
        <f>IFERROR(INDEX(tbl_dateHistory[], MATCH(tbl_dailyDashboard[[#This Row],[runDate]:[runDate]], tbl_dateHistory[[runDate]:[runDate]], 0), MATCH(tbl_dailyDashboard[[#Headers],[avgBotRunTime]], tbl_dateHistory[#Headers], 0)), "-")</f>
        <v>x</v>
      </c>
      <c r="E838" s="48" t="str">
        <f>IFERROR(INDEX(tbl_dateHistory[], MATCH(tbl_dailyDashboard[[#This Row],[runDate]:[runDate]], tbl_dateHistory[[runDate]:[runDate]], 0), MATCH(tbl_dailyDashboard[[#Headers],[avgTransactionTime]], tbl_dateHistory[#Headers], 0)), "-")</f>
        <v>x</v>
      </c>
      <c r="F838" s="5" t="str">
        <f>IFERROR(INDEX(tbl_dateHistory[], MATCH(tbl_dailyDashboard[[#This Row],[runDate]:[runDate]], tbl_dateHistory[[runDate]:[runDate]], 0), MATCH(tbl_dailyDashboard[[#Headers],[botRuns]], tbl_dateHistory[#Headers], 0)), "-")</f>
        <v>x</v>
      </c>
      <c r="G838" s="6" t="str">
        <f>IFERROR(INDEX(tbl_dateHistory[], MATCH(tbl_dailyDashboard[[#This Row],[runDate]:[runDate]], tbl_dateHistory[[runDate]:[runDate]], 0), MATCH(tbl_dailyDashboard[[#Headers],[totalTransactions]], tbl_dateHistory[#Headers], 0)), "-")</f>
        <v>x</v>
      </c>
      <c r="H838" s="46" t="str">
        <f>IFERROR(INDEX(tbl_dateHistory[], MATCH(tbl_dailyDashboard[[#This Row],[runDate]:[runDate]], tbl_dateHistory[[runDate]:[runDate]], 0), MATCH(tbl_dailyDashboard[[#Headers],[percentSuccessful]], tbl_dateHistory[#Headers], 0)), "-")</f>
        <v>x</v>
      </c>
      <c r="I838" s="46" t="str">
        <f>IFERROR(INDEX(tbl_dateHistory[], MATCH(tbl_dailyDashboard[[#This Row],[runDate]:[runDate]], tbl_dateHistory[[runDate]:[runDate]], 0), MATCH(tbl_dailyDashboard[[#Headers],[percentBRE]], tbl_dateHistory[#Headers], 0)), "-")</f>
        <v>x</v>
      </c>
      <c r="J838" s="47" t="str">
        <f>IFERROR(INDEX(tbl_dateHistory[], MATCH(tbl_dailyDashboard[[#This Row],[runDate]:[runDate]], tbl_dateHistory[[runDate]:[runDate]], 0), MATCH(tbl_dailyDashboard[[#Headers],[percentSystemErrors]], tbl_dateHistory[#Headers], 0)), "-")</f>
        <v>x</v>
      </c>
      <c r="K838" s="69"/>
    </row>
    <row r="839" spans="2:11" x14ac:dyDescent="0.3">
      <c r="B839" s="63"/>
      <c r="C839" s="45" t="str">
        <f>IFERROR((INDEX(tbl_dateHistory[], tbl_dailyDashboard[[#This Row],[rowLookup]], 1)), "-")</f>
        <v>x</v>
      </c>
      <c r="D839" s="48" t="str">
        <f>IFERROR(INDEX(tbl_dateHistory[], MATCH(tbl_dailyDashboard[[#This Row],[runDate]:[runDate]], tbl_dateHistory[[runDate]:[runDate]], 0), MATCH(tbl_dailyDashboard[[#Headers],[avgBotRunTime]], tbl_dateHistory[#Headers], 0)), "-")</f>
        <v>x</v>
      </c>
      <c r="E839" s="48" t="str">
        <f>IFERROR(INDEX(tbl_dateHistory[], MATCH(tbl_dailyDashboard[[#This Row],[runDate]:[runDate]], tbl_dateHistory[[runDate]:[runDate]], 0), MATCH(tbl_dailyDashboard[[#Headers],[avgTransactionTime]], tbl_dateHistory[#Headers], 0)), "-")</f>
        <v>x</v>
      </c>
      <c r="F839" s="5" t="str">
        <f>IFERROR(INDEX(tbl_dateHistory[], MATCH(tbl_dailyDashboard[[#This Row],[runDate]:[runDate]], tbl_dateHistory[[runDate]:[runDate]], 0), MATCH(tbl_dailyDashboard[[#Headers],[botRuns]], tbl_dateHistory[#Headers], 0)), "-")</f>
        <v>x</v>
      </c>
      <c r="G839" s="6" t="str">
        <f>IFERROR(INDEX(tbl_dateHistory[], MATCH(tbl_dailyDashboard[[#This Row],[runDate]:[runDate]], tbl_dateHistory[[runDate]:[runDate]], 0), MATCH(tbl_dailyDashboard[[#Headers],[totalTransactions]], tbl_dateHistory[#Headers], 0)), "-")</f>
        <v>x</v>
      </c>
      <c r="H839" s="46" t="str">
        <f>IFERROR(INDEX(tbl_dateHistory[], MATCH(tbl_dailyDashboard[[#This Row],[runDate]:[runDate]], tbl_dateHistory[[runDate]:[runDate]], 0), MATCH(tbl_dailyDashboard[[#Headers],[percentSuccessful]], tbl_dateHistory[#Headers], 0)), "-")</f>
        <v>x</v>
      </c>
      <c r="I839" s="46" t="str">
        <f>IFERROR(INDEX(tbl_dateHistory[], MATCH(tbl_dailyDashboard[[#This Row],[runDate]:[runDate]], tbl_dateHistory[[runDate]:[runDate]], 0), MATCH(tbl_dailyDashboard[[#Headers],[percentBRE]], tbl_dateHistory[#Headers], 0)), "-")</f>
        <v>x</v>
      </c>
      <c r="J839" s="47" t="str">
        <f>IFERROR(INDEX(tbl_dateHistory[], MATCH(tbl_dailyDashboard[[#This Row],[runDate]:[runDate]], tbl_dateHistory[[runDate]:[runDate]], 0), MATCH(tbl_dailyDashboard[[#Headers],[percentSystemErrors]], tbl_dateHistory[#Headers], 0)), "-")</f>
        <v>x</v>
      </c>
      <c r="K839" s="69"/>
    </row>
    <row r="840" spans="2:11" x14ac:dyDescent="0.3">
      <c r="B840" s="63"/>
      <c r="C840" s="45" t="str">
        <f>IFERROR((INDEX(tbl_dateHistory[], tbl_dailyDashboard[[#This Row],[rowLookup]], 1)), "-")</f>
        <v>x</v>
      </c>
      <c r="D840" s="48" t="str">
        <f>IFERROR(INDEX(tbl_dateHistory[], MATCH(tbl_dailyDashboard[[#This Row],[runDate]:[runDate]], tbl_dateHistory[[runDate]:[runDate]], 0), MATCH(tbl_dailyDashboard[[#Headers],[avgBotRunTime]], tbl_dateHistory[#Headers], 0)), "-")</f>
        <v>x</v>
      </c>
      <c r="E840" s="48" t="str">
        <f>IFERROR(INDEX(tbl_dateHistory[], MATCH(tbl_dailyDashboard[[#This Row],[runDate]:[runDate]], tbl_dateHistory[[runDate]:[runDate]], 0), MATCH(tbl_dailyDashboard[[#Headers],[avgTransactionTime]], tbl_dateHistory[#Headers], 0)), "-")</f>
        <v>x</v>
      </c>
      <c r="F840" s="5" t="str">
        <f>IFERROR(INDEX(tbl_dateHistory[], MATCH(tbl_dailyDashboard[[#This Row],[runDate]:[runDate]], tbl_dateHistory[[runDate]:[runDate]], 0), MATCH(tbl_dailyDashboard[[#Headers],[botRuns]], tbl_dateHistory[#Headers], 0)), "-")</f>
        <v>x</v>
      </c>
      <c r="G840" s="6" t="str">
        <f>IFERROR(INDEX(tbl_dateHistory[], MATCH(tbl_dailyDashboard[[#This Row],[runDate]:[runDate]], tbl_dateHistory[[runDate]:[runDate]], 0), MATCH(tbl_dailyDashboard[[#Headers],[totalTransactions]], tbl_dateHistory[#Headers], 0)), "-")</f>
        <v>x</v>
      </c>
      <c r="H840" s="46" t="str">
        <f>IFERROR(INDEX(tbl_dateHistory[], MATCH(tbl_dailyDashboard[[#This Row],[runDate]:[runDate]], tbl_dateHistory[[runDate]:[runDate]], 0), MATCH(tbl_dailyDashboard[[#Headers],[percentSuccessful]], tbl_dateHistory[#Headers], 0)), "-")</f>
        <v>x</v>
      </c>
      <c r="I840" s="46" t="str">
        <f>IFERROR(INDEX(tbl_dateHistory[], MATCH(tbl_dailyDashboard[[#This Row],[runDate]:[runDate]], tbl_dateHistory[[runDate]:[runDate]], 0), MATCH(tbl_dailyDashboard[[#Headers],[percentBRE]], tbl_dateHistory[#Headers], 0)), "-")</f>
        <v>x</v>
      </c>
      <c r="J840" s="47" t="str">
        <f>IFERROR(INDEX(tbl_dateHistory[], MATCH(tbl_dailyDashboard[[#This Row],[runDate]:[runDate]], tbl_dateHistory[[runDate]:[runDate]], 0), MATCH(tbl_dailyDashboard[[#Headers],[percentSystemErrors]], tbl_dateHistory[#Headers], 0)), "-")</f>
        <v>x</v>
      </c>
      <c r="K840" s="69"/>
    </row>
    <row r="841" spans="2:11" x14ac:dyDescent="0.3">
      <c r="B841" s="63"/>
      <c r="C841" s="45" t="str">
        <f>IFERROR((INDEX(tbl_dateHistory[], tbl_dailyDashboard[[#This Row],[rowLookup]], 1)), "-")</f>
        <v>x</v>
      </c>
      <c r="D841" s="48" t="str">
        <f>IFERROR(INDEX(tbl_dateHistory[], MATCH(tbl_dailyDashboard[[#This Row],[runDate]:[runDate]], tbl_dateHistory[[runDate]:[runDate]], 0), MATCH(tbl_dailyDashboard[[#Headers],[avgBotRunTime]], tbl_dateHistory[#Headers], 0)), "-")</f>
        <v>x</v>
      </c>
      <c r="E841" s="48" t="str">
        <f>IFERROR(INDEX(tbl_dateHistory[], MATCH(tbl_dailyDashboard[[#This Row],[runDate]:[runDate]], tbl_dateHistory[[runDate]:[runDate]], 0), MATCH(tbl_dailyDashboard[[#Headers],[avgTransactionTime]], tbl_dateHistory[#Headers], 0)), "-")</f>
        <v>x</v>
      </c>
      <c r="F841" s="5" t="str">
        <f>IFERROR(INDEX(tbl_dateHistory[], MATCH(tbl_dailyDashboard[[#This Row],[runDate]:[runDate]], tbl_dateHistory[[runDate]:[runDate]], 0), MATCH(tbl_dailyDashboard[[#Headers],[botRuns]], tbl_dateHistory[#Headers], 0)), "-")</f>
        <v>x</v>
      </c>
      <c r="G841" s="6" t="str">
        <f>IFERROR(INDEX(tbl_dateHistory[], MATCH(tbl_dailyDashboard[[#This Row],[runDate]:[runDate]], tbl_dateHistory[[runDate]:[runDate]], 0), MATCH(tbl_dailyDashboard[[#Headers],[totalTransactions]], tbl_dateHistory[#Headers], 0)), "-")</f>
        <v>x</v>
      </c>
      <c r="H841" s="46" t="str">
        <f>IFERROR(INDEX(tbl_dateHistory[], MATCH(tbl_dailyDashboard[[#This Row],[runDate]:[runDate]], tbl_dateHistory[[runDate]:[runDate]], 0), MATCH(tbl_dailyDashboard[[#Headers],[percentSuccessful]], tbl_dateHistory[#Headers], 0)), "-")</f>
        <v>x</v>
      </c>
      <c r="I841" s="46" t="str">
        <f>IFERROR(INDEX(tbl_dateHistory[], MATCH(tbl_dailyDashboard[[#This Row],[runDate]:[runDate]], tbl_dateHistory[[runDate]:[runDate]], 0), MATCH(tbl_dailyDashboard[[#Headers],[percentBRE]], tbl_dateHistory[#Headers], 0)), "-")</f>
        <v>x</v>
      </c>
      <c r="J841" s="47" t="str">
        <f>IFERROR(INDEX(tbl_dateHistory[], MATCH(tbl_dailyDashboard[[#This Row],[runDate]:[runDate]], tbl_dateHistory[[runDate]:[runDate]], 0), MATCH(tbl_dailyDashboard[[#Headers],[percentSystemErrors]], tbl_dateHistory[#Headers], 0)), "-")</f>
        <v>x</v>
      </c>
      <c r="K841" s="69"/>
    </row>
    <row r="842" spans="2:11" x14ac:dyDescent="0.3">
      <c r="B842" s="63"/>
      <c r="C842" s="45" t="str">
        <f>IFERROR((INDEX(tbl_dateHistory[], tbl_dailyDashboard[[#This Row],[rowLookup]], 1)), "-")</f>
        <v>x</v>
      </c>
      <c r="D842" s="48" t="str">
        <f>IFERROR(INDEX(tbl_dateHistory[], MATCH(tbl_dailyDashboard[[#This Row],[runDate]:[runDate]], tbl_dateHistory[[runDate]:[runDate]], 0), MATCH(tbl_dailyDashboard[[#Headers],[avgBotRunTime]], tbl_dateHistory[#Headers], 0)), "-")</f>
        <v>x</v>
      </c>
      <c r="E842" s="48" t="str">
        <f>IFERROR(INDEX(tbl_dateHistory[], MATCH(tbl_dailyDashboard[[#This Row],[runDate]:[runDate]], tbl_dateHistory[[runDate]:[runDate]], 0), MATCH(tbl_dailyDashboard[[#Headers],[avgTransactionTime]], tbl_dateHistory[#Headers], 0)), "-")</f>
        <v>x</v>
      </c>
      <c r="F842" s="5" t="str">
        <f>IFERROR(INDEX(tbl_dateHistory[], MATCH(tbl_dailyDashboard[[#This Row],[runDate]:[runDate]], tbl_dateHistory[[runDate]:[runDate]], 0), MATCH(tbl_dailyDashboard[[#Headers],[botRuns]], tbl_dateHistory[#Headers], 0)), "-")</f>
        <v>x</v>
      </c>
      <c r="G842" s="6" t="str">
        <f>IFERROR(INDEX(tbl_dateHistory[], MATCH(tbl_dailyDashboard[[#This Row],[runDate]:[runDate]], tbl_dateHistory[[runDate]:[runDate]], 0), MATCH(tbl_dailyDashboard[[#Headers],[totalTransactions]], tbl_dateHistory[#Headers], 0)), "-")</f>
        <v>x</v>
      </c>
      <c r="H842" s="46" t="str">
        <f>IFERROR(INDEX(tbl_dateHistory[], MATCH(tbl_dailyDashboard[[#This Row],[runDate]:[runDate]], tbl_dateHistory[[runDate]:[runDate]], 0), MATCH(tbl_dailyDashboard[[#Headers],[percentSuccessful]], tbl_dateHistory[#Headers], 0)), "-")</f>
        <v>x</v>
      </c>
      <c r="I842" s="46" t="str">
        <f>IFERROR(INDEX(tbl_dateHistory[], MATCH(tbl_dailyDashboard[[#This Row],[runDate]:[runDate]], tbl_dateHistory[[runDate]:[runDate]], 0), MATCH(tbl_dailyDashboard[[#Headers],[percentBRE]], tbl_dateHistory[#Headers], 0)), "-")</f>
        <v>x</v>
      </c>
      <c r="J842" s="47" t="str">
        <f>IFERROR(INDEX(tbl_dateHistory[], MATCH(tbl_dailyDashboard[[#This Row],[runDate]:[runDate]], tbl_dateHistory[[runDate]:[runDate]], 0), MATCH(tbl_dailyDashboard[[#Headers],[percentSystemErrors]], tbl_dateHistory[#Headers], 0)), "-")</f>
        <v>x</v>
      </c>
      <c r="K842" s="69"/>
    </row>
    <row r="843" spans="2:11" x14ac:dyDescent="0.3">
      <c r="B843" s="63"/>
      <c r="C843" s="45" t="str">
        <f>IFERROR((INDEX(tbl_dateHistory[], tbl_dailyDashboard[[#This Row],[rowLookup]], 1)), "-")</f>
        <v>x</v>
      </c>
      <c r="D843" s="48" t="str">
        <f>IFERROR(INDEX(tbl_dateHistory[], MATCH(tbl_dailyDashboard[[#This Row],[runDate]:[runDate]], tbl_dateHistory[[runDate]:[runDate]], 0), MATCH(tbl_dailyDashboard[[#Headers],[avgBotRunTime]], tbl_dateHistory[#Headers], 0)), "-")</f>
        <v>x</v>
      </c>
      <c r="E843" s="48" t="str">
        <f>IFERROR(INDEX(tbl_dateHistory[], MATCH(tbl_dailyDashboard[[#This Row],[runDate]:[runDate]], tbl_dateHistory[[runDate]:[runDate]], 0), MATCH(tbl_dailyDashboard[[#Headers],[avgTransactionTime]], tbl_dateHistory[#Headers], 0)), "-")</f>
        <v>x</v>
      </c>
      <c r="F843" s="5" t="str">
        <f>IFERROR(INDEX(tbl_dateHistory[], MATCH(tbl_dailyDashboard[[#This Row],[runDate]:[runDate]], tbl_dateHistory[[runDate]:[runDate]], 0), MATCH(tbl_dailyDashboard[[#Headers],[botRuns]], tbl_dateHistory[#Headers], 0)), "-")</f>
        <v>x</v>
      </c>
      <c r="G843" s="6" t="str">
        <f>IFERROR(INDEX(tbl_dateHistory[], MATCH(tbl_dailyDashboard[[#This Row],[runDate]:[runDate]], tbl_dateHistory[[runDate]:[runDate]], 0), MATCH(tbl_dailyDashboard[[#Headers],[totalTransactions]], tbl_dateHistory[#Headers], 0)), "-")</f>
        <v>x</v>
      </c>
      <c r="H843" s="46" t="str">
        <f>IFERROR(INDEX(tbl_dateHistory[], MATCH(tbl_dailyDashboard[[#This Row],[runDate]:[runDate]], tbl_dateHistory[[runDate]:[runDate]], 0), MATCH(tbl_dailyDashboard[[#Headers],[percentSuccessful]], tbl_dateHistory[#Headers], 0)), "-")</f>
        <v>x</v>
      </c>
      <c r="I843" s="46" t="str">
        <f>IFERROR(INDEX(tbl_dateHistory[], MATCH(tbl_dailyDashboard[[#This Row],[runDate]:[runDate]], tbl_dateHistory[[runDate]:[runDate]], 0), MATCH(tbl_dailyDashboard[[#Headers],[percentBRE]], tbl_dateHistory[#Headers], 0)), "-")</f>
        <v>x</v>
      </c>
      <c r="J843" s="47" t="str">
        <f>IFERROR(INDEX(tbl_dateHistory[], MATCH(tbl_dailyDashboard[[#This Row],[runDate]:[runDate]], tbl_dateHistory[[runDate]:[runDate]], 0), MATCH(tbl_dailyDashboard[[#Headers],[percentSystemErrors]], tbl_dateHistory[#Headers], 0)), "-")</f>
        <v>x</v>
      </c>
      <c r="K843" s="69"/>
    </row>
    <row r="844" spans="2:11" x14ac:dyDescent="0.3">
      <c r="B844" s="63"/>
      <c r="C844" s="45" t="str">
        <f>IFERROR((INDEX(tbl_dateHistory[], tbl_dailyDashboard[[#This Row],[rowLookup]], 1)), "-")</f>
        <v>x</v>
      </c>
      <c r="D844" s="48" t="str">
        <f>IFERROR(INDEX(tbl_dateHistory[], MATCH(tbl_dailyDashboard[[#This Row],[runDate]:[runDate]], tbl_dateHistory[[runDate]:[runDate]], 0), MATCH(tbl_dailyDashboard[[#Headers],[avgBotRunTime]], tbl_dateHistory[#Headers], 0)), "-")</f>
        <v>x</v>
      </c>
      <c r="E844" s="48" t="str">
        <f>IFERROR(INDEX(tbl_dateHistory[], MATCH(tbl_dailyDashboard[[#This Row],[runDate]:[runDate]], tbl_dateHistory[[runDate]:[runDate]], 0), MATCH(tbl_dailyDashboard[[#Headers],[avgTransactionTime]], tbl_dateHistory[#Headers], 0)), "-")</f>
        <v>x</v>
      </c>
      <c r="F844" s="5" t="str">
        <f>IFERROR(INDEX(tbl_dateHistory[], MATCH(tbl_dailyDashboard[[#This Row],[runDate]:[runDate]], tbl_dateHistory[[runDate]:[runDate]], 0), MATCH(tbl_dailyDashboard[[#Headers],[botRuns]], tbl_dateHistory[#Headers], 0)), "-")</f>
        <v>x</v>
      </c>
      <c r="G844" s="6" t="str">
        <f>IFERROR(INDEX(tbl_dateHistory[], MATCH(tbl_dailyDashboard[[#This Row],[runDate]:[runDate]], tbl_dateHistory[[runDate]:[runDate]], 0), MATCH(tbl_dailyDashboard[[#Headers],[totalTransactions]], tbl_dateHistory[#Headers], 0)), "-")</f>
        <v>x</v>
      </c>
      <c r="H844" s="46" t="str">
        <f>IFERROR(INDEX(tbl_dateHistory[], MATCH(tbl_dailyDashboard[[#This Row],[runDate]:[runDate]], tbl_dateHistory[[runDate]:[runDate]], 0), MATCH(tbl_dailyDashboard[[#Headers],[percentSuccessful]], tbl_dateHistory[#Headers], 0)), "-")</f>
        <v>x</v>
      </c>
      <c r="I844" s="46" t="str">
        <f>IFERROR(INDEX(tbl_dateHistory[], MATCH(tbl_dailyDashboard[[#This Row],[runDate]:[runDate]], tbl_dateHistory[[runDate]:[runDate]], 0), MATCH(tbl_dailyDashboard[[#Headers],[percentBRE]], tbl_dateHistory[#Headers], 0)), "-")</f>
        <v>x</v>
      </c>
      <c r="J844" s="47" t="str">
        <f>IFERROR(INDEX(tbl_dateHistory[], MATCH(tbl_dailyDashboard[[#This Row],[runDate]:[runDate]], tbl_dateHistory[[runDate]:[runDate]], 0), MATCH(tbl_dailyDashboard[[#Headers],[percentSystemErrors]], tbl_dateHistory[#Headers], 0)), "-")</f>
        <v>x</v>
      </c>
      <c r="K844" s="69"/>
    </row>
    <row r="845" spans="2:11" x14ac:dyDescent="0.3">
      <c r="B845" s="63"/>
      <c r="C845" s="45" t="str">
        <f>IFERROR((INDEX(tbl_dateHistory[], tbl_dailyDashboard[[#This Row],[rowLookup]], 1)), "-")</f>
        <v>x</v>
      </c>
      <c r="D845" s="48" t="str">
        <f>IFERROR(INDEX(tbl_dateHistory[], MATCH(tbl_dailyDashboard[[#This Row],[runDate]:[runDate]], tbl_dateHistory[[runDate]:[runDate]], 0), MATCH(tbl_dailyDashboard[[#Headers],[avgBotRunTime]], tbl_dateHistory[#Headers], 0)), "-")</f>
        <v>x</v>
      </c>
      <c r="E845" s="48" t="str">
        <f>IFERROR(INDEX(tbl_dateHistory[], MATCH(tbl_dailyDashboard[[#This Row],[runDate]:[runDate]], tbl_dateHistory[[runDate]:[runDate]], 0), MATCH(tbl_dailyDashboard[[#Headers],[avgTransactionTime]], tbl_dateHistory[#Headers], 0)), "-")</f>
        <v>x</v>
      </c>
      <c r="F845" s="5" t="str">
        <f>IFERROR(INDEX(tbl_dateHistory[], MATCH(tbl_dailyDashboard[[#This Row],[runDate]:[runDate]], tbl_dateHistory[[runDate]:[runDate]], 0), MATCH(tbl_dailyDashboard[[#Headers],[botRuns]], tbl_dateHistory[#Headers], 0)), "-")</f>
        <v>x</v>
      </c>
      <c r="G845" s="6" t="str">
        <f>IFERROR(INDEX(tbl_dateHistory[], MATCH(tbl_dailyDashboard[[#This Row],[runDate]:[runDate]], tbl_dateHistory[[runDate]:[runDate]], 0), MATCH(tbl_dailyDashboard[[#Headers],[totalTransactions]], tbl_dateHistory[#Headers], 0)), "-")</f>
        <v>x</v>
      </c>
      <c r="H845" s="46" t="str">
        <f>IFERROR(INDEX(tbl_dateHistory[], MATCH(tbl_dailyDashboard[[#This Row],[runDate]:[runDate]], tbl_dateHistory[[runDate]:[runDate]], 0), MATCH(tbl_dailyDashboard[[#Headers],[percentSuccessful]], tbl_dateHistory[#Headers], 0)), "-")</f>
        <v>x</v>
      </c>
      <c r="I845" s="46" t="str">
        <f>IFERROR(INDEX(tbl_dateHistory[], MATCH(tbl_dailyDashboard[[#This Row],[runDate]:[runDate]], tbl_dateHistory[[runDate]:[runDate]], 0), MATCH(tbl_dailyDashboard[[#Headers],[percentBRE]], tbl_dateHistory[#Headers], 0)), "-")</f>
        <v>x</v>
      </c>
      <c r="J845" s="47" t="str">
        <f>IFERROR(INDEX(tbl_dateHistory[], MATCH(tbl_dailyDashboard[[#This Row],[runDate]:[runDate]], tbl_dateHistory[[runDate]:[runDate]], 0), MATCH(tbl_dailyDashboard[[#Headers],[percentSystemErrors]], tbl_dateHistory[#Headers], 0)), "-")</f>
        <v>x</v>
      </c>
      <c r="K845" s="69"/>
    </row>
    <row r="846" spans="2:11" x14ac:dyDescent="0.3">
      <c r="B846" s="63"/>
      <c r="C846" s="45" t="str">
        <f>IFERROR((INDEX(tbl_dateHistory[], tbl_dailyDashboard[[#This Row],[rowLookup]], 1)), "-")</f>
        <v>x</v>
      </c>
      <c r="D846" s="48" t="str">
        <f>IFERROR(INDEX(tbl_dateHistory[], MATCH(tbl_dailyDashboard[[#This Row],[runDate]:[runDate]], tbl_dateHistory[[runDate]:[runDate]], 0), MATCH(tbl_dailyDashboard[[#Headers],[avgBotRunTime]], tbl_dateHistory[#Headers], 0)), "-")</f>
        <v>x</v>
      </c>
      <c r="E846" s="48" t="str">
        <f>IFERROR(INDEX(tbl_dateHistory[], MATCH(tbl_dailyDashboard[[#This Row],[runDate]:[runDate]], tbl_dateHistory[[runDate]:[runDate]], 0), MATCH(tbl_dailyDashboard[[#Headers],[avgTransactionTime]], tbl_dateHistory[#Headers], 0)), "-")</f>
        <v>x</v>
      </c>
      <c r="F846" s="5" t="str">
        <f>IFERROR(INDEX(tbl_dateHistory[], MATCH(tbl_dailyDashboard[[#This Row],[runDate]:[runDate]], tbl_dateHistory[[runDate]:[runDate]], 0), MATCH(tbl_dailyDashboard[[#Headers],[botRuns]], tbl_dateHistory[#Headers], 0)), "-")</f>
        <v>x</v>
      </c>
      <c r="G846" s="6" t="str">
        <f>IFERROR(INDEX(tbl_dateHistory[], MATCH(tbl_dailyDashboard[[#This Row],[runDate]:[runDate]], tbl_dateHistory[[runDate]:[runDate]], 0), MATCH(tbl_dailyDashboard[[#Headers],[totalTransactions]], tbl_dateHistory[#Headers], 0)), "-")</f>
        <v>x</v>
      </c>
      <c r="H846" s="46" t="str">
        <f>IFERROR(INDEX(tbl_dateHistory[], MATCH(tbl_dailyDashboard[[#This Row],[runDate]:[runDate]], tbl_dateHistory[[runDate]:[runDate]], 0), MATCH(tbl_dailyDashboard[[#Headers],[percentSuccessful]], tbl_dateHistory[#Headers], 0)), "-")</f>
        <v>x</v>
      </c>
      <c r="I846" s="46" t="str">
        <f>IFERROR(INDEX(tbl_dateHistory[], MATCH(tbl_dailyDashboard[[#This Row],[runDate]:[runDate]], tbl_dateHistory[[runDate]:[runDate]], 0), MATCH(tbl_dailyDashboard[[#Headers],[percentBRE]], tbl_dateHistory[#Headers], 0)), "-")</f>
        <v>x</v>
      </c>
      <c r="J846" s="47" t="str">
        <f>IFERROR(INDEX(tbl_dateHistory[], MATCH(tbl_dailyDashboard[[#This Row],[runDate]:[runDate]], tbl_dateHistory[[runDate]:[runDate]], 0), MATCH(tbl_dailyDashboard[[#Headers],[percentSystemErrors]], tbl_dateHistory[#Headers], 0)), "-")</f>
        <v>x</v>
      </c>
      <c r="K846" s="69"/>
    </row>
    <row r="847" spans="2:11" x14ac:dyDescent="0.3">
      <c r="B847" s="63"/>
      <c r="C847" s="45" t="str">
        <f>IFERROR((INDEX(tbl_dateHistory[], tbl_dailyDashboard[[#This Row],[rowLookup]], 1)), "-")</f>
        <v>x</v>
      </c>
      <c r="D847" s="48" t="str">
        <f>IFERROR(INDEX(tbl_dateHistory[], MATCH(tbl_dailyDashboard[[#This Row],[runDate]:[runDate]], tbl_dateHistory[[runDate]:[runDate]], 0), MATCH(tbl_dailyDashboard[[#Headers],[avgBotRunTime]], tbl_dateHistory[#Headers], 0)), "-")</f>
        <v>x</v>
      </c>
      <c r="E847" s="48" t="str">
        <f>IFERROR(INDEX(tbl_dateHistory[], MATCH(tbl_dailyDashboard[[#This Row],[runDate]:[runDate]], tbl_dateHistory[[runDate]:[runDate]], 0), MATCH(tbl_dailyDashboard[[#Headers],[avgTransactionTime]], tbl_dateHistory[#Headers], 0)), "-")</f>
        <v>x</v>
      </c>
      <c r="F847" s="5" t="str">
        <f>IFERROR(INDEX(tbl_dateHistory[], MATCH(tbl_dailyDashboard[[#This Row],[runDate]:[runDate]], tbl_dateHistory[[runDate]:[runDate]], 0), MATCH(tbl_dailyDashboard[[#Headers],[botRuns]], tbl_dateHistory[#Headers], 0)), "-")</f>
        <v>x</v>
      </c>
      <c r="G847" s="6" t="str">
        <f>IFERROR(INDEX(tbl_dateHistory[], MATCH(tbl_dailyDashboard[[#This Row],[runDate]:[runDate]], tbl_dateHistory[[runDate]:[runDate]], 0), MATCH(tbl_dailyDashboard[[#Headers],[totalTransactions]], tbl_dateHistory[#Headers], 0)), "-")</f>
        <v>x</v>
      </c>
      <c r="H847" s="46" t="str">
        <f>IFERROR(INDEX(tbl_dateHistory[], MATCH(tbl_dailyDashboard[[#This Row],[runDate]:[runDate]], tbl_dateHistory[[runDate]:[runDate]], 0), MATCH(tbl_dailyDashboard[[#Headers],[percentSuccessful]], tbl_dateHistory[#Headers], 0)), "-")</f>
        <v>x</v>
      </c>
      <c r="I847" s="46" t="str">
        <f>IFERROR(INDEX(tbl_dateHistory[], MATCH(tbl_dailyDashboard[[#This Row],[runDate]:[runDate]], tbl_dateHistory[[runDate]:[runDate]], 0), MATCH(tbl_dailyDashboard[[#Headers],[percentBRE]], tbl_dateHistory[#Headers], 0)), "-")</f>
        <v>x</v>
      </c>
      <c r="J847" s="47" t="str">
        <f>IFERROR(INDEX(tbl_dateHistory[], MATCH(tbl_dailyDashboard[[#This Row],[runDate]:[runDate]], tbl_dateHistory[[runDate]:[runDate]], 0), MATCH(tbl_dailyDashboard[[#Headers],[percentSystemErrors]], tbl_dateHistory[#Headers], 0)), "-")</f>
        <v>x</v>
      </c>
      <c r="K847" s="69"/>
    </row>
    <row r="848" spans="2:11" x14ac:dyDescent="0.3">
      <c r="B848" s="63"/>
      <c r="C848" s="45" t="str">
        <f>IFERROR((INDEX(tbl_dateHistory[], tbl_dailyDashboard[[#This Row],[rowLookup]], 1)), "-")</f>
        <v>x</v>
      </c>
      <c r="D848" s="48" t="str">
        <f>IFERROR(INDEX(tbl_dateHistory[], MATCH(tbl_dailyDashboard[[#This Row],[runDate]:[runDate]], tbl_dateHistory[[runDate]:[runDate]], 0), MATCH(tbl_dailyDashboard[[#Headers],[avgBotRunTime]], tbl_dateHistory[#Headers], 0)), "-")</f>
        <v>x</v>
      </c>
      <c r="E848" s="48" t="str">
        <f>IFERROR(INDEX(tbl_dateHistory[], MATCH(tbl_dailyDashboard[[#This Row],[runDate]:[runDate]], tbl_dateHistory[[runDate]:[runDate]], 0), MATCH(tbl_dailyDashboard[[#Headers],[avgTransactionTime]], tbl_dateHistory[#Headers], 0)), "-")</f>
        <v>x</v>
      </c>
      <c r="F848" s="5" t="str">
        <f>IFERROR(INDEX(tbl_dateHistory[], MATCH(tbl_dailyDashboard[[#This Row],[runDate]:[runDate]], tbl_dateHistory[[runDate]:[runDate]], 0), MATCH(tbl_dailyDashboard[[#Headers],[botRuns]], tbl_dateHistory[#Headers], 0)), "-")</f>
        <v>x</v>
      </c>
      <c r="G848" s="6" t="str">
        <f>IFERROR(INDEX(tbl_dateHistory[], MATCH(tbl_dailyDashboard[[#This Row],[runDate]:[runDate]], tbl_dateHistory[[runDate]:[runDate]], 0), MATCH(tbl_dailyDashboard[[#Headers],[totalTransactions]], tbl_dateHistory[#Headers], 0)), "-")</f>
        <v>x</v>
      </c>
      <c r="H848" s="46" t="str">
        <f>IFERROR(INDEX(tbl_dateHistory[], MATCH(tbl_dailyDashboard[[#This Row],[runDate]:[runDate]], tbl_dateHistory[[runDate]:[runDate]], 0), MATCH(tbl_dailyDashboard[[#Headers],[percentSuccessful]], tbl_dateHistory[#Headers], 0)), "-")</f>
        <v>x</v>
      </c>
      <c r="I848" s="46" t="str">
        <f>IFERROR(INDEX(tbl_dateHistory[], MATCH(tbl_dailyDashboard[[#This Row],[runDate]:[runDate]], tbl_dateHistory[[runDate]:[runDate]], 0), MATCH(tbl_dailyDashboard[[#Headers],[percentBRE]], tbl_dateHistory[#Headers], 0)), "-")</f>
        <v>x</v>
      </c>
      <c r="J848" s="47" t="str">
        <f>IFERROR(INDEX(tbl_dateHistory[], MATCH(tbl_dailyDashboard[[#This Row],[runDate]:[runDate]], tbl_dateHistory[[runDate]:[runDate]], 0), MATCH(tbl_dailyDashboard[[#Headers],[percentSystemErrors]], tbl_dateHistory[#Headers], 0)), "-")</f>
        <v>x</v>
      </c>
      <c r="K848" s="69"/>
    </row>
    <row r="849" spans="2:11" x14ac:dyDescent="0.3">
      <c r="B849" s="63"/>
      <c r="C849" s="45" t="str">
        <f>IFERROR((INDEX(tbl_dateHistory[], tbl_dailyDashboard[[#This Row],[rowLookup]], 1)), "-")</f>
        <v>x</v>
      </c>
      <c r="D849" s="48" t="str">
        <f>IFERROR(INDEX(tbl_dateHistory[], MATCH(tbl_dailyDashboard[[#This Row],[runDate]:[runDate]], tbl_dateHistory[[runDate]:[runDate]], 0), MATCH(tbl_dailyDashboard[[#Headers],[avgBotRunTime]], tbl_dateHistory[#Headers], 0)), "-")</f>
        <v>x</v>
      </c>
      <c r="E849" s="48" t="str">
        <f>IFERROR(INDEX(tbl_dateHistory[], MATCH(tbl_dailyDashboard[[#This Row],[runDate]:[runDate]], tbl_dateHistory[[runDate]:[runDate]], 0), MATCH(tbl_dailyDashboard[[#Headers],[avgTransactionTime]], tbl_dateHistory[#Headers], 0)), "-")</f>
        <v>x</v>
      </c>
      <c r="F849" s="5" t="str">
        <f>IFERROR(INDEX(tbl_dateHistory[], MATCH(tbl_dailyDashboard[[#This Row],[runDate]:[runDate]], tbl_dateHistory[[runDate]:[runDate]], 0), MATCH(tbl_dailyDashboard[[#Headers],[botRuns]], tbl_dateHistory[#Headers], 0)), "-")</f>
        <v>x</v>
      </c>
      <c r="G849" s="6" t="str">
        <f>IFERROR(INDEX(tbl_dateHistory[], MATCH(tbl_dailyDashboard[[#This Row],[runDate]:[runDate]], tbl_dateHistory[[runDate]:[runDate]], 0), MATCH(tbl_dailyDashboard[[#Headers],[totalTransactions]], tbl_dateHistory[#Headers], 0)), "-")</f>
        <v>x</v>
      </c>
      <c r="H849" s="46" t="str">
        <f>IFERROR(INDEX(tbl_dateHistory[], MATCH(tbl_dailyDashboard[[#This Row],[runDate]:[runDate]], tbl_dateHistory[[runDate]:[runDate]], 0), MATCH(tbl_dailyDashboard[[#Headers],[percentSuccessful]], tbl_dateHistory[#Headers], 0)), "-")</f>
        <v>x</v>
      </c>
      <c r="I849" s="46" t="str">
        <f>IFERROR(INDEX(tbl_dateHistory[], MATCH(tbl_dailyDashboard[[#This Row],[runDate]:[runDate]], tbl_dateHistory[[runDate]:[runDate]], 0), MATCH(tbl_dailyDashboard[[#Headers],[percentBRE]], tbl_dateHistory[#Headers], 0)), "-")</f>
        <v>x</v>
      </c>
      <c r="J849" s="47" t="str">
        <f>IFERROR(INDEX(tbl_dateHistory[], MATCH(tbl_dailyDashboard[[#This Row],[runDate]:[runDate]], tbl_dateHistory[[runDate]:[runDate]], 0), MATCH(tbl_dailyDashboard[[#Headers],[percentSystemErrors]], tbl_dateHistory[#Headers], 0)), "-")</f>
        <v>x</v>
      </c>
      <c r="K849" s="69"/>
    </row>
    <row r="850" spans="2:11" x14ac:dyDescent="0.3">
      <c r="B850" s="63"/>
      <c r="C850" s="45" t="str">
        <f>IFERROR((INDEX(tbl_dateHistory[], tbl_dailyDashboard[[#This Row],[rowLookup]], 1)), "-")</f>
        <v>x</v>
      </c>
      <c r="D850" s="48" t="str">
        <f>IFERROR(INDEX(tbl_dateHistory[], MATCH(tbl_dailyDashboard[[#This Row],[runDate]:[runDate]], tbl_dateHistory[[runDate]:[runDate]], 0), MATCH(tbl_dailyDashboard[[#Headers],[avgBotRunTime]], tbl_dateHistory[#Headers], 0)), "-")</f>
        <v>x</v>
      </c>
      <c r="E850" s="48" t="str">
        <f>IFERROR(INDEX(tbl_dateHistory[], MATCH(tbl_dailyDashboard[[#This Row],[runDate]:[runDate]], tbl_dateHistory[[runDate]:[runDate]], 0), MATCH(tbl_dailyDashboard[[#Headers],[avgTransactionTime]], tbl_dateHistory[#Headers], 0)), "-")</f>
        <v>x</v>
      </c>
      <c r="F850" s="5" t="str">
        <f>IFERROR(INDEX(tbl_dateHistory[], MATCH(tbl_dailyDashboard[[#This Row],[runDate]:[runDate]], tbl_dateHistory[[runDate]:[runDate]], 0), MATCH(tbl_dailyDashboard[[#Headers],[botRuns]], tbl_dateHistory[#Headers], 0)), "-")</f>
        <v>x</v>
      </c>
      <c r="G850" s="6" t="str">
        <f>IFERROR(INDEX(tbl_dateHistory[], MATCH(tbl_dailyDashboard[[#This Row],[runDate]:[runDate]], tbl_dateHistory[[runDate]:[runDate]], 0), MATCH(tbl_dailyDashboard[[#Headers],[totalTransactions]], tbl_dateHistory[#Headers], 0)), "-")</f>
        <v>x</v>
      </c>
      <c r="H850" s="46" t="str">
        <f>IFERROR(INDEX(tbl_dateHistory[], MATCH(tbl_dailyDashboard[[#This Row],[runDate]:[runDate]], tbl_dateHistory[[runDate]:[runDate]], 0), MATCH(tbl_dailyDashboard[[#Headers],[percentSuccessful]], tbl_dateHistory[#Headers], 0)), "-")</f>
        <v>x</v>
      </c>
      <c r="I850" s="46" t="str">
        <f>IFERROR(INDEX(tbl_dateHistory[], MATCH(tbl_dailyDashboard[[#This Row],[runDate]:[runDate]], tbl_dateHistory[[runDate]:[runDate]], 0), MATCH(tbl_dailyDashboard[[#Headers],[percentBRE]], tbl_dateHistory[#Headers], 0)), "-")</f>
        <v>x</v>
      </c>
      <c r="J850" s="47" t="str">
        <f>IFERROR(INDEX(tbl_dateHistory[], MATCH(tbl_dailyDashboard[[#This Row],[runDate]:[runDate]], tbl_dateHistory[[runDate]:[runDate]], 0), MATCH(tbl_dailyDashboard[[#Headers],[percentSystemErrors]], tbl_dateHistory[#Headers], 0)), "-")</f>
        <v>x</v>
      </c>
      <c r="K850" s="69"/>
    </row>
    <row r="851" spans="2:11" x14ac:dyDescent="0.3">
      <c r="B851" s="63"/>
      <c r="C851" s="45" t="str">
        <f>IFERROR((INDEX(tbl_dateHistory[], tbl_dailyDashboard[[#This Row],[rowLookup]], 1)), "-")</f>
        <v>x</v>
      </c>
      <c r="D851" s="48" t="str">
        <f>IFERROR(INDEX(tbl_dateHistory[], MATCH(tbl_dailyDashboard[[#This Row],[runDate]:[runDate]], tbl_dateHistory[[runDate]:[runDate]], 0), MATCH(tbl_dailyDashboard[[#Headers],[avgBotRunTime]], tbl_dateHistory[#Headers], 0)), "-")</f>
        <v>x</v>
      </c>
      <c r="E851" s="48" t="str">
        <f>IFERROR(INDEX(tbl_dateHistory[], MATCH(tbl_dailyDashboard[[#This Row],[runDate]:[runDate]], tbl_dateHistory[[runDate]:[runDate]], 0), MATCH(tbl_dailyDashboard[[#Headers],[avgTransactionTime]], tbl_dateHistory[#Headers], 0)), "-")</f>
        <v>x</v>
      </c>
      <c r="F851" s="5" t="str">
        <f>IFERROR(INDEX(tbl_dateHistory[], MATCH(tbl_dailyDashboard[[#This Row],[runDate]:[runDate]], tbl_dateHistory[[runDate]:[runDate]], 0), MATCH(tbl_dailyDashboard[[#Headers],[botRuns]], tbl_dateHistory[#Headers], 0)), "-")</f>
        <v>x</v>
      </c>
      <c r="G851" s="6" t="str">
        <f>IFERROR(INDEX(tbl_dateHistory[], MATCH(tbl_dailyDashboard[[#This Row],[runDate]:[runDate]], tbl_dateHistory[[runDate]:[runDate]], 0), MATCH(tbl_dailyDashboard[[#Headers],[totalTransactions]], tbl_dateHistory[#Headers], 0)), "-")</f>
        <v>x</v>
      </c>
      <c r="H851" s="46" t="str">
        <f>IFERROR(INDEX(tbl_dateHistory[], MATCH(tbl_dailyDashboard[[#This Row],[runDate]:[runDate]], tbl_dateHistory[[runDate]:[runDate]], 0), MATCH(tbl_dailyDashboard[[#Headers],[percentSuccessful]], tbl_dateHistory[#Headers], 0)), "-")</f>
        <v>x</v>
      </c>
      <c r="I851" s="46" t="str">
        <f>IFERROR(INDEX(tbl_dateHistory[], MATCH(tbl_dailyDashboard[[#This Row],[runDate]:[runDate]], tbl_dateHistory[[runDate]:[runDate]], 0), MATCH(tbl_dailyDashboard[[#Headers],[percentBRE]], tbl_dateHistory[#Headers], 0)), "-")</f>
        <v>x</v>
      </c>
      <c r="J851" s="47" t="str">
        <f>IFERROR(INDEX(tbl_dateHistory[], MATCH(tbl_dailyDashboard[[#This Row],[runDate]:[runDate]], tbl_dateHistory[[runDate]:[runDate]], 0), MATCH(tbl_dailyDashboard[[#Headers],[percentSystemErrors]], tbl_dateHistory[#Headers], 0)), "-")</f>
        <v>x</v>
      </c>
      <c r="K851" s="69"/>
    </row>
    <row r="852" spans="2:11" x14ac:dyDescent="0.3">
      <c r="B852" s="63"/>
      <c r="C852" s="45" t="str">
        <f>IFERROR((INDEX(tbl_dateHistory[], tbl_dailyDashboard[[#This Row],[rowLookup]], 1)), "-")</f>
        <v>x</v>
      </c>
      <c r="D852" s="48" t="str">
        <f>IFERROR(INDEX(tbl_dateHistory[], MATCH(tbl_dailyDashboard[[#This Row],[runDate]:[runDate]], tbl_dateHistory[[runDate]:[runDate]], 0), MATCH(tbl_dailyDashboard[[#Headers],[avgBotRunTime]], tbl_dateHistory[#Headers], 0)), "-")</f>
        <v>x</v>
      </c>
      <c r="E852" s="48" t="str">
        <f>IFERROR(INDEX(tbl_dateHistory[], MATCH(tbl_dailyDashboard[[#This Row],[runDate]:[runDate]], tbl_dateHistory[[runDate]:[runDate]], 0), MATCH(tbl_dailyDashboard[[#Headers],[avgTransactionTime]], tbl_dateHistory[#Headers], 0)), "-")</f>
        <v>x</v>
      </c>
      <c r="F852" s="5" t="str">
        <f>IFERROR(INDEX(tbl_dateHistory[], MATCH(tbl_dailyDashboard[[#This Row],[runDate]:[runDate]], tbl_dateHistory[[runDate]:[runDate]], 0), MATCH(tbl_dailyDashboard[[#Headers],[botRuns]], tbl_dateHistory[#Headers], 0)), "-")</f>
        <v>x</v>
      </c>
      <c r="G852" s="6" t="str">
        <f>IFERROR(INDEX(tbl_dateHistory[], MATCH(tbl_dailyDashboard[[#This Row],[runDate]:[runDate]], tbl_dateHistory[[runDate]:[runDate]], 0), MATCH(tbl_dailyDashboard[[#Headers],[totalTransactions]], tbl_dateHistory[#Headers], 0)), "-")</f>
        <v>x</v>
      </c>
      <c r="H852" s="46" t="str">
        <f>IFERROR(INDEX(tbl_dateHistory[], MATCH(tbl_dailyDashboard[[#This Row],[runDate]:[runDate]], tbl_dateHistory[[runDate]:[runDate]], 0), MATCH(tbl_dailyDashboard[[#Headers],[percentSuccessful]], tbl_dateHistory[#Headers], 0)), "-")</f>
        <v>x</v>
      </c>
      <c r="I852" s="46" t="str">
        <f>IFERROR(INDEX(tbl_dateHistory[], MATCH(tbl_dailyDashboard[[#This Row],[runDate]:[runDate]], tbl_dateHistory[[runDate]:[runDate]], 0), MATCH(tbl_dailyDashboard[[#Headers],[percentBRE]], tbl_dateHistory[#Headers], 0)), "-")</f>
        <v>x</v>
      </c>
      <c r="J852" s="47" t="str">
        <f>IFERROR(INDEX(tbl_dateHistory[], MATCH(tbl_dailyDashboard[[#This Row],[runDate]:[runDate]], tbl_dateHistory[[runDate]:[runDate]], 0), MATCH(tbl_dailyDashboard[[#Headers],[percentSystemErrors]], tbl_dateHistory[#Headers], 0)), "-")</f>
        <v>x</v>
      </c>
      <c r="K852" s="69"/>
    </row>
    <row r="853" spans="2:11" x14ac:dyDescent="0.3">
      <c r="B853" s="63"/>
      <c r="C853" s="45" t="str">
        <f>IFERROR((INDEX(tbl_dateHistory[], tbl_dailyDashboard[[#This Row],[rowLookup]], 1)), "-")</f>
        <v>x</v>
      </c>
      <c r="D853" s="48" t="str">
        <f>IFERROR(INDEX(tbl_dateHistory[], MATCH(tbl_dailyDashboard[[#This Row],[runDate]:[runDate]], tbl_dateHistory[[runDate]:[runDate]], 0), MATCH(tbl_dailyDashboard[[#Headers],[avgBotRunTime]], tbl_dateHistory[#Headers], 0)), "-")</f>
        <v>x</v>
      </c>
      <c r="E853" s="48" t="str">
        <f>IFERROR(INDEX(tbl_dateHistory[], MATCH(tbl_dailyDashboard[[#This Row],[runDate]:[runDate]], tbl_dateHistory[[runDate]:[runDate]], 0), MATCH(tbl_dailyDashboard[[#Headers],[avgTransactionTime]], tbl_dateHistory[#Headers], 0)), "-")</f>
        <v>x</v>
      </c>
      <c r="F853" s="5" t="str">
        <f>IFERROR(INDEX(tbl_dateHistory[], MATCH(tbl_dailyDashboard[[#This Row],[runDate]:[runDate]], tbl_dateHistory[[runDate]:[runDate]], 0), MATCH(tbl_dailyDashboard[[#Headers],[botRuns]], tbl_dateHistory[#Headers], 0)), "-")</f>
        <v>x</v>
      </c>
      <c r="G853" s="6" t="str">
        <f>IFERROR(INDEX(tbl_dateHistory[], MATCH(tbl_dailyDashboard[[#This Row],[runDate]:[runDate]], tbl_dateHistory[[runDate]:[runDate]], 0), MATCH(tbl_dailyDashboard[[#Headers],[totalTransactions]], tbl_dateHistory[#Headers], 0)), "-")</f>
        <v>x</v>
      </c>
      <c r="H853" s="46" t="str">
        <f>IFERROR(INDEX(tbl_dateHistory[], MATCH(tbl_dailyDashboard[[#This Row],[runDate]:[runDate]], tbl_dateHistory[[runDate]:[runDate]], 0), MATCH(tbl_dailyDashboard[[#Headers],[percentSuccessful]], tbl_dateHistory[#Headers], 0)), "-")</f>
        <v>x</v>
      </c>
      <c r="I853" s="46" t="str">
        <f>IFERROR(INDEX(tbl_dateHistory[], MATCH(tbl_dailyDashboard[[#This Row],[runDate]:[runDate]], tbl_dateHistory[[runDate]:[runDate]], 0), MATCH(tbl_dailyDashboard[[#Headers],[percentBRE]], tbl_dateHistory[#Headers], 0)), "-")</f>
        <v>x</v>
      </c>
      <c r="J853" s="47" t="str">
        <f>IFERROR(INDEX(tbl_dateHistory[], MATCH(tbl_dailyDashboard[[#This Row],[runDate]:[runDate]], tbl_dateHistory[[runDate]:[runDate]], 0), MATCH(tbl_dailyDashboard[[#Headers],[percentSystemErrors]], tbl_dateHistory[#Headers], 0)), "-")</f>
        <v>x</v>
      </c>
      <c r="K853" s="69"/>
    </row>
    <row r="854" spans="2:11" x14ac:dyDescent="0.3">
      <c r="B854" s="63"/>
      <c r="C854" s="45" t="str">
        <f>IFERROR((INDEX(tbl_dateHistory[], tbl_dailyDashboard[[#This Row],[rowLookup]], 1)), "-")</f>
        <v>x</v>
      </c>
      <c r="D854" s="48" t="str">
        <f>IFERROR(INDEX(tbl_dateHistory[], MATCH(tbl_dailyDashboard[[#This Row],[runDate]:[runDate]], tbl_dateHistory[[runDate]:[runDate]], 0), MATCH(tbl_dailyDashboard[[#Headers],[avgBotRunTime]], tbl_dateHistory[#Headers], 0)), "-")</f>
        <v>x</v>
      </c>
      <c r="E854" s="48" t="str">
        <f>IFERROR(INDEX(tbl_dateHistory[], MATCH(tbl_dailyDashboard[[#This Row],[runDate]:[runDate]], tbl_dateHistory[[runDate]:[runDate]], 0), MATCH(tbl_dailyDashboard[[#Headers],[avgTransactionTime]], tbl_dateHistory[#Headers], 0)), "-")</f>
        <v>x</v>
      </c>
      <c r="F854" s="5" t="str">
        <f>IFERROR(INDEX(tbl_dateHistory[], MATCH(tbl_dailyDashboard[[#This Row],[runDate]:[runDate]], tbl_dateHistory[[runDate]:[runDate]], 0), MATCH(tbl_dailyDashboard[[#Headers],[botRuns]], tbl_dateHistory[#Headers], 0)), "-")</f>
        <v>x</v>
      </c>
      <c r="G854" s="6" t="str">
        <f>IFERROR(INDEX(tbl_dateHistory[], MATCH(tbl_dailyDashboard[[#This Row],[runDate]:[runDate]], tbl_dateHistory[[runDate]:[runDate]], 0), MATCH(tbl_dailyDashboard[[#Headers],[totalTransactions]], tbl_dateHistory[#Headers], 0)), "-")</f>
        <v>x</v>
      </c>
      <c r="H854" s="46" t="str">
        <f>IFERROR(INDEX(tbl_dateHistory[], MATCH(tbl_dailyDashboard[[#This Row],[runDate]:[runDate]], tbl_dateHistory[[runDate]:[runDate]], 0), MATCH(tbl_dailyDashboard[[#Headers],[percentSuccessful]], tbl_dateHistory[#Headers], 0)), "-")</f>
        <v>x</v>
      </c>
      <c r="I854" s="46" t="str">
        <f>IFERROR(INDEX(tbl_dateHistory[], MATCH(tbl_dailyDashboard[[#This Row],[runDate]:[runDate]], tbl_dateHistory[[runDate]:[runDate]], 0), MATCH(tbl_dailyDashboard[[#Headers],[percentBRE]], tbl_dateHistory[#Headers], 0)), "-")</f>
        <v>x</v>
      </c>
      <c r="J854" s="47" t="str">
        <f>IFERROR(INDEX(tbl_dateHistory[], MATCH(tbl_dailyDashboard[[#This Row],[runDate]:[runDate]], tbl_dateHistory[[runDate]:[runDate]], 0), MATCH(tbl_dailyDashboard[[#Headers],[percentSystemErrors]], tbl_dateHistory[#Headers], 0)), "-")</f>
        <v>x</v>
      </c>
      <c r="K854" s="69"/>
    </row>
    <row r="855" spans="2:11" x14ac:dyDescent="0.3">
      <c r="B855" s="63"/>
      <c r="C855" s="45" t="str">
        <f>IFERROR((INDEX(tbl_dateHistory[], tbl_dailyDashboard[[#This Row],[rowLookup]], 1)), "-")</f>
        <v>x</v>
      </c>
      <c r="D855" s="48" t="str">
        <f>IFERROR(INDEX(tbl_dateHistory[], MATCH(tbl_dailyDashboard[[#This Row],[runDate]:[runDate]], tbl_dateHistory[[runDate]:[runDate]], 0), MATCH(tbl_dailyDashboard[[#Headers],[avgBotRunTime]], tbl_dateHistory[#Headers], 0)), "-")</f>
        <v>x</v>
      </c>
      <c r="E855" s="48" t="str">
        <f>IFERROR(INDEX(tbl_dateHistory[], MATCH(tbl_dailyDashboard[[#This Row],[runDate]:[runDate]], tbl_dateHistory[[runDate]:[runDate]], 0), MATCH(tbl_dailyDashboard[[#Headers],[avgTransactionTime]], tbl_dateHistory[#Headers], 0)), "-")</f>
        <v>x</v>
      </c>
      <c r="F855" s="5" t="str">
        <f>IFERROR(INDEX(tbl_dateHistory[], MATCH(tbl_dailyDashboard[[#This Row],[runDate]:[runDate]], tbl_dateHistory[[runDate]:[runDate]], 0), MATCH(tbl_dailyDashboard[[#Headers],[botRuns]], tbl_dateHistory[#Headers], 0)), "-")</f>
        <v>x</v>
      </c>
      <c r="G855" s="6" t="str">
        <f>IFERROR(INDEX(tbl_dateHistory[], MATCH(tbl_dailyDashboard[[#This Row],[runDate]:[runDate]], tbl_dateHistory[[runDate]:[runDate]], 0), MATCH(tbl_dailyDashboard[[#Headers],[totalTransactions]], tbl_dateHistory[#Headers], 0)), "-")</f>
        <v>x</v>
      </c>
      <c r="H855" s="46" t="str">
        <f>IFERROR(INDEX(tbl_dateHistory[], MATCH(tbl_dailyDashboard[[#This Row],[runDate]:[runDate]], tbl_dateHistory[[runDate]:[runDate]], 0), MATCH(tbl_dailyDashboard[[#Headers],[percentSuccessful]], tbl_dateHistory[#Headers], 0)), "-")</f>
        <v>x</v>
      </c>
      <c r="I855" s="46" t="str">
        <f>IFERROR(INDEX(tbl_dateHistory[], MATCH(tbl_dailyDashboard[[#This Row],[runDate]:[runDate]], tbl_dateHistory[[runDate]:[runDate]], 0), MATCH(tbl_dailyDashboard[[#Headers],[percentBRE]], tbl_dateHistory[#Headers], 0)), "-")</f>
        <v>x</v>
      </c>
      <c r="J855" s="47" t="str">
        <f>IFERROR(INDEX(tbl_dateHistory[], MATCH(tbl_dailyDashboard[[#This Row],[runDate]:[runDate]], tbl_dateHistory[[runDate]:[runDate]], 0), MATCH(tbl_dailyDashboard[[#Headers],[percentSystemErrors]], tbl_dateHistory[#Headers], 0)), "-")</f>
        <v>x</v>
      </c>
      <c r="K855" s="69"/>
    </row>
    <row r="856" spans="2:11" x14ac:dyDescent="0.3">
      <c r="B856" s="63"/>
      <c r="C856" s="45" t="str">
        <f>IFERROR((INDEX(tbl_dateHistory[], tbl_dailyDashboard[[#This Row],[rowLookup]], 1)), "-")</f>
        <v>x</v>
      </c>
      <c r="D856" s="48" t="str">
        <f>IFERROR(INDEX(tbl_dateHistory[], MATCH(tbl_dailyDashboard[[#This Row],[runDate]:[runDate]], tbl_dateHistory[[runDate]:[runDate]], 0), MATCH(tbl_dailyDashboard[[#Headers],[avgBotRunTime]], tbl_dateHistory[#Headers], 0)), "-")</f>
        <v>x</v>
      </c>
      <c r="E856" s="48" t="str">
        <f>IFERROR(INDEX(tbl_dateHistory[], MATCH(tbl_dailyDashboard[[#This Row],[runDate]:[runDate]], tbl_dateHistory[[runDate]:[runDate]], 0), MATCH(tbl_dailyDashboard[[#Headers],[avgTransactionTime]], tbl_dateHistory[#Headers], 0)), "-")</f>
        <v>x</v>
      </c>
      <c r="F856" s="5" t="str">
        <f>IFERROR(INDEX(tbl_dateHistory[], MATCH(tbl_dailyDashboard[[#This Row],[runDate]:[runDate]], tbl_dateHistory[[runDate]:[runDate]], 0), MATCH(tbl_dailyDashboard[[#Headers],[botRuns]], tbl_dateHistory[#Headers], 0)), "-")</f>
        <v>x</v>
      </c>
      <c r="G856" s="6" t="str">
        <f>IFERROR(INDEX(tbl_dateHistory[], MATCH(tbl_dailyDashboard[[#This Row],[runDate]:[runDate]], tbl_dateHistory[[runDate]:[runDate]], 0), MATCH(tbl_dailyDashboard[[#Headers],[totalTransactions]], tbl_dateHistory[#Headers], 0)), "-")</f>
        <v>x</v>
      </c>
      <c r="H856" s="46" t="str">
        <f>IFERROR(INDEX(tbl_dateHistory[], MATCH(tbl_dailyDashboard[[#This Row],[runDate]:[runDate]], tbl_dateHistory[[runDate]:[runDate]], 0), MATCH(tbl_dailyDashboard[[#Headers],[percentSuccessful]], tbl_dateHistory[#Headers], 0)), "-")</f>
        <v>x</v>
      </c>
      <c r="I856" s="46" t="str">
        <f>IFERROR(INDEX(tbl_dateHistory[], MATCH(tbl_dailyDashboard[[#This Row],[runDate]:[runDate]], tbl_dateHistory[[runDate]:[runDate]], 0), MATCH(tbl_dailyDashboard[[#Headers],[percentBRE]], tbl_dateHistory[#Headers], 0)), "-")</f>
        <v>x</v>
      </c>
      <c r="J856" s="47" t="str">
        <f>IFERROR(INDEX(tbl_dateHistory[], MATCH(tbl_dailyDashboard[[#This Row],[runDate]:[runDate]], tbl_dateHistory[[runDate]:[runDate]], 0), MATCH(tbl_dailyDashboard[[#Headers],[percentSystemErrors]], tbl_dateHistory[#Headers], 0)), "-")</f>
        <v>x</v>
      </c>
      <c r="K856" s="69"/>
    </row>
    <row r="857" spans="2:11" x14ac:dyDescent="0.3">
      <c r="B857" s="63"/>
      <c r="C857" s="45" t="str">
        <f>IFERROR((INDEX(tbl_dateHistory[], tbl_dailyDashboard[[#This Row],[rowLookup]], 1)), "-")</f>
        <v>x</v>
      </c>
      <c r="D857" s="48" t="str">
        <f>IFERROR(INDEX(tbl_dateHistory[], MATCH(tbl_dailyDashboard[[#This Row],[runDate]:[runDate]], tbl_dateHistory[[runDate]:[runDate]], 0), MATCH(tbl_dailyDashboard[[#Headers],[avgBotRunTime]], tbl_dateHistory[#Headers], 0)), "-")</f>
        <v>x</v>
      </c>
      <c r="E857" s="48" t="str">
        <f>IFERROR(INDEX(tbl_dateHistory[], MATCH(tbl_dailyDashboard[[#This Row],[runDate]:[runDate]], tbl_dateHistory[[runDate]:[runDate]], 0), MATCH(tbl_dailyDashboard[[#Headers],[avgTransactionTime]], tbl_dateHistory[#Headers], 0)), "-")</f>
        <v>x</v>
      </c>
      <c r="F857" s="5" t="str">
        <f>IFERROR(INDEX(tbl_dateHistory[], MATCH(tbl_dailyDashboard[[#This Row],[runDate]:[runDate]], tbl_dateHistory[[runDate]:[runDate]], 0), MATCH(tbl_dailyDashboard[[#Headers],[botRuns]], tbl_dateHistory[#Headers], 0)), "-")</f>
        <v>x</v>
      </c>
      <c r="G857" s="6" t="str">
        <f>IFERROR(INDEX(tbl_dateHistory[], MATCH(tbl_dailyDashboard[[#This Row],[runDate]:[runDate]], tbl_dateHistory[[runDate]:[runDate]], 0), MATCH(tbl_dailyDashboard[[#Headers],[totalTransactions]], tbl_dateHistory[#Headers], 0)), "-")</f>
        <v>x</v>
      </c>
      <c r="H857" s="46" t="str">
        <f>IFERROR(INDEX(tbl_dateHistory[], MATCH(tbl_dailyDashboard[[#This Row],[runDate]:[runDate]], tbl_dateHistory[[runDate]:[runDate]], 0), MATCH(tbl_dailyDashboard[[#Headers],[percentSuccessful]], tbl_dateHistory[#Headers], 0)), "-")</f>
        <v>x</v>
      </c>
      <c r="I857" s="46" t="str">
        <f>IFERROR(INDEX(tbl_dateHistory[], MATCH(tbl_dailyDashboard[[#This Row],[runDate]:[runDate]], tbl_dateHistory[[runDate]:[runDate]], 0), MATCH(tbl_dailyDashboard[[#Headers],[percentBRE]], tbl_dateHistory[#Headers], 0)), "-")</f>
        <v>x</v>
      </c>
      <c r="J857" s="47" t="str">
        <f>IFERROR(INDEX(tbl_dateHistory[], MATCH(tbl_dailyDashboard[[#This Row],[runDate]:[runDate]], tbl_dateHistory[[runDate]:[runDate]], 0), MATCH(tbl_dailyDashboard[[#Headers],[percentSystemErrors]], tbl_dateHistory[#Headers], 0)), "-")</f>
        <v>x</v>
      </c>
      <c r="K857" s="69"/>
    </row>
    <row r="858" spans="2:11" x14ac:dyDescent="0.3">
      <c r="B858" s="63"/>
      <c r="C858" s="45" t="str">
        <f>IFERROR((INDEX(tbl_dateHistory[], tbl_dailyDashboard[[#This Row],[rowLookup]], 1)), "-")</f>
        <v>x</v>
      </c>
      <c r="D858" s="48" t="str">
        <f>IFERROR(INDEX(tbl_dateHistory[], MATCH(tbl_dailyDashboard[[#This Row],[runDate]:[runDate]], tbl_dateHistory[[runDate]:[runDate]], 0), MATCH(tbl_dailyDashboard[[#Headers],[avgBotRunTime]], tbl_dateHistory[#Headers], 0)), "-")</f>
        <v>x</v>
      </c>
      <c r="E858" s="48" t="str">
        <f>IFERROR(INDEX(tbl_dateHistory[], MATCH(tbl_dailyDashboard[[#This Row],[runDate]:[runDate]], tbl_dateHistory[[runDate]:[runDate]], 0), MATCH(tbl_dailyDashboard[[#Headers],[avgTransactionTime]], tbl_dateHistory[#Headers], 0)), "-")</f>
        <v>x</v>
      </c>
      <c r="F858" s="5" t="str">
        <f>IFERROR(INDEX(tbl_dateHistory[], MATCH(tbl_dailyDashboard[[#This Row],[runDate]:[runDate]], tbl_dateHistory[[runDate]:[runDate]], 0), MATCH(tbl_dailyDashboard[[#Headers],[botRuns]], tbl_dateHistory[#Headers], 0)), "-")</f>
        <v>x</v>
      </c>
      <c r="G858" s="6" t="str">
        <f>IFERROR(INDEX(tbl_dateHistory[], MATCH(tbl_dailyDashboard[[#This Row],[runDate]:[runDate]], tbl_dateHistory[[runDate]:[runDate]], 0), MATCH(tbl_dailyDashboard[[#Headers],[totalTransactions]], tbl_dateHistory[#Headers], 0)), "-")</f>
        <v>x</v>
      </c>
      <c r="H858" s="46" t="str">
        <f>IFERROR(INDEX(tbl_dateHistory[], MATCH(tbl_dailyDashboard[[#This Row],[runDate]:[runDate]], tbl_dateHistory[[runDate]:[runDate]], 0), MATCH(tbl_dailyDashboard[[#Headers],[percentSuccessful]], tbl_dateHistory[#Headers], 0)), "-")</f>
        <v>x</v>
      </c>
      <c r="I858" s="46" t="str">
        <f>IFERROR(INDEX(tbl_dateHistory[], MATCH(tbl_dailyDashboard[[#This Row],[runDate]:[runDate]], tbl_dateHistory[[runDate]:[runDate]], 0), MATCH(tbl_dailyDashboard[[#Headers],[percentBRE]], tbl_dateHistory[#Headers], 0)), "-")</f>
        <v>x</v>
      </c>
      <c r="J858" s="47" t="str">
        <f>IFERROR(INDEX(tbl_dateHistory[], MATCH(tbl_dailyDashboard[[#This Row],[runDate]:[runDate]], tbl_dateHistory[[runDate]:[runDate]], 0), MATCH(tbl_dailyDashboard[[#Headers],[percentSystemErrors]], tbl_dateHistory[#Headers], 0)), "-")</f>
        <v>x</v>
      </c>
      <c r="K858" s="69"/>
    </row>
    <row r="859" spans="2:11" x14ac:dyDescent="0.3">
      <c r="B859" s="63"/>
      <c r="C859" s="45" t="str">
        <f>IFERROR((INDEX(tbl_dateHistory[], tbl_dailyDashboard[[#This Row],[rowLookup]], 1)), "-")</f>
        <v>x</v>
      </c>
      <c r="D859" s="48" t="str">
        <f>IFERROR(INDEX(tbl_dateHistory[], MATCH(tbl_dailyDashboard[[#This Row],[runDate]:[runDate]], tbl_dateHistory[[runDate]:[runDate]], 0), MATCH(tbl_dailyDashboard[[#Headers],[avgBotRunTime]], tbl_dateHistory[#Headers], 0)), "-")</f>
        <v>x</v>
      </c>
      <c r="E859" s="48" t="str">
        <f>IFERROR(INDEX(tbl_dateHistory[], MATCH(tbl_dailyDashboard[[#This Row],[runDate]:[runDate]], tbl_dateHistory[[runDate]:[runDate]], 0), MATCH(tbl_dailyDashboard[[#Headers],[avgTransactionTime]], tbl_dateHistory[#Headers], 0)), "-")</f>
        <v>x</v>
      </c>
      <c r="F859" s="5" t="str">
        <f>IFERROR(INDEX(tbl_dateHistory[], MATCH(tbl_dailyDashboard[[#This Row],[runDate]:[runDate]], tbl_dateHistory[[runDate]:[runDate]], 0), MATCH(tbl_dailyDashboard[[#Headers],[botRuns]], tbl_dateHistory[#Headers], 0)), "-")</f>
        <v>x</v>
      </c>
      <c r="G859" s="6" t="str">
        <f>IFERROR(INDEX(tbl_dateHistory[], MATCH(tbl_dailyDashboard[[#This Row],[runDate]:[runDate]], tbl_dateHistory[[runDate]:[runDate]], 0), MATCH(tbl_dailyDashboard[[#Headers],[totalTransactions]], tbl_dateHistory[#Headers], 0)), "-")</f>
        <v>x</v>
      </c>
      <c r="H859" s="46" t="str">
        <f>IFERROR(INDEX(tbl_dateHistory[], MATCH(tbl_dailyDashboard[[#This Row],[runDate]:[runDate]], tbl_dateHistory[[runDate]:[runDate]], 0), MATCH(tbl_dailyDashboard[[#Headers],[percentSuccessful]], tbl_dateHistory[#Headers], 0)), "-")</f>
        <v>x</v>
      </c>
      <c r="I859" s="46" t="str">
        <f>IFERROR(INDEX(tbl_dateHistory[], MATCH(tbl_dailyDashboard[[#This Row],[runDate]:[runDate]], tbl_dateHistory[[runDate]:[runDate]], 0), MATCH(tbl_dailyDashboard[[#Headers],[percentBRE]], tbl_dateHistory[#Headers], 0)), "-")</f>
        <v>x</v>
      </c>
      <c r="J859" s="47" t="str">
        <f>IFERROR(INDEX(tbl_dateHistory[], MATCH(tbl_dailyDashboard[[#This Row],[runDate]:[runDate]], tbl_dateHistory[[runDate]:[runDate]], 0), MATCH(tbl_dailyDashboard[[#Headers],[percentSystemErrors]], tbl_dateHistory[#Headers], 0)), "-")</f>
        <v>x</v>
      </c>
      <c r="K859" s="69"/>
    </row>
    <row r="860" spans="2:11" x14ac:dyDescent="0.3">
      <c r="B860" s="63"/>
      <c r="C860" s="45" t="str">
        <f>IFERROR((INDEX(tbl_dateHistory[], tbl_dailyDashboard[[#This Row],[rowLookup]], 1)), "-")</f>
        <v>x</v>
      </c>
      <c r="D860" s="48" t="str">
        <f>IFERROR(INDEX(tbl_dateHistory[], MATCH(tbl_dailyDashboard[[#This Row],[runDate]:[runDate]], tbl_dateHistory[[runDate]:[runDate]], 0), MATCH(tbl_dailyDashboard[[#Headers],[avgBotRunTime]], tbl_dateHistory[#Headers], 0)), "-")</f>
        <v>x</v>
      </c>
      <c r="E860" s="48" t="str">
        <f>IFERROR(INDEX(tbl_dateHistory[], MATCH(tbl_dailyDashboard[[#This Row],[runDate]:[runDate]], tbl_dateHistory[[runDate]:[runDate]], 0), MATCH(tbl_dailyDashboard[[#Headers],[avgTransactionTime]], tbl_dateHistory[#Headers], 0)), "-")</f>
        <v>x</v>
      </c>
      <c r="F860" s="5" t="str">
        <f>IFERROR(INDEX(tbl_dateHistory[], MATCH(tbl_dailyDashboard[[#This Row],[runDate]:[runDate]], tbl_dateHistory[[runDate]:[runDate]], 0), MATCH(tbl_dailyDashboard[[#Headers],[botRuns]], tbl_dateHistory[#Headers], 0)), "-")</f>
        <v>x</v>
      </c>
      <c r="G860" s="6" t="str">
        <f>IFERROR(INDEX(tbl_dateHistory[], MATCH(tbl_dailyDashboard[[#This Row],[runDate]:[runDate]], tbl_dateHistory[[runDate]:[runDate]], 0), MATCH(tbl_dailyDashboard[[#Headers],[totalTransactions]], tbl_dateHistory[#Headers], 0)), "-")</f>
        <v>x</v>
      </c>
      <c r="H860" s="46" t="str">
        <f>IFERROR(INDEX(tbl_dateHistory[], MATCH(tbl_dailyDashboard[[#This Row],[runDate]:[runDate]], tbl_dateHistory[[runDate]:[runDate]], 0), MATCH(tbl_dailyDashboard[[#Headers],[percentSuccessful]], tbl_dateHistory[#Headers], 0)), "-")</f>
        <v>x</v>
      </c>
      <c r="I860" s="46" t="str">
        <f>IFERROR(INDEX(tbl_dateHistory[], MATCH(tbl_dailyDashboard[[#This Row],[runDate]:[runDate]], tbl_dateHistory[[runDate]:[runDate]], 0), MATCH(tbl_dailyDashboard[[#Headers],[percentBRE]], tbl_dateHistory[#Headers], 0)), "-")</f>
        <v>x</v>
      </c>
      <c r="J860" s="47" t="str">
        <f>IFERROR(INDEX(tbl_dateHistory[], MATCH(tbl_dailyDashboard[[#This Row],[runDate]:[runDate]], tbl_dateHistory[[runDate]:[runDate]], 0), MATCH(tbl_dailyDashboard[[#Headers],[percentSystemErrors]], tbl_dateHistory[#Headers], 0)), "-")</f>
        <v>x</v>
      </c>
      <c r="K860" s="69"/>
    </row>
    <row r="861" spans="2:11" x14ac:dyDescent="0.3">
      <c r="B861" s="63"/>
      <c r="C861" s="45" t="str">
        <f>IFERROR((INDEX(tbl_dateHistory[], tbl_dailyDashboard[[#This Row],[rowLookup]], 1)), "-")</f>
        <v>x</v>
      </c>
      <c r="D861" s="48" t="str">
        <f>IFERROR(INDEX(tbl_dateHistory[], MATCH(tbl_dailyDashboard[[#This Row],[runDate]:[runDate]], tbl_dateHistory[[runDate]:[runDate]], 0), MATCH(tbl_dailyDashboard[[#Headers],[avgBotRunTime]], tbl_dateHistory[#Headers], 0)), "-")</f>
        <v>x</v>
      </c>
      <c r="E861" s="48" t="str">
        <f>IFERROR(INDEX(tbl_dateHistory[], MATCH(tbl_dailyDashboard[[#This Row],[runDate]:[runDate]], tbl_dateHistory[[runDate]:[runDate]], 0), MATCH(tbl_dailyDashboard[[#Headers],[avgTransactionTime]], tbl_dateHistory[#Headers], 0)), "-")</f>
        <v>x</v>
      </c>
      <c r="F861" s="5" t="str">
        <f>IFERROR(INDEX(tbl_dateHistory[], MATCH(tbl_dailyDashboard[[#This Row],[runDate]:[runDate]], tbl_dateHistory[[runDate]:[runDate]], 0), MATCH(tbl_dailyDashboard[[#Headers],[botRuns]], tbl_dateHistory[#Headers], 0)), "-")</f>
        <v>x</v>
      </c>
      <c r="G861" s="6" t="str">
        <f>IFERROR(INDEX(tbl_dateHistory[], MATCH(tbl_dailyDashboard[[#This Row],[runDate]:[runDate]], tbl_dateHistory[[runDate]:[runDate]], 0), MATCH(tbl_dailyDashboard[[#Headers],[totalTransactions]], tbl_dateHistory[#Headers], 0)), "-")</f>
        <v>x</v>
      </c>
      <c r="H861" s="46" t="str">
        <f>IFERROR(INDEX(tbl_dateHistory[], MATCH(tbl_dailyDashboard[[#This Row],[runDate]:[runDate]], tbl_dateHistory[[runDate]:[runDate]], 0), MATCH(tbl_dailyDashboard[[#Headers],[percentSuccessful]], tbl_dateHistory[#Headers], 0)), "-")</f>
        <v>x</v>
      </c>
      <c r="I861" s="46" t="str">
        <f>IFERROR(INDEX(tbl_dateHistory[], MATCH(tbl_dailyDashboard[[#This Row],[runDate]:[runDate]], tbl_dateHistory[[runDate]:[runDate]], 0), MATCH(tbl_dailyDashboard[[#Headers],[percentBRE]], tbl_dateHistory[#Headers], 0)), "-")</f>
        <v>x</v>
      </c>
      <c r="J861" s="47" t="str">
        <f>IFERROR(INDEX(tbl_dateHistory[], MATCH(tbl_dailyDashboard[[#This Row],[runDate]:[runDate]], tbl_dateHistory[[runDate]:[runDate]], 0), MATCH(tbl_dailyDashboard[[#Headers],[percentSystemErrors]], tbl_dateHistory[#Headers], 0)), "-")</f>
        <v>x</v>
      </c>
      <c r="K861" s="69"/>
    </row>
    <row r="862" spans="2:11" x14ac:dyDescent="0.3">
      <c r="B862" s="63"/>
      <c r="C862" s="45" t="str">
        <f>IFERROR((INDEX(tbl_dateHistory[], tbl_dailyDashboard[[#This Row],[rowLookup]], 1)), "-")</f>
        <v>x</v>
      </c>
      <c r="D862" s="48" t="str">
        <f>IFERROR(INDEX(tbl_dateHistory[], MATCH(tbl_dailyDashboard[[#This Row],[runDate]:[runDate]], tbl_dateHistory[[runDate]:[runDate]], 0), MATCH(tbl_dailyDashboard[[#Headers],[avgBotRunTime]], tbl_dateHistory[#Headers], 0)), "-")</f>
        <v>x</v>
      </c>
      <c r="E862" s="48" t="str">
        <f>IFERROR(INDEX(tbl_dateHistory[], MATCH(tbl_dailyDashboard[[#This Row],[runDate]:[runDate]], tbl_dateHistory[[runDate]:[runDate]], 0), MATCH(tbl_dailyDashboard[[#Headers],[avgTransactionTime]], tbl_dateHistory[#Headers], 0)), "-")</f>
        <v>x</v>
      </c>
      <c r="F862" s="5" t="str">
        <f>IFERROR(INDEX(tbl_dateHistory[], MATCH(tbl_dailyDashboard[[#This Row],[runDate]:[runDate]], tbl_dateHistory[[runDate]:[runDate]], 0), MATCH(tbl_dailyDashboard[[#Headers],[botRuns]], tbl_dateHistory[#Headers], 0)), "-")</f>
        <v>x</v>
      </c>
      <c r="G862" s="6" t="str">
        <f>IFERROR(INDEX(tbl_dateHistory[], MATCH(tbl_dailyDashboard[[#This Row],[runDate]:[runDate]], tbl_dateHistory[[runDate]:[runDate]], 0), MATCH(tbl_dailyDashboard[[#Headers],[totalTransactions]], tbl_dateHistory[#Headers], 0)), "-")</f>
        <v>x</v>
      </c>
      <c r="H862" s="46" t="str">
        <f>IFERROR(INDEX(tbl_dateHistory[], MATCH(tbl_dailyDashboard[[#This Row],[runDate]:[runDate]], tbl_dateHistory[[runDate]:[runDate]], 0), MATCH(tbl_dailyDashboard[[#Headers],[percentSuccessful]], tbl_dateHistory[#Headers], 0)), "-")</f>
        <v>x</v>
      </c>
      <c r="I862" s="46" t="str">
        <f>IFERROR(INDEX(tbl_dateHistory[], MATCH(tbl_dailyDashboard[[#This Row],[runDate]:[runDate]], tbl_dateHistory[[runDate]:[runDate]], 0), MATCH(tbl_dailyDashboard[[#Headers],[percentBRE]], tbl_dateHistory[#Headers], 0)), "-")</f>
        <v>x</v>
      </c>
      <c r="J862" s="47" t="str">
        <f>IFERROR(INDEX(tbl_dateHistory[], MATCH(tbl_dailyDashboard[[#This Row],[runDate]:[runDate]], tbl_dateHistory[[runDate]:[runDate]], 0), MATCH(tbl_dailyDashboard[[#Headers],[percentSystemErrors]], tbl_dateHistory[#Headers], 0)), "-")</f>
        <v>x</v>
      </c>
      <c r="K862" s="69"/>
    </row>
    <row r="863" spans="2:11" x14ac:dyDescent="0.3">
      <c r="B863" s="63"/>
      <c r="C863" s="45" t="str">
        <f>IFERROR((INDEX(tbl_dateHistory[], tbl_dailyDashboard[[#This Row],[rowLookup]], 1)), "-")</f>
        <v>x</v>
      </c>
      <c r="D863" s="48" t="str">
        <f>IFERROR(INDEX(tbl_dateHistory[], MATCH(tbl_dailyDashboard[[#This Row],[runDate]:[runDate]], tbl_dateHistory[[runDate]:[runDate]], 0), MATCH(tbl_dailyDashboard[[#Headers],[avgBotRunTime]], tbl_dateHistory[#Headers], 0)), "-")</f>
        <v>x</v>
      </c>
      <c r="E863" s="48" t="str">
        <f>IFERROR(INDEX(tbl_dateHistory[], MATCH(tbl_dailyDashboard[[#This Row],[runDate]:[runDate]], tbl_dateHistory[[runDate]:[runDate]], 0), MATCH(tbl_dailyDashboard[[#Headers],[avgTransactionTime]], tbl_dateHistory[#Headers], 0)), "-")</f>
        <v>x</v>
      </c>
      <c r="F863" s="5" t="str">
        <f>IFERROR(INDEX(tbl_dateHistory[], MATCH(tbl_dailyDashboard[[#This Row],[runDate]:[runDate]], tbl_dateHistory[[runDate]:[runDate]], 0), MATCH(tbl_dailyDashboard[[#Headers],[botRuns]], tbl_dateHistory[#Headers], 0)), "-")</f>
        <v>x</v>
      </c>
      <c r="G863" s="6" t="str">
        <f>IFERROR(INDEX(tbl_dateHistory[], MATCH(tbl_dailyDashboard[[#This Row],[runDate]:[runDate]], tbl_dateHistory[[runDate]:[runDate]], 0), MATCH(tbl_dailyDashboard[[#Headers],[totalTransactions]], tbl_dateHistory[#Headers], 0)), "-")</f>
        <v>x</v>
      </c>
      <c r="H863" s="46" t="str">
        <f>IFERROR(INDEX(tbl_dateHistory[], MATCH(tbl_dailyDashboard[[#This Row],[runDate]:[runDate]], tbl_dateHistory[[runDate]:[runDate]], 0), MATCH(tbl_dailyDashboard[[#Headers],[percentSuccessful]], tbl_dateHistory[#Headers], 0)), "-")</f>
        <v>x</v>
      </c>
      <c r="I863" s="46" t="str">
        <f>IFERROR(INDEX(tbl_dateHistory[], MATCH(tbl_dailyDashboard[[#This Row],[runDate]:[runDate]], tbl_dateHistory[[runDate]:[runDate]], 0), MATCH(tbl_dailyDashboard[[#Headers],[percentBRE]], tbl_dateHistory[#Headers], 0)), "-")</f>
        <v>x</v>
      </c>
      <c r="J863" s="47" t="str">
        <f>IFERROR(INDEX(tbl_dateHistory[], MATCH(tbl_dailyDashboard[[#This Row],[runDate]:[runDate]], tbl_dateHistory[[runDate]:[runDate]], 0), MATCH(tbl_dailyDashboard[[#Headers],[percentSystemErrors]], tbl_dateHistory[#Headers], 0)), "-")</f>
        <v>x</v>
      </c>
      <c r="K863" s="69"/>
    </row>
    <row r="864" spans="2:11" x14ac:dyDescent="0.3">
      <c r="B864" s="63"/>
      <c r="C864" s="45" t="str">
        <f>IFERROR((INDEX(tbl_dateHistory[], tbl_dailyDashboard[[#This Row],[rowLookup]], 1)), "-")</f>
        <v>x</v>
      </c>
      <c r="D864" s="48" t="str">
        <f>IFERROR(INDEX(tbl_dateHistory[], MATCH(tbl_dailyDashboard[[#This Row],[runDate]:[runDate]], tbl_dateHistory[[runDate]:[runDate]], 0), MATCH(tbl_dailyDashboard[[#Headers],[avgBotRunTime]], tbl_dateHistory[#Headers], 0)), "-")</f>
        <v>x</v>
      </c>
      <c r="E864" s="48" t="str">
        <f>IFERROR(INDEX(tbl_dateHistory[], MATCH(tbl_dailyDashboard[[#This Row],[runDate]:[runDate]], tbl_dateHistory[[runDate]:[runDate]], 0), MATCH(tbl_dailyDashboard[[#Headers],[avgTransactionTime]], tbl_dateHistory[#Headers], 0)), "-")</f>
        <v>x</v>
      </c>
      <c r="F864" s="5" t="str">
        <f>IFERROR(INDEX(tbl_dateHistory[], MATCH(tbl_dailyDashboard[[#This Row],[runDate]:[runDate]], tbl_dateHistory[[runDate]:[runDate]], 0), MATCH(tbl_dailyDashboard[[#Headers],[botRuns]], tbl_dateHistory[#Headers], 0)), "-")</f>
        <v>x</v>
      </c>
      <c r="G864" s="6" t="str">
        <f>IFERROR(INDEX(tbl_dateHistory[], MATCH(tbl_dailyDashboard[[#This Row],[runDate]:[runDate]], tbl_dateHistory[[runDate]:[runDate]], 0), MATCH(tbl_dailyDashboard[[#Headers],[totalTransactions]], tbl_dateHistory[#Headers], 0)), "-")</f>
        <v>x</v>
      </c>
      <c r="H864" s="46" t="str">
        <f>IFERROR(INDEX(tbl_dateHistory[], MATCH(tbl_dailyDashboard[[#This Row],[runDate]:[runDate]], tbl_dateHistory[[runDate]:[runDate]], 0), MATCH(tbl_dailyDashboard[[#Headers],[percentSuccessful]], tbl_dateHistory[#Headers], 0)), "-")</f>
        <v>x</v>
      </c>
      <c r="I864" s="46" t="str">
        <f>IFERROR(INDEX(tbl_dateHistory[], MATCH(tbl_dailyDashboard[[#This Row],[runDate]:[runDate]], tbl_dateHistory[[runDate]:[runDate]], 0), MATCH(tbl_dailyDashboard[[#Headers],[percentBRE]], tbl_dateHistory[#Headers], 0)), "-")</f>
        <v>x</v>
      </c>
      <c r="J864" s="47" t="str">
        <f>IFERROR(INDEX(tbl_dateHistory[], MATCH(tbl_dailyDashboard[[#This Row],[runDate]:[runDate]], tbl_dateHistory[[runDate]:[runDate]], 0), MATCH(tbl_dailyDashboard[[#Headers],[percentSystemErrors]], tbl_dateHistory[#Headers], 0)), "-")</f>
        <v>x</v>
      </c>
      <c r="K864" s="69"/>
    </row>
    <row r="865" spans="2:11" x14ac:dyDescent="0.3">
      <c r="B865" s="63"/>
      <c r="C865" s="45" t="str">
        <f>IFERROR((INDEX(tbl_dateHistory[], tbl_dailyDashboard[[#This Row],[rowLookup]], 1)), "-")</f>
        <v>x</v>
      </c>
      <c r="D865" s="48" t="str">
        <f>IFERROR(INDEX(tbl_dateHistory[], MATCH(tbl_dailyDashboard[[#This Row],[runDate]:[runDate]], tbl_dateHistory[[runDate]:[runDate]], 0), MATCH(tbl_dailyDashboard[[#Headers],[avgBotRunTime]], tbl_dateHistory[#Headers], 0)), "-")</f>
        <v>x</v>
      </c>
      <c r="E865" s="48" t="str">
        <f>IFERROR(INDEX(tbl_dateHistory[], MATCH(tbl_dailyDashboard[[#This Row],[runDate]:[runDate]], tbl_dateHistory[[runDate]:[runDate]], 0), MATCH(tbl_dailyDashboard[[#Headers],[avgTransactionTime]], tbl_dateHistory[#Headers], 0)), "-")</f>
        <v>x</v>
      </c>
      <c r="F865" s="5" t="str">
        <f>IFERROR(INDEX(tbl_dateHistory[], MATCH(tbl_dailyDashboard[[#This Row],[runDate]:[runDate]], tbl_dateHistory[[runDate]:[runDate]], 0), MATCH(tbl_dailyDashboard[[#Headers],[botRuns]], tbl_dateHistory[#Headers], 0)), "-")</f>
        <v>x</v>
      </c>
      <c r="G865" s="6" t="str">
        <f>IFERROR(INDEX(tbl_dateHistory[], MATCH(tbl_dailyDashboard[[#This Row],[runDate]:[runDate]], tbl_dateHistory[[runDate]:[runDate]], 0), MATCH(tbl_dailyDashboard[[#Headers],[totalTransactions]], tbl_dateHistory[#Headers], 0)), "-")</f>
        <v>x</v>
      </c>
      <c r="H865" s="46" t="str">
        <f>IFERROR(INDEX(tbl_dateHistory[], MATCH(tbl_dailyDashboard[[#This Row],[runDate]:[runDate]], tbl_dateHistory[[runDate]:[runDate]], 0), MATCH(tbl_dailyDashboard[[#Headers],[percentSuccessful]], tbl_dateHistory[#Headers], 0)), "-")</f>
        <v>x</v>
      </c>
      <c r="I865" s="46" t="str">
        <f>IFERROR(INDEX(tbl_dateHistory[], MATCH(tbl_dailyDashboard[[#This Row],[runDate]:[runDate]], tbl_dateHistory[[runDate]:[runDate]], 0), MATCH(tbl_dailyDashboard[[#Headers],[percentBRE]], tbl_dateHistory[#Headers], 0)), "-")</f>
        <v>x</v>
      </c>
      <c r="J865" s="47" t="str">
        <f>IFERROR(INDEX(tbl_dateHistory[], MATCH(tbl_dailyDashboard[[#This Row],[runDate]:[runDate]], tbl_dateHistory[[runDate]:[runDate]], 0), MATCH(tbl_dailyDashboard[[#Headers],[percentSystemErrors]], tbl_dateHistory[#Headers], 0)), "-")</f>
        <v>x</v>
      </c>
      <c r="K865" s="69"/>
    </row>
    <row r="866" spans="2:11" x14ac:dyDescent="0.3">
      <c r="B866" s="63"/>
      <c r="C866" s="45" t="str">
        <f>IFERROR((INDEX(tbl_dateHistory[], tbl_dailyDashboard[[#This Row],[rowLookup]], 1)), "-")</f>
        <v>x</v>
      </c>
      <c r="D866" s="48" t="str">
        <f>IFERROR(INDEX(tbl_dateHistory[], MATCH(tbl_dailyDashboard[[#This Row],[runDate]:[runDate]], tbl_dateHistory[[runDate]:[runDate]], 0), MATCH(tbl_dailyDashboard[[#Headers],[avgBotRunTime]], tbl_dateHistory[#Headers], 0)), "-")</f>
        <v>x</v>
      </c>
      <c r="E866" s="48" t="str">
        <f>IFERROR(INDEX(tbl_dateHistory[], MATCH(tbl_dailyDashboard[[#This Row],[runDate]:[runDate]], tbl_dateHistory[[runDate]:[runDate]], 0), MATCH(tbl_dailyDashboard[[#Headers],[avgTransactionTime]], tbl_dateHistory[#Headers], 0)), "-")</f>
        <v>x</v>
      </c>
      <c r="F866" s="5" t="str">
        <f>IFERROR(INDEX(tbl_dateHistory[], MATCH(tbl_dailyDashboard[[#This Row],[runDate]:[runDate]], tbl_dateHistory[[runDate]:[runDate]], 0), MATCH(tbl_dailyDashboard[[#Headers],[botRuns]], tbl_dateHistory[#Headers], 0)), "-")</f>
        <v>x</v>
      </c>
      <c r="G866" s="6" t="str">
        <f>IFERROR(INDEX(tbl_dateHistory[], MATCH(tbl_dailyDashboard[[#This Row],[runDate]:[runDate]], tbl_dateHistory[[runDate]:[runDate]], 0), MATCH(tbl_dailyDashboard[[#Headers],[totalTransactions]], tbl_dateHistory[#Headers], 0)), "-")</f>
        <v>x</v>
      </c>
      <c r="H866" s="46" t="str">
        <f>IFERROR(INDEX(tbl_dateHistory[], MATCH(tbl_dailyDashboard[[#This Row],[runDate]:[runDate]], tbl_dateHistory[[runDate]:[runDate]], 0), MATCH(tbl_dailyDashboard[[#Headers],[percentSuccessful]], tbl_dateHistory[#Headers], 0)), "-")</f>
        <v>x</v>
      </c>
      <c r="I866" s="46" t="str">
        <f>IFERROR(INDEX(tbl_dateHistory[], MATCH(tbl_dailyDashboard[[#This Row],[runDate]:[runDate]], tbl_dateHistory[[runDate]:[runDate]], 0), MATCH(tbl_dailyDashboard[[#Headers],[percentBRE]], tbl_dateHistory[#Headers], 0)), "-")</f>
        <v>x</v>
      </c>
      <c r="J866" s="47" t="str">
        <f>IFERROR(INDEX(tbl_dateHistory[], MATCH(tbl_dailyDashboard[[#This Row],[runDate]:[runDate]], tbl_dateHistory[[runDate]:[runDate]], 0), MATCH(tbl_dailyDashboard[[#Headers],[percentSystemErrors]], tbl_dateHistory[#Headers], 0)), "-")</f>
        <v>x</v>
      </c>
      <c r="K866" s="69"/>
    </row>
    <row r="867" spans="2:11" x14ac:dyDescent="0.3">
      <c r="B867" s="63"/>
      <c r="C867" s="45" t="str">
        <f>IFERROR((INDEX(tbl_dateHistory[], tbl_dailyDashboard[[#This Row],[rowLookup]], 1)), "-")</f>
        <v>x</v>
      </c>
      <c r="D867" s="48" t="str">
        <f>IFERROR(INDEX(tbl_dateHistory[], MATCH(tbl_dailyDashboard[[#This Row],[runDate]:[runDate]], tbl_dateHistory[[runDate]:[runDate]], 0), MATCH(tbl_dailyDashboard[[#Headers],[avgBotRunTime]], tbl_dateHistory[#Headers], 0)), "-")</f>
        <v>x</v>
      </c>
      <c r="E867" s="48" t="str">
        <f>IFERROR(INDEX(tbl_dateHistory[], MATCH(tbl_dailyDashboard[[#This Row],[runDate]:[runDate]], tbl_dateHistory[[runDate]:[runDate]], 0), MATCH(tbl_dailyDashboard[[#Headers],[avgTransactionTime]], tbl_dateHistory[#Headers], 0)), "-")</f>
        <v>x</v>
      </c>
      <c r="F867" s="5" t="str">
        <f>IFERROR(INDEX(tbl_dateHistory[], MATCH(tbl_dailyDashboard[[#This Row],[runDate]:[runDate]], tbl_dateHistory[[runDate]:[runDate]], 0), MATCH(tbl_dailyDashboard[[#Headers],[botRuns]], tbl_dateHistory[#Headers], 0)), "-")</f>
        <v>x</v>
      </c>
      <c r="G867" s="6" t="str">
        <f>IFERROR(INDEX(tbl_dateHistory[], MATCH(tbl_dailyDashboard[[#This Row],[runDate]:[runDate]], tbl_dateHistory[[runDate]:[runDate]], 0), MATCH(tbl_dailyDashboard[[#Headers],[totalTransactions]], tbl_dateHistory[#Headers], 0)), "-")</f>
        <v>x</v>
      </c>
      <c r="H867" s="46" t="str">
        <f>IFERROR(INDEX(tbl_dateHistory[], MATCH(tbl_dailyDashboard[[#This Row],[runDate]:[runDate]], tbl_dateHistory[[runDate]:[runDate]], 0), MATCH(tbl_dailyDashboard[[#Headers],[percentSuccessful]], tbl_dateHistory[#Headers], 0)), "-")</f>
        <v>x</v>
      </c>
      <c r="I867" s="46" t="str">
        <f>IFERROR(INDEX(tbl_dateHistory[], MATCH(tbl_dailyDashboard[[#This Row],[runDate]:[runDate]], tbl_dateHistory[[runDate]:[runDate]], 0), MATCH(tbl_dailyDashboard[[#Headers],[percentBRE]], tbl_dateHistory[#Headers], 0)), "-")</f>
        <v>x</v>
      </c>
      <c r="J867" s="47" t="str">
        <f>IFERROR(INDEX(tbl_dateHistory[], MATCH(tbl_dailyDashboard[[#This Row],[runDate]:[runDate]], tbl_dateHistory[[runDate]:[runDate]], 0), MATCH(tbl_dailyDashboard[[#Headers],[percentSystemErrors]], tbl_dateHistory[#Headers], 0)), "-")</f>
        <v>x</v>
      </c>
      <c r="K867" s="69"/>
    </row>
    <row r="868" spans="2:11" x14ac:dyDescent="0.3">
      <c r="B868" s="63"/>
      <c r="C868" s="45" t="str">
        <f>IFERROR((INDEX(tbl_dateHistory[], tbl_dailyDashboard[[#This Row],[rowLookup]], 1)), "-")</f>
        <v>x</v>
      </c>
      <c r="D868" s="48" t="str">
        <f>IFERROR(INDEX(tbl_dateHistory[], MATCH(tbl_dailyDashboard[[#This Row],[runDate]:[runDate]], tbl_dateHistory[[runDate]:[runDate]], 0), MATCH(tbl_dailyDashboard[[#Headers],[avgBotRunTime]], tbl_dateHistory[#Headers], 0)), "-")</f>
        <v>x</v>
      </c>
      <c r="E868" s="48" t="str">
        <f>IFERROR(INDEX(tbl_dateHistory[], MATCH(tbl_dailyDashboard[[#This Row],[runDate]:[runDate]], tbl_dateHistory[[runDate]:[runDate]], 0), MATCH(tbl_dailyDashboard[[#Headers],[avgTransactionTime]], tbl_dateHistory[#Headers], 0)), "-")</f>
        <v>x</v>
      </c>
      <c r="F868" s="5" t="str">
        <f>IFERROR(INDEX(tbl_dateHistory[], MATCH(tbl_dailyDashboard[[#This Row],[runDate]:[runDate]], tbl_dateHistory[[runDate]:[runDate]], 0), MATCH(tbl_dailyDashboard[[#Headers],[botRuns]], tbl_dateHistory[#Headers], 0)), "-")</f>
        <v>x</v>
      </c>
      <c r="G868" s="6" t="str">
        <f>IFERROR(INDEX(tbl_dateHistory[], MATCH(tbl_dailyDashboard[[#This Row],[runDate]:[runDate]], tbl_dateHistory[[runDate]:[runDate]], 0), MATCH(tbl_dailyDashboard[[#Headers],[totalTransactions]], tbl_dateHistory[#Headers], 0)), "-")</f>
        <v>x</v>
      </c>
      <c r="H868" s="46" t="str">
        <f>IFERROR(INDEX(tbl_dateHistory[], MATCH(tbl_dailyDashboard[[#This Row],[runDate]:[runDate]], tbl_dateHistory[[runDate]:[runDate]], 0), MATCH(tbl_dailyDashboard[[#Headers],[percentSuccessful]], tbl_dateHistory[#Headers], 0)), "-")</f>
        <v>x</v>
      </c>
      <c r="I868" s="46" t="str">
        <f>IFERROR(INDEX(tbl_dateHistory[], MATCH(tbl_dailyDashboard[[#This Row],[runDate]:[runDate]], tbl_dateHistory[[runDate]:[runDate]], 0), MATCH(tbl_dailyDashboard[[#Headers],[percentBRE]], tbl_dateHistory[#Headers], 0)), "-")</f>
        <v>x</v>
      </c>
      <c r="J868" s="47" t="str">
        <f>IFERROR(INDEX(tbl_dateHistory[], MATCH(tbl_dailyDashboard[[#This Row],[runDate]:[runDate]], tbl_dateHistory[[runDate]:[runDate]], 0), MATCH(tbl_dailyDashboard[[#Headers],[percentSystemErrors]], tbl_dateHistory[#Headers], 0)), "-")</f>
        <v>x</v>
      </c>
      <c r="K868" s="69"/>
    </row>
    <row r="869" spans="2:11" x14ac:dyDescent="0.3">
      <c r="B869" s="63"/>
      <c r="C869" s="45" t="str">
        <f>IFERROR((INDEX(tbl_dateHistory[], tbl_dailyDashboard[[#This Row],[rowLookup]], 1)), "-")</f>
        <v>x</v>
      </c>
      <c r="D869" s="48" t="str">
        <f>IFERROR(INDEX(tbl_dateHistory[], MATCH(tbl_dailyDashboard[[#This Row],[runDate]:[runDate]], tbl_dateHistory[[runDate]:[runDate]], 0), MATCH(tbl_dailyDashboard[[#Headers],[avgBotRunTime]], tbl_dateHistory[#Headers], 0)), "-")</f>
        <v>x</v>
      </c>
      <c r="E869" s="48" t="str">
        <f>IFERROR(INDEX(tbl_dateHistory[], MATCH(tbl_dailyDashboard[[#This Row],[runDate]:[runDate]], tbl_dateHistory[[runDate]:[runDate]], 0), MATCH(tbl_dailyDashboard[[#Headers],[avgTransactionTime]], tbl_dateHistory[#Headers], 0)), "-")</f>
        <v>x</v>
      </c>
      <c r="F869" s="5" t="str">
        <f>IFERROR(INDEX(tbl_dateHistory[], MATCH(tbl_dailyDashboard[[#This Row],[runDate]:[runDate]], tbl_dateHistory[[runDate]:[runDate]], 0), MATCH(tbl_dailyDashboard[[#Headers],[botRuns]], tbl_dateHistory[#Headers], 0)), "-")</f>
        <v>x</v>
      </c>
      <c r="G869" s="6" t="str">
        <f>IFERROR(INDEX(tbl_dateHistory[], MATCH(tbl_dailyDashboard[[#This Row],[runDate]:[runDate]], tbl_dateHistory[[runDate]:[runDate]], 0), MATCH(tbl_dailyDashboard[[#Headers],[totalTransactions]], tbl_dateHistory[#Headers], 0)), "-")</f>
        <v>x</v>
      </c>
      <c r="H869" s="46" t="str">
        <f>IFERROR(INDEX(tbl_dateHistory[], MATCH(tbl_dailyDashboard[[#This Row],[runDate]:[runDate]], tbl_dateHistory[[runDate]:[runDate]], 0), MATCH(tbl_dailyDashboard[[#Headers],[percentSuccessful]], tbl_dateHistory[#Headers], 0)), "-")</f>
        <v>x</v>
      </c>
      <c r="I869" s="46" t="str">
        <f>IFERROR(INDEX(tbl_dateHistory[], MATCH(tbl_dailyDashboard[[#This Row],[runDate]:[runDate]], tbl_dateHistory[[runDate]:[runDate]], 0), MATCH(tbl_dailyDashboard[[#Headers],[percentBRE]], tbl_dateHistory[#Headers], 0)), "-")</f>
        <v>x</v>
      </c>
      <c r="J869" s="47" t="str">
        <f>IFERROR(INDEX(tbl_dateHistory[], MATCH(tbl_dailyDashboard[[#This Row],[runDate]:[runDate]], tbl_dateHistory[[runDate]:[runDate]], 0), MATCH(tbl_dailyDashboard[[#Headers],[percentSystemErrors]], tbl_dateHistory[#Headers], 0)), "-")</f>
        <v>x</v>
      </c>
      <c r="K869" s="69"/>
    </row>
    <row r="870" spans="2:11" x14ac:dyDescent="0.3">
      <c r="B870" s="63"/>
      <c r="C870" s="45" t="str">
        <f>IFERROR((INDEX(tbl_dateHistory[], tbl_dailyDashboard[[#This Row],[rowLookup]], 1)), "-")</f>
        <v>x</v>
      </c>
      <c r="D870" s="48" t="str">
        <f>IFERROR(INDEX(tbl_dateHistory[], MATCH(tbl_dailyDashboard[[#This Row],[runDate]:[runDate]], tbl_dateHistory[[runDate]:[runDate]], 0), MATCH(tbl_dailyDashboard[[#Headers],[avgBotRunTime]], tbl_dateHistory[#Headers], 0)), "-")</f>
        <v>x</v>
      </c>
      <c r="E870" s="48" t="str">
        <f>IFERROR(INDEX(tbl_dateHistory[], MATCH(tbl_dailyDashboard[[#This Row],[runDate]:[runDate]], tbl_dateHistory[[runDate]:[runDate]], 0), MATCH(tbl_dailyDashboard[[#Headers],[avgTransactionTime]], tbl_dateHistory[#Headers], 0)), "-")</f>
        <v>x</v>
      </c>
      <c r="F870" s="5" t="str">
        <f>IFERROR(INDEX(tbl_dateHistory[], MATCH(tbl_dailyDashboard[[#This Row],[runDate]:[runDate]], tbl_dateHistory[[runDate]:[runDate]], 0), MATCH(tbl_dailyDashboard[[#Headers],[botRuns]], tbl_dateHistory[#Headers], 0)), "-")</f>
        <v>x</v>
      </c>
      <c r="G870" s="6" t="str">
        <f>IFERROR(INDEX(tbl_dateHistory[], MATCH(tbl_dailyDashboard[[#This Row],[runDate]:[runDate]], tbl_dateHistory[[runDate]:[runDate]], 0), MATCH(tbl_dailyDashboard[[#Headers],[totalTransactions]], tbl_dateHistory[#Headers], 0)), "-")</f>
        <v>x</v>
      </c>
      <c r="H870" s="46" t="str">
        <f>IFERROR(INDEX(tbl_dateHistory[], MATCH(tbl_dailyDashboard[[#This Row],[runDate]:[runDate]], tbl_dateHistory[[runDate]:[runDate]], 0), MATCH(tbl_dailyDashboard[[#Headers],[percentSuccessful]], tbl_dateHistory[#Headers], 0)), "-")</f>
        <v>x</v>
      </c>
      <c r="I870" s="46" t="str">
        <f>IFERROR(INDEX(tbl_dateHistory[], MATCH(tbl_dailyDashboard[[#This Row],[runDate]:[runDate]], tbl_dateHistory[[runDate]:[runDate]], 0), MATCH(tbl_dailyDashboard[[#Headers],[percentBRE]], tbl_dateHistory[#Headers], 0)), "-")</f>
        <v>x</v>
      </c>
      <c r="J870" s="47" t="str">
        <f>IFERROR(INDEX(tbl_dateHistory[], MATCH(tbl_dailyDashboard[[#This Row],[runDate]:[runDate]], tbl_dateHistory[[runDate]:[runDate]], 0), MATCH(tbl_dailyDashboard[[#Headers],[percentSystemErrors]], tbl_dateHistory[#Headers], 0)), "-")</f>
        <v>x</v>
      </c>
      <c r="K870" s="69"/>
    </row>
    <row r="871" spans="2:11" x14ac:dyDescent="0.3">
      <c r="B871" s="63"/>
      <c r="C871" s="45" t="str">
        <f>IFERROR((INDEX(tbl_dateHistory[], tbl_dailyDashboard[[#This Row],[rowLookup]], 1)), "-")</f>
        <v>x</v>
      </c>
      <c r="D871" s="48" t="str">
        <f>IFERROR(INDEX(tbl_dateHistory[], MATCH(tbl_dailyDashboard[[#This Row],[runDate]:[runDate]], tbl_dateHistory[[runDate]:[runDate]], 0), MATCH(tbl_dailyDashboard[[#Headers],[avgBotRunTime]], tbl_dateHistory[#Headers], 0)), "-")</f>
        <v>x</v>
      </c>
      <c r="E871" s="48" t="str">
        <f>IFERROR(INDEX(tbl_dateHistory[], MATCH(tbl_dailyDashboard[[#This Row],[runDate]:[runDate]], tbl_dateHistory[[runDate]:[runDate]], 0), MATCH(tbl_dailyDashboard[[#Headers],[avgTransactionTime]], tbl_dateHistory[#Headers], 0)), "-")</f>
        <v>x</v>
      </c>
      <c r="F871" s="5" t="str">
        <f>IFERROR(INDEX(tbl_dateHistory[], MATCH(tbl_dailyDashboard[[#This Row],[runDate]:[runDate]], tbl_dateHistory[[runDate]:[runDate]], 0), MATCH(tbl_dailyDashboard[[#Headers],[botRuns]], tbl_dateHistory[#Headers], 0)), "-")</f>
        <v>x</v>
      </c>
      <c r="G871" s="6" t="str">
        <f>IFERROR(INDEX(tbl_dateHistory[], MATCH(tbl_dailyDashboard[[#This Row],[runDate]:[runDate]], tbl_dateHistory[[runDate]:[runDate]], 0), MATCH(tbl_dailyDashboard[[#Headers],[totalTransactions]], tbl_dateHistory[#Headers], 0)), "-")</f>
        <v>x</v>
      </c>
      <c r="H871" s="46" t="str">
        <f>IFERROR(INDEX(tbl_dateHistory[], MATCH(tbl_dailyDashboard[[#This Row],[runDate]:[runDate]], tbl_dateHistory[[runDate]:[runDate]], 0), MATCH(tbl_dailyDashboard[[#Headers],[percentSuccessful]], tbl_dateHistory[#Headers], 0)), "-")</f>
        <v>x</v>
      </c>
      <c r="I871" s="46" t="str">
        <f>IFERROR(INDEX(tbl_dateHistory[], MATCH(tbl_dailyDashboard[[#This Row],[runDate]:[runDate]], tbl_dateHistory[[runDate]:[runDate]], 0), MATCH(tbl_dailyDashboard[[#Headers],[percentBRE]], tbl_dateHistory[#Headers], 0)), "-")</f>
        <v>x</v>
      </c>
      <c r="J871" s="47" t="str">
        <f>IFERROR(INDEX(tbl_dateHistory[], MATCH(tbl_dailyDashboard[[#This Row],[runDate]:[runDate]], tbl_dateHistory[[runDate]:[runDate]], 0), MATCH(tbl_dailyDashboard[[#Headers],[percentSystemErrors]], tbl_dateHistory[#Headers], 0)), "-")</f>
        <v>x</v>
      </c>
      <c r="K871" s="69"/>
    </row>
    <row r="872" spans="2:11" x14ac:dyDescent="0.3">
      <c r="B872" s="63"/>
      <c r="C872" s="45" t="str">
        <f>IFERROR((INDEX(tbl_dateHistory[], tbl_dailyDashboard[[#This Row],[rowLookup]], 1)), "-")</f>
        <v>x</v>
      </c>
      <c r="D872" s="48" t="str">
        <f>IFERROR(INDEX(tbl_dateHistory[], MATCH(tbl_dailyDashboard[[#This Row],[runDate]:[runDate]], tbl_dateHistory[[runDate]:[runDate]], 0), MATCH(tbl_dailyDashboard[[#Headers],[avgBotRunTime]], tbl_dateHistory[#Headers], 0)), "-")</f>
        <v>x</v>
      </c>
      <c r="E872" s="48" t="str">
        <f>IFERROR(INDEX(tbl_dateHistory[], MATCH(tbl_dailyDashboard[[#This Row],[runDate]:[runDate]], tbl_dateHistory[[runDate]:[runDate]], 0), MATCH(tbl_dailyDashboard[[#Headers],[avgTransactionTime]], tbl_dateHistory[#Headers], 0)), "-")</f>
        <v>x</v>
      </c>
      <c r="F872" s="5" t="str">
        <f>IFERROR(INDEX(tbl_dateHistory[], MATCH(tbl_dailyDashboard[[#This Row],[runDate]:[runDate]], tbl_dateHistory[[runDate]:[runDate]], 0), MATCH(tbl_dailyDashboard[[#Headers],[botRuns]], tbl_dateHistory[#Headers], 0)), "-")</f>
        <v>x</v>
      </c>
      <c r="G872" s="6" t="str">
        <f>IFERROR(INDEX(tbl_dateHistory[], MATCH(tbl_dailyDashboard[[#This Row],[runDate]:[runDate]], tbl_dateHistory[[runDate]:[runDate]], 0), MATCH(tbl_dailyDashboard[[#Headers],[totalTransactions]], tbl_dateHistory[#Headers], 0)), "-")</f>
        <v>x</v>
      </c>
      <c r="H872" s="46" t="str">
        <f>IFERROR(INDEX(tbl_dateHistory[], MATCH(tbl_dailyDashboard[[#This Row],[runDate]:[runDate]], tbl_dateHistory[[runDate]:[runDate]], 0), MATCH(tbl_dailyDashboard[[#Headers],[percentSuccessful]], tbl_dateHistory[#Headers], 0)), "-")</f>
        <v>x</v>
      </c>
      <c r="I872" s="46" t="str">
        <f>IFERROR(INDEX(tbl_dateHistory[], MATCH(tbl_dailyDashboard[[#This Row],[runDate]:[runDate]], tbl_dateHistory[[runDate]:[runDate]], 0), MATCH(tbl_dailyDashboard[[#Headers],[percentBRE]], tbl_dateHistory[#Headers], 0)), "-")</f>
        <v>x</v>
      </c>
      <c r="J872" s="47" t="str">
        <f>IFERROR(INDEX(tbl_dateHistory[], MATCH(tbl_dailyDashboard[[#This Row],[runDate]:[runDate]], tbl_dateHistory[[runDate]:[runDate]], 0), MATCH(tbl_dailyDashboard[[#Headers],[percentSystemErrors]], tbl_dateHistory[#Headers], 0)), "-")</f>
        <v>x</v>
      </c>
      <c r="K872" s="69"/>
    </row>
    <row r="873" spans="2:11" x14ac:dyDescent="0.3">
      <c r="B873" s="63"/>
      <c r="C873" s="45" t="str">
        <f>IFERROR((INDEX(tbl_dateHistory[], tbl_dailyDashboard[[#This Row],[rowLookup]], 1)), "-")</f>
        <v>x</v>
      </c>
      <c r="D873" s="48" t="str">
        <f>IFERROR(INDEX(tbl_dateHistory[], MATCH(tbl_dailyDashboard[[#This Row],[runDate]:[runDate]], tbl_dateHistory[[runDate]:[runDate]], 0), MATCH(tbl_dailyDashboard[[#Headers],[avgBotRunTime]], tbl_dateHistory[#Headers], 0)), "-")</f>
        <v>x</v>
      </c>
      <c r="E873" s="48" t="str">
        <f>IFERROR(INDEX(tbl_dateHistory[], MATCH(tbl_dailyDashboard[[#This Row],[runDate]:[runDate]], tbl_dateHistory[[runDate]:[runDate]], 0), MATCH(tbl_dailyDashboard[[#Headers],[avgTransactionTime]], tbl_dateHistory[#Headers], 0)), "-")</f>
        <v>x</v>
      </c>
      <c r="F873" s="5" t="str">
        <f>IFERROR(INDEX(tbl_dateHistory[], MATCH(tbl_dailyDashboard[[#This Row],[runDate]:[runDate]], tbl_dateHistory[[runDate]:[runDate]], 0), MATCH(tbl_dailyDashboard[[#Headers],[botRuns]], tbl_dateHistory[#Headers], 0)), "-")</f>
        <v>x</v>
      </c>
      <c r="G873" s="6" t="str">
        <f>IFERROR(INDEX(tbl_dateHistory[], MATCH(tbl_dailyDashboard[[#This Row],[runDate]:[runDate]], tbl_dateHistory[[runDate]:[runDate]], 0), MATCH(tbl_dailyDashboard[[#Headers],[totalTransactions]], tbl_dateHistory[#Headers], 0)), "-")</f>
        <v>x</v>
      </c>
      <c r="H873" s="46" t="str">
        <f>IFERROR(INDEX(tbl_dateHistory[], MATCH(tbl_dailyDashboard[[#This Row],[runDate]:[runDate]], tbl_dateHistory[[runDate]:[runDate]], 0), MATCH(tbl_dailyDashboard[[#Headers],[percentSuccessful]], tbl_dateHistory[#Headers], 0)), "-")</f>
        <v>x</v>
      </c>
      <c r="I873" s="46" t="str">
        <f>IFERROR(INDEX(tbl_dateHistory[], MATCH(tbl_dailyDashboard[[#This Row],[runDate]:[runDate]], tbl_dateHistory[[runDate]:[runDate]], 0), MATCH(tbl_dailyDashboard[[#Headers],[percentBRE]], tbl_dateHistory[#Headers], 0)), "-")</f>
        <v>x</v>
      </c>
      <c r="J873" s="47" t="str">
        <f>IFERROR(INDEX(tbl_dateHistory[], MATCH(tbl_dailyDashboard[[#This Row],[runDate]:[runDate]], tbl_dateHistory[[runDate]:[runDate]], 0), MATCH(tbl_dailyDashboard[[#Headers],[percentSystemErrors]], tbl_dateHistory[#Headers], 0)), "-")</f>
        <v>x</v>
      </c>
      <c r="K873" s="69"/>
    </row>
    <row r="874" spans="2:11" x14ac:dyDescent="0.3">
      <c r="B874" s="63"/>
      <c r="C874" s="45" t="str">
        <f>IFERROR((INDEX(tbl_dateHistory[], tbl_dailyDashboard[[#This Row],[rowLookup]], 1)), "-")</f>
        <v>x</v>
      </c>
      <c r="D874" s="48" t="str">
        <f>IFERROR(INDEX(tbl_dateHistory[], MATCH(tbl_dailyDashboard[[#This Row],[runDate]:[runDate]], tbl_dateHistory[[runDate]:[runDate]], 0), MATCH(tbl_dailyDashboard[[#Headers],[avgBotRunTime]], tbl_dateHistory[#Headers], 0)), "-")</f>
        <v>x</v>
      </c>
      <c r="E874" s="48" t="str">
        <f>IFERROR(INDEX(tbl_dateHistory[], MATCH(tbl_dailyDashboard[[#This Row],[runDate]:[runDate]], tbl_dateHistory[[runDate]:[runDate]], 0), MATCH(tbl_dailyDashboard[[#Headers],[avgTransactionTime]], tbl_dateHistory[#Headers], 0)), "-")</f>
        <v>x</v>
      </c>
      <c r="F874" s="5" t="str">
        <f>IFERROR(INDEX(tbl_dateHistory[], MATCH(tbl_dailyDashboard[[#This Row],[runDate]:[runDate]], tbl_dateHistory[[runDate]:[runDate]], 0), MATCH(tbl_dailyDashboard[[#Headers],[botRuns]], tbl_dateHistory[#Headers], 0)), "-")</f>
        <v>x</v>
      </c>
      <c r="G874" s="6" t="str">
        <f>IFERROR(INDEX(tbl_dateHistory[], MATCH(tbl_dailyDashboard[[#This Row],[runDate]:[runDate]], tbl_dateHistory[[runDate]:[runDate]], 0), MATCH(tbl_dailyDashboard[[#Headers],[totalTransactions]], tbl_dateHistory[#Headers], 0)), "-")</f>
        <v>x</v>
      </c>
      <c r="H874" s="46" t="str">
        <f>IFERROR(INDEX(tbl_dateHistory[], MATCH(tbl_dailyDashboard[[#This Row],[runDate]:[runDate]], tbl_dateHistory[[runDate]:[runDate]], 0), MATCH(tbl_dailyDashboard[[#Headers],[percentSuccessful]], tbl_dateHistory[#Headers], 0)), "-")</f>
        <v>x</v>
      </c>
      <c r="I874" s="46" t="str">
        <f>IFERROR(INDEX(tbl_dateHistory[], MATCH(tbl_dailyDashboard[[#This Row],[runDate]:[runDate]], tbl_dateHistory[[runDate]:[runDate]], 0), MATCH(tbl_dailyDashboard[[#Headers],[percentBRE]], tbl_dateHistory[#Headers], 0)), "-")</f>
        <v>x</v>
      </c>
      <c r="J874" s="47" t="str">
        <f>IFERROR(INDEX(tbl_dateHistory[], MATCH(tbl_dailyDashboard[[#This Row],[runDate]:[runDate]], tbl_dateHistory[[runDate]:[runDate]], 0), MATCH(tbl_dailyDashboard[[#Headers],[percentSystemErrors]], tbl_dateHistory[#Headers], 0)), "-")</f>
        <v>x</v>
      </c>
      <c r="K874" s="69"/>
    </row>
    <row r="875" spans="2:11" x14ac:dyDescent="0.3">
      <c r="B875" s="63"/>
      <c r="C875" s="45" t="str">
        <f>IFERROR((INDEX(tbl_dateHistory[], tbl_dailyDashboard[[#This Row],[rowLookup]], 1)), "-")</f>
        <v>x</v>
      </c>
      <c r="D875" s="48" t="str">
        <f>IFERROR(INDEX(tbl_dateHistory[], MATCH(tbl_dailyDashboard[[#This Row],[runDate]:[runDate]], tbl_dateHistory[[runDate]:[runDate]], 0), MATCH(tbl_dailyDashboard[[#Headers],[avgBotRunTime]], tbl_dateHistory[#Headers], 0)), "-")</f>
        <v>x</v>
      </c>
      <c r="E875" s="48" t="str">
        <f>IFERROR(INDEX(tbl_dateHistory[], MATCH(tbl_dailyDashboard[[#This Row],[runDate]:[runDate]], tbl_dateHistory[[runDate]:[runDate]], 0), MATCH(tbl_dailyDashboard[[#Headers],[avgTransactionTime]], tbl_dateHistory[#Headers], 0)), "-")</f>
        <v>x</v>
      </c>
      <c r="F875" s="5" t="str">
        <f>IFERROR(INDEX(tbl_dateHistory[], MATCH(tbl_dailyDashboard[[#This Row],[runDate]:[runDate]], tbl_dateHistory[[runDate]:[runDate]], 0), MATCH(tbl_dailyDashboard[[#Headers],[botRuns]], tbl_dateHistory[#Headers], 0)), "-")</f>
        <v>x</v>
      </c>
      <c r="G875" s="6" t="str">
        <f>IFERROR(INDEX(tbl_dateHistory[], MATCH(tbl_dailyDashboard[[#This Row],[runDate]:[runDate]], tbl_dateHistory[[runDate]:[runDate]], 0), MATCH(tbl_dailyDashboard[[#Headers],[totalTransactions]], tbl_dateHistory[#Headers], 0)), "-")</f>
        <v>x</v>
      </c>
      <c r="H875" s="46" t="str">
        <f>IFERROR(INDEX(tbl_dateHistory[], MATCH(tbl_dailyDashboard[[#This Row],[runDate]:[runDate]], tbl_dateHistory[[runDate]:[runDate]], 0), MATCH(tbl_dailyDashboard[[#Headers],[percentSuccessful]], tbl_dateHistory[#Headers], 0)), "-")</f>
        <v>x</v>
      </c>
      <c r="I875" s="46" t="str">
        <f>IFERROR(INDEX(tbl_dateHistory[], MATCH(tbl_dailyDashboard[[#This Row],[runDate]:[runDate]], tbl_dateHistory[[runDate]:[runDate]], 0), MATCH(tbl_dailyDashboard[[#Headers],[percentBRE]], tbl_dateHistory[#Headers], 0)), "-")</f>
        <v>x</v>
      </c>
      <c r="J875" s="47" t="str">
        <f>IFERROR(INDEX(tbl_dateHistory[], MATCH(tbl_dailyDashboard[[#This Row],[runDate]:[runDate]], tbl_dateHistory[[runDate]:[runDate]], 0), MATCH(tbl_dailyDashboard[[#Headers],[percentSystemErrors]], tbl_dateHistory[#Headers], 0)), "-")</f>
        <v>x</v>
      </c>
      <c r="K875" s="69"/>
    </row>
    <row r="876" spans="2:11" x14ac:dyDescent="0.3">
      <c r="B876" s="63"/>
      <c r="C876" s="45" t="str">
        <f>IFERROR((INDEX(tbl_dateHistory[], tbl_dailyDashboard[[#This Row],[rowLookup]], 1)), "-")</f>
        <v>x</v>
      </c>
      <c r="D876" s="48" t="str">
        <f>IFERROR(INDEX(tbl_dateHistory[], MATCH(tbl_dailyDashboard[[#This Row],[runDate]:[runDate]], tbl_dateHistory[[runDate]:[runDate]], 0), MATCH(tbl_dailyDashboard[[#Headers],[avgBotRunTime]], tbl_dateHistory[#Headers], 0)), "-")</f>
        <v>x</v>
      </c>
      <c r="E876" s="48" t="str">
        <f>IFERROR(INDEX(tbl_dateHistory[], MATCH(tbl_dailyDashboard[[#This Row],[runDate]:[runDate]], tbl_dateHistory[[runDate]:[runDate]], 0), MATCH(tbl_dailyDashboard[[#Headers],[avgTransactionTime]], tbl_dateHistory[#Headers], 0)), "-")</f>
        <v>x</v>
      </c>
      <c r="F876" s="5" t="str">
        <f>IFERROR(INDEX(tbl_dateHistory[], MATCH(tbl_dailyDashboard[[#This Row],[runDate]:[runDate]], tbl_dateHistory[[runDate]:[runDate]], 0), MATCH(tbl_dailyDashboard[[#Headers],[botRuns]], tbl_dateHistory[#Headers], 0)), "-")</f>
        <v>x</v>
      </c>
      <c r="G876" s="6" t="str">
        <f>IFERROR(INDEX(tbl_dateHistory[], MATCH(tbl_dailyDashboard[[#This Row],[runDate]:[runDate]], tbl_dateHistory[[runDate]:[runDate]], 0), MATCH(tbl_dailyDashboard[[#Headers],[totalTransactions]], tbl_dateHistory[#Headers], 0)), "-")</f>
        <v>x</v>
      </c>
      <c r="H876" s="46" t="str">
        <f>IFERROR(INDEX(tbl_dateHistory[], MATCH(tbl_dailyDashboard[[#This Row],[runDate]:[runDate]], tbl_dateHistory[[runDate]:[runDate]], 0), MATCH(tbl_dailyDashboard[[#Headers],[percentSuccessful]], tbl_dateHistory[#Headers], 0)), "-")</f>
        <v>x</v>
      </c>
      <c r="I876" s="46" t="str">
        <f>IFERROR(INDEX(tbl_dateHistory[], MATCH(tbl_dailyDashboard[[#This Row],[runDate]:[runDate]], tbl_dateHistory[[runDate]:[runDate]], 0), MATCH(tbl_dailyDashboard[[#Headers],[percentBRE]], tbl_dateHistory[#Headers], 0)), "-")</f>
        <v>x</v>
      </c>
      <c r="J876" s="47" t="str">
        <f>IFERROR(INDEX(tbl_dateHistory[], MATCH(tbl_dailyDashboard[[#This Row],[runDate]:[runDate]], tbl_dateHistory[[runDate]:[runDate]], 0), MATCH(tbl_dailyDashboard[[#Headers],[percentSystemErrors]], tbl_dateHistory[#Headers], 0)), "-")</f>
        <v>x</v>
      </c>
      <c r="K876" s="69"/>
    </row>
    <row r="877" spans="2:11" x14ac:dyDescent="0.3">
      <c r="B877" s="63"/>
      <c r="C877" s="45" t="str">
        <f>IFERROR((INDEX(tbl_dateHistory[], tbl_dailyDashboard[[#This Row],[rowLookup]], 1)), "-")</f>
        <v>x</v>
      </c>
      <c r="D877" s="48" t="str">
        <f>IFERROR(INDEX(tbl_dateHistory[], MATCH(tbl_dailyDashboard[[#This Row],[runDate]:[runDate]], tbl_dateHistory[[runDate]:[runDate]], 0), MATCH(tbl_dailyDashboard[[#Headers],[avgBotRunTime]], tbl_dateHistory[#Headers], 0)), "-")</f>
        <v>x</v>
      </c>
      <c r="E877" s="48" t="str">
        <f>IFERROR(INDEX(tbl_dateHistory[], MATCH(tbl_dailyDashboard[[#This Row],[runDate]:[runDate]], tbl_dateHistory[[runDate]:[runDate]], 0), MATCH(tbl_dailyDashboard[[#Headers],[avgTransactionTime]], tbl_dateHistory[#Headers], 0)), "-")</f>
        <v>x</v>
      </c>
      <c r="F877" s="5" t="str">
        <f>IFERROR(INDEX(tbl_dateHistory[], MATCH(tbl_dailyDashboard[[#This Row],[runDate]:[runDate]], tbl_dateHistory[[runDate]:[runDate]], 0), MATCH(tbl_dailyDashboard[[#Headers],[botRuns]], tbl_dateHistory[#Headers], 0)), "-")</f>
        <v>x</v>
      </c>
      <c r="G877" s="6" t="str">
        <f>IFERROR(INDEX(tbl_dateHistory[], MATCH(tbl_dailyDashboard[[#This Row],[runDate]:[runDate]], tbl_dateHistory[[runDate]:[runDate]], 0), MATCH(tbl_dailyDashboard[[#Headers],[totalTransactions]], tbl_dateHistory[#Headers], 0)), "-")</f>
        <v>x</v>
      </c>
      <c r="H877" s="46" t="str">
        <f>IFERROR(INDEX(tbl_dateHistory[], MATCH(tbl_dailyDashboard[[#This Row],[runDate]:[runDate]], tbl_dateHistory[[runDate]:[runDate]], 0), MATCH(tbl_dailyDashboard[[#Headers],[percentSuccessful]], tbl_dateHistory[#Headers], 0)), "-")</f>
        <v>x</v>
      </c>
      <c r="I877" s="46" t="str">
        <f>IFERROR(INDEX(tbl_dateHistory[], MATCH(tbl_dailyDashboard[[#This Row],[runDate]:[runDate]], tbl_dateHistory[[runDate]:[runDate]], 0), MATCH(tbl_dailyDashboard[[#Headers],[percentBRE]], tbl_dateHistory[#Headers], 0)), "-")</f>
        <v>x</v>
      </c>
      <c r="J877" s="47" t="str">
        <f>IFERROR(INDEX(tbl_dateHistory[], MATCH(tbl_dailyDashboard[[#This Row],[runDate]:[runDate]], tbl_dateHistory[[runDate]:[runDate]], 0), MATCH(tbl_dailyDashboard[[#Headers],[percentSystemErrors]], tbl_dateHistory[#Headers], 0)), "-")</f>
        <v>x</v>
      </c>
      <c r="K877" s="69"/>
    </row>
    <row r="878" spans="2:11" x14ac:dyDescent="0.3">
      <c r="B878" s="63"/>
      <c r="C878" s="45" t="str">
        <f>IFERROR((INDEX(tbl_dateHistory[], tbl_dailyDashboard[[#This Row],[rowLookup]], 1)), "-")</f>
        <v>x</v>
      </c>
      <c r="D878" s="48" t="str">
        <f>IFERROR(INDEX(tbl_dateHistory[], MATCH(tbl_dailyDashboard[[#This Row],[runDate]:[runDate]], tbl_dateHistory[[runDate]:[runDate]], 0), MATCH(tbl_dailyDashboard[[#Headers],[avgBotRunTime]], tbl_dateHistory[#Headers], 0)), "-")</f>
        <v>x</v>
      </c>
      <c r="E878" s="48" t="str">
        <f>IFERROR(INDEX(tbl_dateHistory[], MATCH(tbl_dailyDashboard[[#This Row],[runDate]:[runDate]], tbl_dateHistory[[runDate]:[runDate]], 0), MATCH(tbl_dailyDashboard[[#Headers],[avgTransactionTime]], tbl_dateHistory[#Headers], 0)), "-")</f>
        <v>x</v>
      </c>
      <c r="F878" s="5" t="str">
        <f>IFERROR(INDEX(tbl_dateHistory[], MATCH(tbl_dailyDashboard[[#This Row],[runDate]:[runDate]], tbl_dateHistory[[runDate]:[runDate]], 0), MATCH(tbl_dailyDashboard[[#Headers],[botRuns]], tbl_dateHistory[#Headers], 0)), "-")</f>
        <v>x</v>
      </c>
      <c r="G878" s="6" t="str">
        <f>IFERROR(INDEX(tbl_dateHistory[], MATCH(tbl_dailyDashboard[[#This Row],[runDate]:[runDate]], tbl_dateHistory[[runDate]:[runDate]], 0), MATCH(tbl_dailyDashboard[[#Headers],[totalTransactions]], tbl_dateHistory[#Headers], 0)), "-")</f>
        <v>x</v>
      </c>
      <c r="H878" s="46" t="str">
        <f>IFERROR(INDEX(tbl_dateHistory[], MATCH(tbl_dailyDashboard[[#This Row],[runDate]:[runDate]], tbl_dateHistory[[runDate]:[runDate]], 0), MATCH(tbl_dailyDashboard[[#Headers],[percentSuccessful]], tbl_dateHistory[#Headers], 0)), "-")</f>
        <v>x</v>
      </c>
      <c r="I878" s="46" t="str">
        <f>IFERROR(INDEX(tbl_dateHistory[], MATCH(tbl_dailyDashboard[[#This Row],[runDate]:[runDate]], tbl_dateHistory[[runDate]:[runDate]], 0), MATCH(tbl_dailyDashboard[[#Headers],[percentBRE]], tbl_dateHistory[#Headers], 0)), "-")</f>
        <v>x</v>
      </c>
      <c r="J878" s="47" t="str">
        <f>IFERROR(INDEX(tbl_dateHistory[], MATCH(tbl_dailyDashboard[[#This Row],[runDate]:[runDate]], tbl_dateHistory[[runDate]:[runDate]], 0), MATCH(tbl_dailyDashboard[[#Headers],[percentSystemErrors]], tbl_dateHistory[#Headers], 0)), "-")</f>
        <v>x</v>
      </c>
      <c r="K878" s="69"/>
    </row>
    <row r="879" spans="2:11" x14ac:dyDescent="0.3">
      <c r="B879" s="63"/>
      <c r="C879" s="45" t="str">
        <f>IFERROR((INDEX(tbl_dateHistory[], tbl_dailyDashboard[[#This Row],[rowLookup]], 1)), "-")</f>
        <v>x</v>
      </c>
      <c r="D879" s="48" t="str">
        <f>IFERROR(INDEX(tbl_dateHistory[], MATCH(tbl_dailyDashboard[[#This Row],[runDate]:[runDate]], tbl_dateHistory[[runDate]:[runDate]], 0), MATCH(tbl_dailyDashboard[[#Headers],[avgBotRunTime]], tbl_dateHistory[#Headers], 0)), "-")</f>
        <v>x</v>
      </c>
      <c r="E879" s="48" t="str">
        <f>IFERROR(INDEX(tbl_dateHistory[], MATCH(tbl_dailyDashboard[[#This Row],[runDate]:[runDate]], tbl_dateHistory[[runDate]:[runDate]], 0), MATCH(tbl_dailyDashboard[[#Headers],[avgTransactionTime]], tbl_dateHistory[#Headers], 0)), "-")</f>
        <v>x</v>
      </c>
      <c r="F879" s="5" t="str">
        <f>IFERROR(INDEX(tbl_dateHistory[], MATCH(tbl_dailyDashboard[[#This Row],[runDate]:[runDate]], tbl_dateHistory[[runDate]:[runDate]], 0), MATCH(tbl_dailyDashboard[[#Headers],[botRuns]], tbl_dateHistory[#Headers], 0)), "-")</f>
        <v>x</v>
      </c>
      <c r="G879" s="6" t="str">
        <f>IFERROR(INDEX(tbl_dateHistory[], MATCH(tbl_dailyDashboard[[#This Row],[runDate]:[runDate]], tbl_dateHistory[[runDate]:[runDate]], 0), MATCH(tbl_dailyDashboard[[#Headers],[totalTransactions]], tbl_dateHistory[#Headers], 0)), "-")</f>
        <v>x</v>
      </c>
      <c r="H879" s="46" t="str">
        <f>IFERROR(INDEX(tbl_dateHistory[], MATCH(tbl_dailyDashboard[[#This Row],[runDate]:[runDate]], tbl_dateHistory[[runDate]:[runDate]], 0), MATCH(tbl_dailyDashboard[[#Headers],[percentSuccessful]], tbl_dateHistory[#Headers], 0)), "-")</f>
        <v>x</v>
      </c>
      <c r="I879" s="46" t="str">
        <f>IFERROR(INDEX(tbl_dateHistory[], MATCH(tbl_dailyDashboard[[#This Row],[runDate]:[runDate]], tbl_dateHistory[[runDate]:[runDate]], 0), MATCH(tbl_dailyDashboard[[#Headers],[percentBRE]], tbl_dateHistory[#Headers], 0)), "-")</f>
        <v>x</v>
      </c>
      <c r="J879" s="47" t="str">
        <f>IFERROR(INDEX(tbl_dateHistory[], MATCH(tbl_dailyDashboard[[#This Row],[runDate]:[runDate]], tbl_dateHistory[[runDate]:[runDate]], 0), MATCH(tbl_dailyDashboard[[#Headers],[percentSystemErrors]], tbl_dateHistory[#Headers], 0)), "-")</f>
        <v>x</v>
      </c>
      <c r="K879" s="69"/>
    </row>
    <row r="880" spans="2:11" x14ac:dyDescent="0.3">
      <c r="B880" s="63"/>
      <c r="C880" s="45" t="str">
        <f>IFERROR((INDEX(tbl_dateHistory[], tbl_dailyDashboard[[#This Row],[rowLookup]], 1)), "-")</f>
        <v>x</v>
      </c>
      <c r="D880" s="48" t="str">
        <f>IFERROR(INDEX(tbl_dateHistory[], MATCH(tbl_dailyDashboard[[#This Row],[runDate]:[runDate]], tbl_dateHistory[[runDate]:[runDate]], 0), MATCH(tbl_dailyDashboard[[#Headers],[avgBotRunTime]], tbl_dateHistory[#Headers], 0)), "-")</f>
        <v>x</v>
      </c>
      <c r="E880" s="48" t="str">
        <f>IFERROR(INDEX(tbl_dateHistory[], MATCH(tbl_dailyDashboard[[#This Row],[runDate]:[runDate]], tbl_dateHistory[[runDate]:[runDate]], 0), MATCH(tbl_dailyDashboard[[#Headers],[avgTransactionTime]], tbl_dateHistory[#Headers], 0)), "-")</f>
        <v>x</v>
      </c>
      <c r="F880" s="5" t="str">
        <f>IFERROR(INDEX(tbl_dateHistory[], MATCH(tbl_dailyDashboard[[#This Row],[runDate]:[runDate]], tbl_dateHistory[[runDate]:[runDate]], 0), MATCH(tbl_dailyDashboard[[#Headers],[botRuns]], tbl_dateHistory[#Headers], 0)), "-")</f>
        <v>x</v>
      </c>
      <c r="G880" s="6" t="str">
        <f>IFERROR(INDEX(tbl_dateHistory[], MATCH(tbl_dailyDashboard[[#This Row],[runDate]:[runDate]], tbl_dateHistory[[runDate]:[runDate]], 0), MATCH(tbl_dailyDashboard[[#Headers],[totalTransactions]], tbl_dateHistory[#Headers], 0)), "-")</f>
        <v>x</v>
      </c>
      <c r="H880" s="46" t="str">
        <f>IFERROR(INDEX(tbl_dateHistory[], MATCH(tbl_dailyDashboard[[#This Row],[runDate]:[runDate]], tbl_dateHistory[[runDate]:[runDate]], 0), MATCH(tbl_dailyDashboard[[#Headers],[percentSuccessful]], tbl_dateHistory[#Headers], 0)), "-")</f>
        <v>x</v>
      </c>
      <c r="I880" s="46" t="str">
        <f>IFERROR(INDEX(tbl_dateHistory[], MATCH(tbl_dailyDashboard[[#This Row],[runDate]:[runDate]], tbl_dateHistory[[runDate]:[runDate]], 0), MATCH(tbl_dailyDashboard[[#Headers],[percentBRE]], tbl_dateHistory[#Headers], 0)), "-")</f>
        <v>x</v>
      </c>
      <c r="J880" s="47" t="str">
        <f>IFERROR(INDEX(tbl_dateHistory[], MATCH(tbl_dailyDashboard[[#This Row],[runDate]:[runDate]], tbl_dateHistory[[runDate]:[runDate]], 0), MATCH(tbl_dailyDashboard[[#Headers],[percentSystemErrors]], tbl_dateHistory[#Headers], 0)), "-")</f>
        <v>x</v>
      </c>
      <c r="K880" s="69"/>
    </row>
    <row r="881" spans="2:11" x14ac:dyDescent="0.3">
      <c r="B881" s="63"/>
      <c r="C881" s="45" t="str">
        <f>IFERROR((INDEX(tbl_dateHistory[], tbl_dailyDashboard[[#This Row],[rowLookup]], 1)), "-")</f>
        <v>x</v>
      </c>
      <c r="D881" s="48" t="str">
        <f>IFERROR(INDEX(tbl_dateHistory[], MATCH(tbl_dailyDashboard[[#This Row],[runDate]:[runDate]], tbl_dateHistory[[runDate]:[runDate]], 0), MATCH(tbl_dailyDashboard[[#Headers],[avgBotRunTime]], tbl_dateHistory[#Headers], 0)), "-")</f>
        <v>x</v>
      </c>
      <c r="E881" s="48" t="str">
        <f>IFERROR(INDEX(tbl_dateHistory[], MATCH(tbl_dailyDashboard[[#This Row],[runDate]:[runDate]], tbl_dateHistory[[runDate]:[runDate]], 0), MATCH(tbl_dailyDashboard[[#Headers],[avgTransactionTime]], tbl_dateHistory[#Headers], 0)), "-")</f>
        <v>x</v>
      </c>
      <c r="F881" s="5" t="str">
        <f>IFERROR(INDEX(tbl_dateHistory[], MATCH(tbl_dailyDashboard[[#This Row],[runDate]:[runDate]], tbl_dateHistory[[runDate]:[runDate]], 0), MATCH(tbl_dailyDashboard[[#Headers],[botRuns]], tbl_dateHistory[#Headers], 0)), "-")</f>
        <v>x</v>
      </c>
      <c r="G881" s="6" t="str">
        <f>IFERROR(INDEX(tbl_dateHistory[], MATCH(tbl_dailyDashboard[[#This Row],[runDate]:[runDate]], tbl_dateHistory[[runDate]:[runDate]], 0), MATCH(tbl_dailyDashboard[[#Headers],[totalTransactions]], tbl_dateHistory[#Headers], 0)), "-")</f>
        <v>x</v>
      </c>
      <c r="H881" s="46" t="str">
        <f>IFERROR(INDEX(tbl_dateHistory[], MATCH(tbl_dailyDashboard[[#This Row],[runDate]:[runDate]], tbl_dateHistory[[runDate]:[runDate]], 0), MATCH(tbl_dailyDashboard[[#Headers],[percentSuccessful]], tbl_dateHistory[#Headers], 0)), "-")</f>
        <v>x</v>
      </c>
      <c r="I881" s="46" t="str">
        <f>IFERROR(INDEX(tbl_dateHistory[], MATCH(tbl_dailyDashboard[[#This Row],[runDate]:[runDate]], tbl_dateHistory[[runDate]:[runDate]], 0), MATCH(tbl_dailyDashboard[[#Headers],[percentBRE]], tbl_dateHistory[#Headers], 0)), "-")</f>
        <v>x</v>
      </c>
      <c r="J881" s="47" t="str">
        <f>IFERROR(INDEX(tbl_dateHistory[], MATCH(tbl_dailyDashboard[[#This Row],[runDate]:[runDate]], tbl_dateHistory[[runDate]:[runDate]], 0), MATCH(tbl_dailyDashboard[[#Headers],[percentSystemErrors]], tbl_dateHistory[#Headers], 0)), "-")</f>
        <v>x</v>
      </c>
      <c r="K881" s="69"/>
    </row>
    <row r="882" spans="2:11" x14ac:dyDescent="0.3">
      <c r="B882" s="63"/>
      <c r="C882" s="45" t="str">
        <f>IFERROR((INDEX(tbl_dateHistory[], tbl_dailyDashboard[[#This Row],[rowLookup]], 1)), "-")</f>
        <v>x</v>
      </c>
      <c r="D882" s="48" t="str">
        <f>IFERROR(INDEX(tbl_dateHistory[], MATCH(tbl_dailyDashboard[[#This Row],[runDate]:[runDate]], tbl_dateHistory[[runDate]:[runDate]], 0), MATCH(tbl_dailyDashboard[[#Headers],[avgBotRunTime]], tbl_dateHistory[#Headers], 0)), "-")</f>
        <v>x</v>
      </c>
      <c r="E882" s="48" t="str">
        <f>IFERROR(INDEX(tbl_dateHistory[], MATCH(tbl_dailyDashboard[[#This Row],[runDate]:[runDate]], tbl_dateHistory[[runDate]:[runDate]], 0), MATCH(tbl_dailyDashboard[[#Headers],[avgTransactionTime]], tbl_dateHistory[#Headers], 0)), "-")</f>
        <v>x</v>
      </c>
      <c r="F882" s="5" t="str">
        <f>IFERROR(INDEX(tbl_dateHistory[], MATCH(tbl_dailyDashboard[[#This Row],[runDate]:[runDate]], tbl_dateHistory[[runDate]:[runDate]], 0), MATCH(tbl_dailyDashboard[[#Headers],[botRuns]], tbl_dateHistory[#Headers], 0)), "-")</f>
        <v>x</v>
      </c>
      <c r="G882" s="6" t="str">
        <f>IFERROR(INDEX(tbl_dateHistory[], MATCH(tbl_dailyDashboard[[#This Row],[runDate]:[runDate]], tbl_dateHistory[[runDate]:[runDate]], 0), MATCH(tbl_dailyDashboard[[#Headers],[totalTransactions]], tbl_dateHistory[#Headers], 0)), "-")</f>
        <v>x</v>
      </c>
      <c r="H882" s="46" t="str">
        <f>IFERROR(INDEX(tbl_dateHistory[], MATCH(tbl_dailyDashboard[[#This Row],[runDate]:[runDate]], tbl_dateHistory[[runDate]:[runDate]], 0), MATCH(tbl_dailyDashboard[[#Headers],[percentSuccessful]], tbl_dateHistory[#Headers], 0)), "-")</f>
        <v>x</v>
      </c>
      <c r="I882" s="46" t="str">
        <f>IFERROR(INDEX(tbl_dateHistory[], MATCH(tbl_dailyDashboard[[#This Row],[runDate]:[runDate]], tbl_dateHistory[[runDate]:[runDate]], 0), MATCH(tbl_dailyDashboard[[#Headers],[percentBRE]], tbl_dateHistory[#Headers], 0)), "-")</f>
        <v>x</v>
      </c>
      <c r="J882" s="47" t="str">
        <f>IFERROR(INDEX(tbl_dateHistory[], MATCH(tbl_dailyDashboard[[#This Row],[runDate]:[runDate]], tbl_dateHistory[[runDate]:[runDate]], 0), MATCH(tbl_dailyDashboard[[#Headers],[percentSystemErrors]], tbl_dateHistory[#Headers], 0)), "-")</f>
        <v>x</v>
      </c>
      <c r="K882" s="69"/>
    </row>
    <row r="883" spans="2:11" x14ac:dyDescent="0.3">
      <c r="B883" s="63"/>
      <c r="C883" s="45" t="str">
        <f>IFERROR((INDEX(tbl_dateHistory[], tbl_dailyDashboard[[#This Row],[rowLookup]], 1)), "-")</f>
        <v>x</v>
      </c>
      <c r="D883" s="48" t="str">
        <f>IFERROR(INDEX(tbl_dateHistory[], MATCH(tbl_dailyDashboard[[#This Row],[runDate]:[runDate]], tbl_dateHistory[[runDate]:[runDate]], 0), MATCH(tbl_dailyDashboard[[#Headers],[avgBotRunTime]], tbl_dateHistory[#Headers], 0)), "-")</f>
        <v>x</v>
      </c>
      <c r="E883" s="48" t="str">
        <f>IFERROR(INDEX(tbl_dateHistory[], MATCH(tbl_dailyDashboard[[#This Row],[runDate]:[runDate]], tbl_dateHistory[[runDate]:[runDate]], 0), MATCH(tbl_dailyDashboard[[#Headers],[avgTransactionTime]], tbl_dateHistory[#Headers], 0)), "-")</f>
        <v>x</v>
      </c>
      <c r="F883" s="5" t="str">
        <f>IFERROR(INDEX(tbl_dateHistory[], MATCH(tbl_dailyDashboard[[#This Row],[runDate]:[runDate]], tbl_dateHistory[[runDate]:[runDate]], 0), MATCH(tbl_dailyDashboard[[#Headers],[botRuns]], tbl_dateHistory[#Headers], 0)), "-")</f>
        <v>x</v>
      </c>
      <c r="G883" s="6" t="str">
        <f>IFERROR(INDEX(tbl_dateHistory[], MATCH(tbl_dailyDashboard[[#This Row],[runDate]:[runDate]], tbl_dateHistory[[runDate]:[runDate]], 0), MATCH(tbl_dailyDashboard[[#Headers],[totalTransactions]], tbl_dateHistory[#Headers], 0)), "-")</f>
        <v>x</v>
      </c>
      <c r="H883" s="46" t="str">
        <f>IFERROR(INDEX(tbl_dateHistory[], MATCH(tbl_dailyDashboard[[#This Row],[runDate]:[runDate]], tbl_dateHistory[[runDate]:[runDate]], 0), MATCH(tbl_dailyDashboard[[#Headers],[percentSuccessful]], tbl_dateHistory[#Headers], 0)), "-")</f>
        <v>x</v>
      </c>
      <c r="I883" s="46" t="str">
        <f>IFERROR(INDEX(tbl_dateHistory[], MATCH(tbl_dailyDashboard[[#This Row],[runDate]:[runDate]], tbl_dateHistory[[runDate]:[runDate]], 0), MATCH(tbl_dailyDashboard[[#Headers],[percentBRE]], tbl_dateHistory[#Headers], 0)), "-")</f>
        <v>x</v>
      </c>
      <c r="J883" s="47" t="str">
        <f>IFERROR(INDEX(tbl_dateHistory[], MATCH(tbl_dailyDashboard[[#This Row],[runDate]:[runDate]], tbl_dateHistory[[runDate]:[runDate]], 0), MATCH(tbl_dailyDashboard[[#Headers],[percentSystemErrors]], tbl_dateHistory[#Headers], 0)), "-")</f>
        <v>x</v>
      </c>
      <c r="K883" s="69"/>
    </row>
    <row r="884" spans="2:11" x14ac:dyDescent="0.3">
      <c r="B884" s="63"/>
      <c r="C884" s="45" t="str">
        <f>IFERROR((INDEX(tbl_dateHistory[], tbl_dailyDashboard[[#This Row],[rowLookup]], 1)), "-")</f>
        <v>x</v>
      </c>
      <c r="D884" s="48" t="str">
        <f>IFERROR(INDEX(tbl_dateHistory[], MATCH(tbl_dailyDashboard[[#This Row],[runDate]:[runDate]], tbl_dateHistory[[runDate]:[runDate]], 0), MATCH(tbl_dailyDashboard[[#Headers],[avgBotRunTime]], tbl_dateHistory[#Headers], 0)), "-")</f>
        <v>x</v>
      </c>
      <c r="E884" s="48" t="str">
        <f>IFERROR(INDEX(tbl_dateHistory[], MATCH(tbl_dailyDashboard[[#This Row],[runDate]:[runDate]], tbl_dateHistory[[runDate]:[runDate]], 0), MATCH(tbl_dailyDashboard[[#Headers],[avgTransactionTime]], tbl_dateHistory[#Headers], 0)), "-")</f>
        <v>x</v>
      </c>
      <c r="F884" s="5" t="str">
        <f>IFERROR(INDEX(tbl_dateHistory[], MATCH(tbl_dailyDashboard[[#This Row],[runDate]:[runDate]], tbl_dateHistory[[runDate]:[runDate]], 0), MATCH(tbl_dailyDashboard[[#Headers],[botRuns]], tbl_dateHistory[#Headers], 0)), "-")</f>
        <v>x</v>
      </c>
      <c r="G884" s="6" t="str">
        <f>IFERROR(INDEX(tbl_dateHistory[], MATCH(tbl_dailyDashboard[[#This Row],[runDate]:[runDate]], tbl_dateHistory[[runDate]:[runDate]], 0), MATCH(tbl_dailyDashboard[[#Headers],[totalTransactions]], tbl_dateHistory[#Headers], 0)), "-")</f>
        <v>x</v>
      </c>
      <c r="H884" s="46" t="str">
        <f>IFERROR(INDEX(tbl_dateHistory[], MATCH(tbl_dailyDashboard[[#This Row],[runDate]:[runDate]], tbl_dateHistory[[runDate]:[runDate]], 0), MATCH(tbl_dailyDashboard[[#Headers],[percentSuccessful]], tbl_dateHistory[#Headers], 0)), "-")</f>
        <v>x</v>
      </c>
      <c r="I884" s="46" t="str">
        <f>IFERROR(INDEX(tbl_dateHistory[], MATCH(tbl_dailyDashboard[[#This Row],[runDate]:[runDate]], tbl_dateHistory[[runDate]:[runDate]], 0), MATCH(tbl_dailyDashboard[[#Headers],[percentBRE]], tbl_dateHistory[#Headers], 0)), "-")</f>
        <v>x</v>
      </c>
      <c r="J884" s="47" t="str">
        <f>IFERROR(INDEX(tbl_dateHistory[], MATCH(tbl_dailyDashboard[[#This Row],[runDate]:[runDate]], tbl_dateHistory[[runDate]:[runDate]], 0), MATCH(tbl_dailyDashboard[[#Headers],[percentSystemErrors]], tbl_dateHistory[#Headers], 0)), "-")</f>
        <v>x</v>
      </c>
      <c r="K884" s="69"/>
    </row>
    <row r="885" spans="2:11" x14ac:dyDescent="0.3">
      <c r="B885" s="63"/>
      <c r="C885" s="45" t="str">
        <f>IFERROR((INDEX(tbl_dateHistory[], tbl_dailyDashboard[[#This Row],[rowLookup]], 1)), "-")</f>
        <v>x</v>
      </c>
      <c r="D885" s="48" t="str">
        <f>IFERROR(INDEX(tbl_dateHistory[], MATCH(tbl_dailyDashboard[[#This Row],[runDate]:[runDate]], tbl_dateHistory[[runDate]:[runDate]], 0), MATCH(tbl_dailyDashboard[[#Headers],[avgBotRunTime]], tbl_dateHistory[#Headers], 0)), "-")</f>
        <v>x</v>
      </c>
      <c r="E885" s="48" t="str">
        <f>IFERROR(INDEX(tbl_dateHistory[], MATCH(tbl_dailyDashboard[[#This Row],[runDate]:[runDate]], tbl_dateHistory[[runDate]:[runDate]], 0), MATCH(tbl_dailyDashboard[[#Headers],[avgTransactionTime]], tbl_dateHistory[#Headers], 0)), "-")</f>
        <v>x</v>
      </c>
      <c r="F885" s="5" t="str">
        <f>IFERROR(INDEX(tbl_dateHistory[], MATCH(tbl_dailyDashboard[[#This Row],[runDate]:[runDate]], tbl_dateHistory[[runDate]:[runDate]], 0), MATCH(tbl_dailyDashboard[[#Headers],[botRuns]], tbl_dateHistory[#Headers], 0)), "-")</f>
        <v>x</v>
      </c>
      <c r="G885" s="6" t="str">
        <f>IFERROR(INDEX(tbl_dateHistory[], MATCH(tbl_dailyDashboard[[#This Row],[runDate]:[runDate]], tbl_dateHistory[[runDate]:[runDate]], 0), MATCH(tbl_dailyDashboard[[#Headers],[totalTransactions]], tbl_dateHistory[#Headers], 0)), "-")</f>
        <v>x</v>
      </c>
      <c r="H885" s="46" t="str">
        <f>IFERROR(INDEX(tbl_dateHistory[], MATCH(tbl_dailyDashboard[[#This Row],[runDate]:[runDate]], tbl_dateHistory[[runDate]:[runDate]], 0), MATCH(tbl_dailyDashboard[[#Headers],[percentSuccessful]], tbl_dateHistory[#Headers], 0)), "-")</f>
        <v>x</v>
      </c>
      <c r="I885" s="46" t="str">
        <f>IFERROR(INDEX(tbl_dateHistory[], MATCH(tbl_dailyDashboard[[#This Row],[runDate]:[runDate]], tbl_dateHistory[[runDate]:[runDate]], 0), MATCH(tbl_dailyDashboard[[#Headers],[percentBRE]], tbl_dateHistory[#Headers], 0)), "-")</f>
        <v>x</v>
      </c>
      <c r="J885" s="47" t="str">
        <f>IFERROR(INDEX(tbl_dateHistory[], MATCH(tbl_dailyDashboard[[#This Row],[runDate]:[runDate]], tbl_dateHistory[[runDate]:[runDate]], 0), MATCH(tbl_dailyDashboard[[#Headers],[percentSystemErrors]], tbl_dateHistory[#Headers], 0)), "-")</f>
        <v>x</v>
      </c>
      <c r="K885" s="69"/>
    </row>
    <row r="886" spans="2:11" x14ac:dyDescent="0.3">
      <c r="B886" s="63"/>
      <c r="C886" s="45" t="str">
        <f>IFERROR((INDEX(tbl_dateHistory[], tbl_dailyDashboard[[#This Row],[rowLookup]], 1)), "-")</f>
        <v>x</v>
      </c>
      <c r="D886" s="48" t="str">
        <f>IFERROR(INDEX(tbl_dateHistory[], MATCH(tbl_dailyDashboard[[#This Row],[runDate]:[runDate]], tbl_dateHistory[[runDate]:[runDate]], 0), MATCH(tbl_dailyDashboard[[#Headers],[avgBotRunTime]], tbl_dateHistory[#Headers], 0)), "-")</f>
        <v>x</v>
      </c>
      <c r="E886" s="48" t="str">
        <f>IFERROR(INDEX(tbl_dateHistory[], MATCH(tbl_dailyDashboard[[#This Row],[runDate]:[runDate]], tbl_dateHistory[[runDate]:[runDate]], 0), MATCH(tbl_dailyDashboard[[#Headers],[avgTransactionTime]], tbl_dateHistory[#Headers], 0)), "-")</f>
        <v>x</v>
      </c>
      <c r="F886" s="5" t="str">
        <f>IFERROR(INDEX(tbl_dateHistory[], MATCH(tbl_dailyDashboard[[#This Row],[runDate]:[runDate]], tbl_dateHistory[[runDate]:[runDate]], 0), MATCH(tbl_dailyDashboard[[#Headers],[botRuns]], tbl_dateHistory[#Headers], 0)), "-")</f>
        <v>x</v>
      </c>
      <c r="G886" s="6" t="str">
        <f>IFERROR(INDEX(tbl_dateHistory[], MATCH(tbl_dailyDashboard[[#This Row],[runDate]:[runDate]], tbl_dateHistory[[runDate]:[runDate]], 0), MATCH(tbl_dailyDashboard[[#Headers],[totalTransactions]], tbl_dateHistory[#Headers], 0)), "-")</f>
        <v>x</v>
      </c>
      <c r="H886" s="46" t="str">
        <f>IFERROR(INDEX(tbl_dateHistory[], MATCH(tbl_dailyDashboard[[#This Row],[runDate]:[runDate]], tbl_dateHistory[[runDate]:[runDate]], 0), MATCH(tbl_dailyDashboard[[#Headers],[percentSuccessful]], tbl_dateHistory[#Headers], 0)), "-")</f>
        <v>x</v>
      </c>
      <c r="I886" s="46" t="str">
        <f>IFERROR(INDEX(tbl_dateHistory[], MATCH(tbl_dailyDashboard[[#This Row],[runDate]:[runDate]], tbl_dateHistory[[runDate]:[runDate]], 0), MATCH(tbl_dailyDashboard[[#Headers],[percentBRE]], tbl_dateHistory[#Headers], 0)), "-")</f>
        <v>x</v>
      </c>
      <c r="J886" s="47" t="str">
        <f>IFERROR(INDEX(tbl_dateHistory[], MATCH(tbl_dailyDashboard[[#This Row],[runDate]:[runDate]], tbl_dateHistory[[runDate]:[runDate]], 0), MATCH(tbl_dailyDashboard[[#Headers],[percentSystemErrors]], tbl_dateHistory[#Headers], 0)), "-")</f>
        <v>x</v>
      </c>
      <c r="K886" s="69"/>
    </row>
    <row r="887" spans="2:11" x14ac:dyDescent="0.3">
      <c r="B887" s="63"/>
      <c r="C887" s="45" t="str">
        <f>IFERROR((INDEX(tbl_dateHistory[], tbl_dailyDashboard[[#This Row],[rowLookup]], 1)), "-")</f>
        <v>x</v>
      </c>
      <c r="D887" s="48" t="str">
        <f>IFERROR(INDEX(tbl_dateHistory[], MATCH(tbl_dailyDashboard[[#This Row],[runDate]:[runDate]], tbl_dateHistory[[runDate]:[runDate]], 0), MATCH(tbl_dailyDashboard[[#Headers],[avgBotRunTime]], tbl_dateHistory[#Headers], 0)), "-")</f>
        <v>x</v>
      </c>
      <c r="E887" s="48" t="str">
        <f>IFERROR(INDEX(tbl_dateHistory[], MATCH(tbl_dailyDashboard[[#This Row],[runDate]:[runDate]], tbl_dateHistory[[runDate]:[runDate]], 0), MATCH(tbl_dailyDashboard[[#Headers],[avgTransactionTime]], tbl_dateHistory[#Headers], 0)), "-")</f>
        <v>x</v>
      </c>
      <c r="F887" s="5" t="str">
        <f>IFERROR(INDEX(tbl_dateHistory[], MATCH(tbl_dailyDashboard[[#This Row],[runDate]:[runDate]], tbl_dateHistory[[runDate]:[runDate]], 0), MATCH(tbl_dailyDashboard[[#Headers],[botRuns]], tbl_dateHistory[#Headers], 0)), "-")</f>
        <v>x</v>
      </c>
      <c r="G887" s="6" t="str">
        <f>IFERROR(INDEX(tbl_dateHistory[], MATCH(tbl_dailyDashboard[[#This Row],[runDate]:[runDate]], tbl_dateHistory[[runDate]:[runDate]], 0), MATCH(tbl_dailyDashboard[[#Headers],[totalTransactions]], tbl_dateHistory[#Headers], 0)), "-")</f>
        <v>x</v>
      </c>
      <c r="H887" s="46" t="str">
        <f>IFERROR(INDEX(tbl_dateHistory[], MATCH(tbl_dailyDashboard[[#This Row],[runDate]:[runDate]], tbl_dateHistory[[runDate]:[runDate]], 0), MATCH(tbl_dailyDashboard[[#Headers],[percentSuccessful]], tbl_dateHistory[#Headers], 0)), "-")</f>
        <v>x</v>
      </c>
      <c r="I887" s="46" t="str">
        <f>IFERROR(INDEX(tbl_dateHistory[], MATCH(tbl_dailyDashboard[[#This Row],[runDate]:[runDate]], tbl_dateHistory[[runDate]:[runDate]], 0), MATCH(tbl_dailyDashboard[[#Headers],[percentBRE]], tbl_dateHistory[#Headers], 0)), "-")</f>
        <v>x</v>
      </c>
      <c r="J887" s="47" t="str">
        <f>IFERROR(INDEX(tbl_dateHistory[], MATCH(tbl_dailyDashboard[[#This Row],[runDate]:[runDate]], tbl_dateHistory[[runDate]:[runDate]], 0), MATCH(tbl_dailyDashboard[[#Headers],[percentSystemErrors]], tbl_dateHistory[#Headers], 0)), "-")</f>
        <v>x</v>
      </c>
      <c r="K887" s="69"/>
    </row>
    <row r="888" spans="2:11" x14ac:dyDescent="0.3">
      <c r="B888" s="63"/>
      <c r="C888" s="45" t="str">
        <f>IFERROR((INDEX(tbl_dateHistory[], tbl_dailyDashboard[[#This Row],[rowLookup]], 1)), "-")</f>
        <v>x</v>
      </c>
      <c r="D888" s="48" t="str">
        <f>IFERROR(INDEX(tbl_dateHistory[], MATCH(tbl_dailyDashboard[[#This Row],[runDate]:[runDate]], tbl_dateHistory[[runDate]:[runDate]], 0), MATCH(tbl_dailyDashboard[[#Headers],[avgBotRunTime]], tbl_dateHistory[#Headers], 0)), "-")</f>
        <v>x</v>
      </c>
      <c r="E888" s="48" t="str">
        <f>IFERROR(INDEX(tbl_dateHistory[], MATCH(tbl_dailyDashboard[[#This Row],[runDate]:[runDate]], tbl_dateHistory[[runDate]:[runDate]], 0), MATCH(tbl_dailyDashboard[[#Headers],[avgTransactionTime]], tbl_dateHistory[#Headers], 0)), "-")</f>
        <v>x</v>
      </c>
      <c r="F888" s="5" t="str">
        <f>IFERROR(INDEX(tbl_dateHistory[], MATCH(tbl_dailyDashboard[[#This Row],[runDate]:[runDate]], tbl_dateHistory[[runDate]:[runDate]], 0), MATCH(tbl_dailyDashboard[[#Headers],[botRuns]], tbl_dateHistory[#Headers], 0)), "-")</f>
        <v>x</v>
      </c>
      <c r="G888" s="6" t="str">
        <f>IFERROR(INDEX(tbl_dateHistory[], MATCH(tbl_dailyDashboard[[#This Row],[runDate]:[runDate]], tbl_dateHistory[[runDate]:[runDate]], 0), MATCH(tbl_dailyDashboard[[#Headers],[totalTransactions]], tbl_dateHistory[#Headers], 0)), "-")</f>
        <v>x</v>
      </c>
      <c r="H888" s="46" t="str">
        <f>IFERROR(INDEX(tbl_dateHistory[], MATCH(tbl_dailyDashboard[[#This Row],[runDate]:[runDate]], tbl_dateHistory[[runDate]:[runDate]], 0), MATCH(tbl_dailyDashboard[[#Headers],[percentSuccessful]], tbl_dateHistory[#Headers], 0)), "-")</f>
        <v>x</v>
      </c>
      <c r="I888" s="46" t="str">
        <f>IFERROR(INDEX(tbl_dateHistory[], MATCH(tbl_dailyDashboard[[#This Row],[runDate]:[runDate]], tbl_dateHistory[[runDate]:[runDate]], 0), MATCH(tbl_dailyDashboard[[#Headers],[percentBRE]], tbl_dateHistory[#Headers], 0)), "-")</f>
        <v>x</v>
      </c>
      <c r="J888" s="47" t="str">
        <f>IFERROR(INDEX(tbl_dateHistory[], MATCH(tbl_dailyDashboard[[#This Row],[runDate]:[runDate]], tbl_dateHistory[[runDate]:[runDate]], 0), MATCH(tbl_dailyDashboard[[#Headers],[percentSystemErrors]], tbl_dateHistory[#Headers], 0)), "-")</f>
        <v>x</v>
      </c>
      <c r="K888" s="69"/>
    </row>
    <row r="889" spans="2:11" x14ac:dyDescent="0.3">
      <c r="B889" s="63"/>
      <c r="C889" s="45" t="str">
        <f>IFERROR((INDEX(tbl_dateHistory[], tbl_dailyDashboard[[#This Row],[rowLookup]], 1)), "-")</f>
        <v>x</v>
      </c>
      <c r="D889" s="48" t="str">
        <f>IFERROR(INDEX(tbl_dateHistory[], MATCH(tbl_dailyDashboard[[#This Row],[runDate]:[runDate]], tbl_dateHistory[[runDate]:[runDate]], 0), MATCH(tbl_dailyDashboard[[#Headers],[avgBotRunTime]], tbl_dateHistory[#Headers], 0)), "-")</f>
        <v>x</v>
      </c>
      <c r="E889" s="48" t="str">
        <f>IFERROR(INDEX(tbl_dateHistory[], MATCH(tbl_dailyDashboard[[#This Row],[runDate]:[runDate]], tbl_dateHistory[[runDate]:[runDate]], 0), MATCH(tbl_dailyDashboard[[#Headers],[avgTransactionTime]], tbl_dateHistory[#Headers], 0)), "-")</f>
        <v>x</v>
      </c>
      <c r="F889" s="5" t="str">
        <f>IFERROR(INDEX(tbl_dateHistory[], MATCH(tbl_dailyDashboard[[#This Row],[runDate]:[runDate]], tbl_dateHistory[[runDate]:[runDate]], 0), MATCH(tbl_dailyDashboard[[#Headers],[botRuns]], tbl_dateHistory[#Headers], 0)), "-")</f>
        <v>x</v>
      </c>
      <c r="G889" s="6" t="str">
        <f>IFERROR(INDEX(tbl_dateHistory[], MATCH(tbl_dailyDashboard[[#This Row],[runDate]:[runDate]], tbl_dateHistory[[runDate]:[runDate]], 0), MATCH(tbl_dailyDashboard[[#Headers],[totalTransactions]], tbl_dateHistory[#Headers], 0)), "-")</f>
        <v>x</v>
      </c>
      <c r="H889" s="46" t="str">
        <f>IFERROR(INDEX(tbl_dateHistory[], MATCH(tbl_dailyDashboard[[#This Row],[runDate]:[runDate]], tbl_dateHistory[[runDate]:[runDate]], 0), MATCH(tbl_dailyDashboard[[#Headers],[percentSuccessful]], tbl_dateHistory[#Headers], 0)), "-")</f>
        <v>x</v>
      </c>
      <c r="I889" s="46" t="str">
        <f>IFERROR(INDEX(tbl_dateHistory[], MATCH(tbl_dailyDashboard[[#This Row],[runDate]:[runDate]], tbl_dateHistory[[runDate]:[runDate]], 0), MATCH(tbl_dailyDashboard[[#Headers],[percentBRE]], tbl_dateHistory[#Headers], 0)), "-")</f>
        <v>x</v>
      </c>
      <c r="J889" s="47" t="str">
        <f>IFERROR(INDEX(tbl_dateHistory[], MATCH(tbl_dailyDashboard[[#This Row],[runDate]:[runDate]], tbl_dateHistory[[runDate]:[runDate]], 0), MATCH(tbl_dailyDashboard[[#Headers],[percentSystemErrors]], tbl_dateHistory[#Headers], 0)), "-")</f>
        <v>x</v>
      </c>
      <c r="K889" s="69"/>
    </row>
    <row r="890" spans="2:11" x14ac:dyDescent="0.3">
      <c r="B890" s="63"/>
      <c r="C890" s="45" t="str">
        <f>IFERROR((INDEX(tbl_dateHistory[], tbl_dailyDashboard[[#This Row],[rowLookup]], 1)), "-")</f>
        <v>x</v>
      </c>
      <c r="D890" s="48" t="str">
        <f>IFERROR(INDEX(tbl_dateHistory[], MATCH(tbl_dailyDashboard[[#This Row],[runDate]:[runDate]], tbl_dateHistory[[runDate]:[runDate]], 0), MATCH(tbl_dailyDashboard[[#Headers],[avgBotRunTime]], tbl_dateHistory[#Headers], 0)), "-")</f>
        <v>x</v>
      </c>
      <c r="E890" s="48" t="str">
        <f>IFERROR(INDEX(tbl_dateHistory[], MATCH(tbl_dailyDashboard[[#This Row],[runDate]:[runDate]], tbl_dateHistory[[runDate]:[runDate]], 0), MATCH(tbl_dailyDashboard[[#Headers],[avgTransactionTime]], tbl_dateHistory[#Headers], 0)), "-")</f>
        <v>x</v>
      </c>
      <c r="F890" s="5" t="str">
        <f>IFERROR(INDEX(tbl_dateHistory[], MATCH(tbl_dailyDashboard[[#This Row],[runDate]:[runDate]], tbl_dateHistory[[runDate]:[runDate]], 0), MATCH(tbl_dailyDashboard[[#Headers],[botRuns]], tbl_dateHistory[#Headers], 0)), "-")</f>
        <v>x</v>
      </c>
      <c r="G890" s="6" t="str">
        <f>IFERROR(INDEX(tbl_dateHistory[], MATCH(tbl_dailyDashboard[[#This Row],[runDate]:[runDate]], tbl_dateHistory[[runDate]:[runDate]], 0), MATCH(tbl_dailyDashboard[[#Headers],[totalTransactions]], tbl_dateHistory[#Headers], 0)), "-")</f>
        <v>x</v>
      </c>
      <c r="H890" s="46" t="str">
        <f>IFERROR(INDEX(tbl_dateHistory[], MATCH(tbl_dailyDashboard[[#This Row],[runDate]:[runDate]], tbl_dateHistory[[runDate]:[runDate]], 0), MATCH(tbl_dailyDashboard[[#Headers],[percentSuccessful]], tbl_dateHistory[#Headers], 0)), "-")</f>
        <v>x</v>
      </c>
      <c r="I890" s="46" t="str">
        <f>IFERROR(INDEX(tbl_dateHistory[], MATCH(tbl_dailyDashboard[[#This Row],[runDate]:[runDate]], tbl_dateHistory[[runDate]:[runDate]], 0), MATCH(tbl_dailyDashboard[[#Headers],[percentBRE]], tbl_dateHistory[#Headers], 0)), "-")</f>
        <v>x</v>
      </c>
      <c r="J890" s="47" t="str">
        <f>IFERROR(INDEX(tbl_dateHistory[], MATCH(tbl_dailyDashboard[[#This Row],[runDate]:[runDate]], tbl_dateHistory[[runDate]:[runDate]], 0), MATCH(tbl_dailyDashboard[[#Headers],[percentSystemErrors]], tbl_dateHistory[#Headers], 0)), "-")</f>
        <v>x</v>
      </c>
      <c r="K890" s="69"/>
    </row>
    <row r="891" spans="2:11" x14ac:dyDescent="0.3">
      <c r="B891" s="63"/>
      <c r="C891" s="45" t="str">
        <f>IFERROR((INDEX(tbl_dateHistory[], tbl_dailyDashboard[[#This Row],[rowLookup]], 1)), "-")</f>
        <v>x</v>
      </c>
      <c r="D891" s="48" t="str">
        <f>IFERROR(INDEX(tbl_dateHistory[], MATCH(tbl_dailyDashboard[[#This Row],[runDate]:[runDate]], tbl_dateHistory[[runDate]:[runDate]], 0), MATCH(tbl_dailyDashboard[[#Headers],[avgBotRunTime]], tbl_dateHistory[#Headers], 0)), "-")</f>
        <v>x</v>
      </c>
      <c r="E891" s="48" t="str">
        <f>IFERROR(INDEX(tbl_dateHistory[], MATCH(tbl_dailyDashboard[[#This Row],[runDate]:[runDate]], tbl_dateHistory[[runDate]:[runDate]], 0), MATCH(tbl_dailyDashboard[[#Headers],[avgTransactionTime]], tbl_dateHistory[#Headers], 0)), "-")</f>
        <v>x</v>
      </c>
      <c r="F891" s="5" t="str">
        <f>IFERROR(INDEX(tbl_dateHistory[], MATCH(tbl_dailyDashboard[[#This Row],[runDate]:[runDate]], tbl_dateHistory[[runDate]:[runDate]], 0), MATCH(tbl_dailyDashboard[[#Headers],[botRuns]], tbl_dateHistory[#Headers], 0)), "-")</f>
        <v>x</v>
      </c>
      <c r="G891" s="6" t="str">
        <f>IFERROR(INDEX(tbl_dateHistory[], MATCH(tbl_dailyDashboard[[#This Row],[runDate]:[runDate]], tbl_dateHistory[[runDate]:[runDate]], 0), MATCH(tbl_dailyDashboard[[#Headers],[totalTransactions]], tbl_dateHistory[#Headers], 0)), "-")</f>
        <v>x</v>
      </c>
      <c r="H891" s="46" t="str">
        <f>IFERROR(INDEX(tbl_dateHistory[], MATCH(tbl_dailyDashboard[[#This Row],[runDate]:[runDate]], tbl_dateHistory[[runDate]:[runDate]], 0), MATCH(tbl_dailyDashboard[[#Headers],[percentSuccessful]], tbl_dateHistory[#Headers], 0)), "-")</f>
        <v>x</v>
      </c>
      <c r="I891" s="46" t="str">
        <f>IFERROR(INDEX(tbl_dateHistory[], MATCH(tbl_dailyDashboard[[#This Row],[runDate]:[runDate]], tbl_dateHistory[[runDate]:[runDate]], 0), MATCH(tbl_dailyDashboard[[#Headers],[percentBRE]], tbl_dateHistory[#Headers], 0)), "-")</f>
        <v>x</v>
      </c>
      <c r="J891" s="47" t="str">
        <f>IFERROR(INDEX(tbl_dateHistory[], MATCH(tbl_dailyDashboard[[#This Row],[runDate]:[runDate]], tbl_dateHistory[[runDate]:[runDate]], 0), MATCH(tbl_dailyDashboard[[#Headers],[percentSystemErrors]], tbl_dateHistory[#Headers], 0)), "-")</f>
        <v>x</v>
      </c>
      <c r="K891" s="69"/>
    </row>
    <row r="892" spans="2:11" x14ac:dyDescent="0.3">
      <c r="B892" s="63"/>
      <c r="C892" s="45" t="str">
        <f>IFERROR((INDEX(tbl_dateHistory[], tbl_dailyDashboard[[#This Row],[rowLookup]], 1)), "-")</f>
        <v>x</v>
      </c>
      <c r="D892" s="48" t="str">
        <f>IFERROR(INDEX(tbl_dateHistory[], MATCH(tbl_dailyDashboard[[#This Row],[runDate]:[runDate]], tbl_dateHistory[[runDate]:[runDate]], 0), MATCH(tbl_dailyDashboard[[#Headers],[avgBotRunTime]], tbl_dateHistory[#Headers], 0)), "-")</f>
        <v>x</v>
      </c>
      <c r="E892" s="48" t="str">
        <f>IFERROR(INDEX(tbl_dateHistory[], MATCH(tbl_dailyDashboard[[#This Row],[runDate]:[runDate]], tbl_dateHistory[[runDate]:[runDate]], 0), MATCH(tbl_dailyDashboard[[#Headers],[avgTransactionTime]], tbl_dateHistory[#Headers], 0)), "-")</f>
        <v>x</v>
      </c>
      <c r="F892" s="5" t="str">
        <f>IFERROR(INDEX(tbl_dateHistory[], MATCH(tbl_dailyDashboard[[#This Row],[runDate]:[runDate]], tbl_dateHistory[[runDate]:[runDate]], 0), MATCH(tbl_dailyDashboard[[#Headers],[botRuns]], tbl_dateHistory[#Headers], 0)), "-")</f>
        <v>x</v>
      </c>
      <c r="G892" s="6" t="str">
        <f>IFERROR(INDEX(tbl_dateHistory[], MATCH(tbl_dailyDashboard[[#This Row],[runDate]:[runDate]], tbl_dateHistory[[runDate]:[runDate]], 0), MATCH(tbl_dailyDashboard[[#Headers],[totalTransactions]], tbl_dateHistory[#Headers], 0)), "-")</f>
        <v>x</v>
      </c>
      <c r="H892" s="46" t="str">
        <f>IFERROR(INDEX(tbl_dateHistory[], MATCH(tbl_dailyDashboard[[#This Row],[runDate]:[runDate]], tbl_dateHistory[[runDate]:[runDate]], 0), MATCH(tbl_dailyDashboard[[#Headers],[percentSuccessful]], tbl_dateHistory[#Headers], 0)), "-")</f>
        <v>x</v>
      </c>
      <c r="I892" s="46" t="str">
        <f>IFERROR(INDEX(tbl_dateHistory[], MATCH(tbl_dailyDashboard[[#This Row],[runDate]:[runDate]], tbl_dateHistory[[runDate]:[runDate]], 0), MATCH(tbl_dailyDashboard[[#Headers],[percentBRE]], tbl_dateHistory[#Headers], 0)), "-")</f>
        <v>x</v>
      </c>
      <c r="J892" s="47" t="str">
        <f>IFERROR(INDEX(tbl_dateHistory[], MATCH(tbl_dailyDashboard[[#This Row],[runDate]:[runDate]], tbl_dateHistory[[runDate]:[runDate]], 0), MATCH(tbl_dailyDashboard[[#Headers],[percentSystemErrors]], tbl_dateHistory[#Headers], 0)), "-")</f>
        <v>x</v>
      </c>
      <c r="K892" s="69"/>
    </row>
    <row r="893" spans="2:11" x14ac:dyDescent="0.3">
      <c r="B893" s="63"/>
      <c r="C893" s="45" t="str">
        <f>IFERROR((INDEX(tbl_dateHistory[], tbl_dailyDashboard[[#This Row],[rowLookup]], 1)), "-")</f>
        <v>x</v>
      </c>
      <c r="D893" s="48" t="str">
        <f>IFERROR(INDEX(tbl_dateHistory[], MATCH(tbl_dailyDashboard[[#This Row],[runDate]:[runDate]], tbl_dateHistory[[runDate]:[runDate]], 0), MATCH(tbl_dailyDashboard[[#Headers],[avgBotRunTime]], tbl_dateHistory[#Headers], 0)), "-")</f>
        <v>x</v>
      </c>
      <c r="E893" s="48" t="str">
        <f>IFERROR(INDEX(tbl_dateHistory[], MATCH(tbl_dailyDashboard[[#This Row],[runDate]:[runDate]], tbl_dateHistory[[runDate]:[runDate]], 0), MATCH(tbl_dailyDashboard[[#Headers],[avgTransactionTime]], tbl_dateHistory[#Headers], 0)), "-")</f>
        <v>x</v>
      </c>
      <c r="F893" s="5" t="str">
        <f>IFERROR(INDEX(tbl_dateHistory[], MATCH(tbl_dailyDashboard[[#This Row],[runDate]:[runDate]], tbl_dateHistory[[runDate]:[runDate]], 0), MATCH(tbl_dailyDashboard[[#Headers],[botRuns]], tbl_dateHistory[#Headers], 0)), "-")</f>
        <v>x</v>
      </c>
      <c r="G893" s="6" t="str">
        <f>IFERROR(INDEX(tbl_dateHistory[], MATCH(tbl_dailyDashboard[[#This Row],[runDate]:[runDate]], tbl_dateHistory[[runDate]:[runDate]], 0), MATCH(tbl_dailyDashboard[[#Headers],[totalTransactions]], tbl_dateHistory[#Headers], 0)), "-")</f>
        <v>x</v>
      </c>
      <c r="H893" s="46" t="str">
        <f>IFERROR(INDEX(tbl_dateHistory[], MATCH(tbl_dailyDashboard[[#This Row],[runDate]:[runDate]], tbl_dateHistory[[runDate]:[runDate]], 0), MATCH(tbl_dailyDashboard[[#Headers],[percentSuccessful]], tbl_dateHistory[#Headers], 0)), "-")</f>
        <v>x</v>
      </c>
      <c r="I893" s="46" t="str">
        <f>IFERROR(INDEX(tbl_dateHistory[], MATCH(tbl_dailyDashboard[[#This Row],[runDate]:[runDate]], tbl_dateHistory[[runDate]:[runDate]], 0), MATCH(tbl_dailyDashboard[[#Headers],[percentBRE]], tbl_dateHistory[#Headers], 0)), "-")</f>
        <v>x</v>
      </c>
      <c r="J893" s="47" t="str">
        <f>IFERROR(INDEX(tbl_dateHistory[], MATCH(tbl_dailyDashboard[[#This Row],[runDate]:[runDate]], tbl_dateHistory[[runDate]:[runDate]], 0), MATCH(tbl_dailyDashboard[[#Headers],[percentSystemErrors]], tbl_dateHistory[#Headers], 0)), "-")</f>
        <v>x</v>
      </c>
      <c r="K893" s="69"/>
    </row>
    <row r="894" spans="2:11" x14ac:dyDescent="0.3">
      <c r="B894" s="63"/>
      <c r="C894" s="45" t="str">
        <f>IFERROR((INDEX(tbl_dateHistory[], tbl_dailyDashboard[[#This Row],[rowLookup]], 1)), "-")</f>
        <v>x</v>
      </c>
      <c r="D894" s="48" t="str">
        <f>IFERROR(INDEX(tbl_dateHistory[], MATCH(tbl_dailyDashboard[[#This Row],[runDate]:[runDate]], tbl_dateHistory[[runDate]:[runDate]], 0), MATCH(tbl_dailyDashboard[[#Headers],[avgBotRunTime]], tbl_dateHistory[#Headers], 0)), "-")</f>
        <v>x</v>
      </c>
      <c r="E894" s="48" t="str">
        <f>IFERROR(INDEX(tbl_dateHistory[], MATCH(tbl_dailyDashboard[[#This Row],[runDate]:[runDate]], tbl_dateHistory[[runDate]:[runDate]], 0), MATCH(tbl_dailyDashboard[[#Headers],[avgTransactionTime]], tbl_dateHistory[#Headers], 0)), "-")</f>
        <v>x</v>
      </c>
      <c r="F894" s="5" t="str">
        <f>IFERROR(INDEX(tbl_dateHistory[], MATCH(tbl_dailyDashboard[[#This Row],[runDate]:[runDate]], tbl_dateHistory[[runDate]:[runDate]], 0), MATCH(tbl_dailyDashboard[[#Headers],[botRuns]], tbl_dateHistory[#Headers], 0)), "-")</f>
        <v>x</v>
      </c>
      <c r="G894" s="6" t="str">
        <f>IFERROR(INDEX(tbl_dateHistory[], MATCH(tbl_dailyDashboard[[#This Row],[runDate]:[runDate]], tbl_dateHistory[[runDate]:[runDate]], 0), MATCH(tbl_dailyDashboard[[#Headers],[totalTransactions]], tbl_dateHistory[#Headers], 0)), "-")</f>
        <v>x</v>
      </c>
      <c r="H894" s="46" t="str">
        <f>IFERROR(INDEX(tbl_dateHistory[], MATCH(tbl_dailyDashboard[[#This Row],[runDate]:[runDate]], tbl_dateHistory[[runDate]:[runDate]], 0), MATCH(tbl_dailyDashboard[[#Headers],[percentSuccessful]], tbl_dateHistory[#Headers], 0)), "-")</f>
        <v>x</v>
      </c>
      <c r="I894" s="46" t="str">
        <f>IFERROR(INDEX(tbl_dateHistory[], MATCH(tbl_dailyDashboard[[#This Row],[runDate]:[runDate]], tbl_dateHistory[[runDate]:[runDate]], 0), MATCH(tbl_dailyDashboard[[#Headers],[percentBRE]], tbl_dateHistory[#Headers], 0)), "-")</f>
        <v>x</v>
      </c>
      <c r="J894" s="47" t="str">
        <f>IFERROR(INDEX(tbl_dateHistory[], MATCH(tbl_dailyDashboard[[#This Row],[runDate]:[runDate]], tbl_dateHistory[[runDate]:[runDate]], 0), MATCH(tbl_dailyDashboard[[#Headers],[percentSystemErrors]], tbl_dateHistory[#Headers], 0)), "-")</f>
        <v>x</v>
      </c>
      <c r="K894" s="69"/>
    </row>
    <row r="895" spans="2:11" x14ac:dyDescent="0.3">
      <c r="B895" s="63"/>
      <c r="C895" s="45" t="str">
        <f>IFERROR((INDEX(tbl_dateHistory[], tbl_dailyDashboard[[#This Row],[rowLookup]], 1)), "-")</f>
        <v>x</v>
      </c>
      <c r="D895" s="48" t="str">
        <f>IFERROR(INDEX(tbl_dateHistory[], MATCH(tbl_dailyDashboard[[#This Row],[runDate]:[runDate]], tbl_dateHistory[[runDate]:[runDate]], 0), MATCH(tbl_dailyDashboard[[#Headers],[avgBotRunTime]], tbl_dateHistory[#Headers], 0)), "-")</f>
        <v>x</v>
      </c>
      <c r="E895" s="48" t="str">
        <f>IFERROR(INDEX(tbl_dateHistory[], MATCH(tbl_dailyDashboard[[#This Row],[runDate]:[runDate]], tbl_dateHistory[[runDate]:[runDate]], 0), MATCH(tbl_dailyDashboard[[#Headers],[avgTransactionTime]], tbl_dateHistory[#Headers], 0)), "-")</f>
        <v>x</v>
      </c>
      <c r="F895" s="5" t="str">
        <f>IFERROR(INDEX(tbl_dateHistory[], MATCH(tbl_dailyDashboard[[#This Row],[runDate]:[runDate]], tbl_dateHistory[[runDate]:[runDate]], 0), MATCH(tbl_dailyDashboard[[#Headers],[botRuns]], tbl_dateHistory[#Headers], 0)), "-")</f>
        <v>x</v>
      </c>
      <c r="G895" s="6" t="str">
        <f>IFERROR(INDEX(tbl_dateHistory[], MATCH(tbl_dailyDashboard[[#This Row],[runDate]:[runDate]], tbl_dateHistory[[runDate]:[runDate]], 0), MATCH(tbl_dailyDashboard[[#Headers],[totalTransactions]], tbl_dateHistory[#Headers], 0)), "-")</f>
        <v>x</v>
      </c>
      <c r="H895" s="46" t="str">
        <f>IFERROR(INDEX(tbl_dateHistory[], MATCH(tbl_dailyDashboard[[#This Row],[runDate]:[runDate]], tbl_dateHistory[[runDate]:[runDate]], 0), MATCH(tbl_dailyDashboard[[#Headers],[percentSuccessful]], tbl_dateHistory[#Headers], 0)), "-")</f>
        <v>x</v>
      </c>
      <c r="I895" s="46" t="str">
        <f>IFERROR(INDEX(tbl_dateHistory[], MATCH(tbl_dailyDashboard[[#This Row],[runDate]:[runDate]], tbl_dateHistory[[runDate]:[runDate]], 0), MATCH(tbl_dailyDashboard[[#Headers],[percentBRE]], tbl_dateHistory[#Headers], 0)), "-")</f>
        <v>x</v>
      </c>
      <c r="J895" s="47" t="str">
        <f>IFERROR(INDEX(tbl_dateHistory[], MATCH(tbl_dailyDashboard[[#This Row],[runDate]:[runDate]], tbl_dateHistory[[runDate]:[runDate]], 0), MATCH(tbl_dailyDashboard[[#Headers],[percentSystemErrors]], tbl_dateHistory[#Headers], 0)), "-")</f>
        <v>x</v>
      </c>
      <c r="K895" s="69"/>
    </row>
    <row r="896" spans="2:11" x14ac:dyDescent="0.3">
      <c r="B896" s="63"/>
      <c r="C896" s="45" t="str">
        <f>IFERROR((INDEX(tbl_dateHistory[], tbl_dailyDashboard[[#This Row],[rowLookup]], 1)), "-")</f>
        <v>x</v>
      </c>
      <c r="D896" s="48" t="str">
        <f>IFERROR(INDEX(tbl_dateHistory[], MATCH(tbl_dailyDashboard[[#This Row],[runDate]:[runDate]], tbl_dateHistory[[runDate]:[runDate]], 0), MATCH(tbl_dailyDashboard[[#Headers],[avgBotRunTime]], tbl_dateHistory[#Headers], 0)), "-")</f>
        <v>x</v>
      </c>
      <c r="E896" s="48" t="str">
        <f>IFERROR(INDEX(tbl_dateHistory[], MATCH(tbl_dailyDashboard[[#This Row],[runDate]:[runDate]], tbl_dateHistory[[runDate]:[runDate]], 0), MATCH(tbl_dailyDashboard[[#Headers],[avgTransactionTime]], tbl_dateHistory[#Headers], 0)), "-")</f>
        <v>x</v>
      </c>
      <c r="F896" s="5" t="str">
        <f>IFERROR(INDEX(tbl_dateHistory[], MATCH(tbl_dailyDashboard[[#This Row],[runDate]:[runDate]], tbl_dateHistory[[runDate]:[runDate]], 0), MATCH(tbl_dailyDashboard[[#Headers],[botRuns]], tbl_dateHistory[#Headers], 0)), "-")</f>
        <v>x</v>
      </c>
      <c r="G896" s="6" t="str">
        <f>IFERROR(INDEX(tbl_dateHistory[], MATCH(tbl_dailyDashboard[[#This Row],[runDate]:[runDate]], tbl_dateHistory[[runDate]:[runDate]], 0), MATCH(tbl_dailyDashboard[[#Headers],[totalTransactions]], tbl_dateHistory[#Headers], 0)), "-")</f>
        <v>x</v>
      </c>
      <c r="H896" s="46" t="str">
        <f>IFERROR(INDEX(tbl_dateHistory[], MATCH(tbl_dailyDashboard[[#This Row],[runDate]:[runDate]], tbl_dateHistory[[runDate]:[runDate]], 0), MATCH(tbl_dailyDashboard[[#Headers],[percentSuccessful]], tbl_dateHistory[#Headers], 0)), "-")</f>
        <v>x</v>
      </c>
      <c r="I896" s="46" t="str">
        <f>IFERROR(INDEX(tbl_dateHistory[], MATCH(tbl_dailyDashboard[[#This Row],[runDate]:[runDate]], tbl_dateHistory[[runDate]:[runDate]], 0), MATCH(tbl_dailyDashboard[[#Headers],[percentBRE]], tbl_dateHistory[#Headers], 0)), "-")</f>
        <v>x</v>
      </c>
      <c r="J896" s="47" t="str">
        <f>IFERROR(INDEX(tbl_dateHistory[], MATCH(tbl_dailyDashboard[[#This Row],[runDate]:[runDate]], tbl_dateHistory[[runDate]:[runDate]], 0), MATCH(tbl_dailyDashboard[[#Headers],[percentSystemErrors]], tbl_dateHistory[#Headers], 0)), "-")</f>
        <v>x</v>
      </c>
      <c r="K896" s="69"/>
    </row>
    <row r="897" spans="2:11" x14ac:dyDescent="0.3">
      <c r="B897" s="63"/>
      <c r="C897" s="45" t="str">
        <f>IFERROR((INDEX(tbl_dateHistory[], tbl_dailyDashboard[[#This Row],[rowLookup]], 1)), "-")</f>
        <v>x</v>
      </c>
      <c r="D897" s="48" t="str">
        <f>IFERROR(INDEX(tbl_dateHistory[], MATCH(tbl_dailyDashboard[[#This Row],[runDate]:[runDate]], tbl_dateHistory[[runDate]:[runDate]], 0), MATCH(tbl_dailyDashboard[[#Headers],[avgBotRunTime]], tbl_dateHistory[#Headers], 0)), "-")</f>
        <v>x</v>
      </c>
      <c r="E897" s="48" t="str">
        <f>IFERROR(INDEX(tbl_dateHistory[], MATCH(tbl_dailyDashboard[[#This Row],[runDate]:[runDate]], tbl_dateHistory[[runDate]:[runDate]], 0), MATCH(tbl_dailyDashboard[[#Headers],[avgTransactionTime]], tbl_dateHistory[#Headers], 0)), "-")</f>
        <v>x</v>
      </c>
      <c r="F897" s="5" t="str">
        <f>IFERROR(INDEX(tbl_dateHistory[], MATCH(tbl_dailyDashboard[[#This Row],[runDate]:[runDate]], tbl_dateHistory[[runDate]:[runDate]], 0), MATCH(tbl_dailyDashboard[[#Headers],[botRuns]], tbl_dateHistory[#Headers], 0)), "-")</f>
        <v>x</v>
      </c>
      <c r="G897" s="6" t="str">
        <f>IFERROR(INDEX(tbl_dateHistory[], MATCH(tbl_dailyDashboard[[#This Row],[runDate]:[runDate]], tbl_dateHistory[[runDate]:[runDate]], 0), MATCH(tbl_dailyDashboard[[#Headers],[totalTransactions]], tbl_dateHistory[#Headers], 0)), "-")</f>
        <v>x</v>
      </c>
      <c r="H897" s="46" t="str">
        <f>IFERROR(INDEX(tbl_dateHistory[], MATCH(tbl_dailyDashboard[[#This Row],[runDate]:[runDate]], tbl_dateHistory[[runDate]:[runDate]], 0), MATCH(tbl_dailyDashboard[[#Headers],[percentSuccessful]], tbl_dateHistory[#Headers], 0)), "-")</f>
        <v>x</v>
      </c>
      <c r="I897" s="46" t="str">
        <f>IFERROR(INDEX(tbl_dateHistory[], MATCH(tbl_dailyDashboard[[#This Row],[runDate]:[runDate]], tbl_dateHistory[[runDate]:[runDate]], 0), MATCH(tbl_dailyDashboard[[#Headers],[percentBRE]], tbl_dateHistory[#Headers], 0)), "-")</f>
        <v>x</v>
      </c>
      <c r="J897" s="47" t="str">
        <f>IFERROR(INDEX(tbl_dateHistory[], MATCH(tbl_dailyDashboard[[#This Row],[runDate]:[runDate]], tbl_dateHistory[[runDate]:[runDate]], 0), MATCH(tbl_dailyDashboard[[#Headers],[percentSystemErrors]], tbl_dateHistory[#Headers], 0)), "-")</f>
        <v>x</v>
      </c>
      <c r="K897" s="69"/>
    </row>
    <row r="898" spans="2:11" x14ac:dyDescent="0.3">
      <c r="B898" s="63"/>
      <c r="C898" s="45" t="str">
        <f>IFERROR((INDEX(tbl_dateHistory[], tbl_dailyDashboard[[#This Row],[rowLookup]], 1)), "-")</f>
        <v>x</v>
      </c>
      <c r="D898" s="48" t="str">
        <f>IFERROR(INDEX(tbl_dateHistory[], MATCH(tbl_dailyDashboard[[#This Row],[runDate]:[runDate]], tbl_dateHistory[[runDate]:[runDate]], 0), MATCH(tbl_dailyDashboard[[#Headers],[avgBotRunTime]], tbl_dateHistory[#Headers], 0)), "-")</f>
        <v>x</v>
      </c>
      <c r="E898" s="48" t="str">
        <f>IFERROR(INDEX(tbl_dateHistory[], MATCH(tbl_dailyDashboard[[#This Row],[runDate]:[runDate]], tbl_dateHistory[[runDate]:[runDate]], 0), MATCH(tbl_dailyDashboard[[#Headers],[avgTransactionTime]], tbl_dateHistory[#Headers], 0)), "-")</f>
        <v>x</v>
      </c>
      <c r="F898" s="5" t="str">
        <f>IFERROR(INDEX(tbl_dateHistory[], MATCH(tbl_dailyDashboard[[#This Row],[runDate]:[runDate]], tbl_dateHistory[[runDate]:[runDate]], 0), MATCH(tbl_dailyDashboard[[#Headers],[botRuns]], tbl_dateHistory[#Headers], 0)), "-")</f>
        <v>x</v>
      </c>
      <c r="G898" s="6" t="str">
        <f>IFERROR(INDEX(tbl_dateHistory[], MATCH(tbl_dailyDashboard[[#This Row],[runDate]:[runDate]], tbl_dateHistory[[runDate]:[runDate]], 0), MATCH(tbl_dailyDashboard[[#Headers],[totalTransactions]], tbl_dateHistory[#Headers], 0)), "-")</f>
        <v>x</v>
      </c>
      <c r="H898" s="46" t="str">
        <f>IFERROR(INDEX(tbl_dateHistory[], MATCH(tbl_dailyDashboard[[#This Row],[runDate]:[runDate]], tbl_dateHistory[[runDate]:[runDate]], 0), MATCH(tbl_dailyDashboard[[#Headers],[percentSuccessful]], tbl_dateHistory[#Headers], 0)), "-")</f>
        <v>x</v>
      </c>
      <c r="I898" s="46" t="str">
        <f>IFERROR(INDEX(tbl_dateHistory[], MATCH(tbl_dailyDashboard[[#This Row],[runDate]:[runDate]], tbl_dateHistory[[runDate]:[runDate]], 0), MATCH(tbl_dailyDashboard[[#Headers],[percentBRE]], tbl_dateHistory[#Headers], 0)), "-")</f>
        <v>x</v>
      </c>
      <c r="J898" s="47" t="str">
        <f>IFERROR(INDEX(tbl_dateHistory[], MATCH(tbl_dailyDashboard[[#This Row],[runDate]:[runDate]], tbl_dateHistory[[runDate]:[runDate]], 0), MATCH(tbl_dailyDashboard[[#Headers],[percentSystemErrors]], tbl_dateHistory[#Headers], 0)), "-")</f>
        <v>x</v>
      </c>
      <c r="K898" s="69"/>
    </row>
    <row r="899" spans="2:11" x14ac:dyDescent="0.3">
      <c r="B899" s="63"/>
      <c r="C899" s="45" t="str">
        <f>IFERROR((INDEX(tbl_dateHistory[], tbl_dailyDashboard[[#This Row],[rowLookup]], 1)), "-")</f>
        <v>x</v>
      </c>
      <c r="D899" s="48" t="str">
        <f>IFERROR(INDEX(tbl_dateHistory[], MATCH(tbl_dailyDashboard[[#This Row],[runDate]:[runDate]], tbl_dateHistory[[runDate]:[runDate]], 0), MATCH(tbl_dailyDashboard[[#Headers],[avgBotRunTime]], tbl_dateHistory[#Headers], 0)), "-")</f>
        <v>x</v>
      </c>
      <c r="E899" s="48" t="str">
        <f>IFERROR(INDEX(tbl_dateHistory[], MATCH(tbl_dailyDashboard[[#This Row],[runDate]:[runDate]], tbl_dateHistory[[runDate]:[runDate]], 0), MATCH(tbl_dailyDashboard[[#Headers],[avgTransactionTime]], tbl_dateHistory[#Headers], 0)), "-")</f>
        <v>x</v>
      </c>
      <c r="F899" s="5" t="str">
        <f>IFERROR(INDEX(tbl_dateHistory[], MATCH(tbl_dailyDashboard[[#This Row],[runDate]:[runDate]], tbl_dateHistory[[runDate]:[runDate]], 0), MATCH(tbl_dailyDashboard[[#Headers],[botRuns]], tbl_dateHistory[#Headers], 0)), "-")</f>
        <v>x</v>
      </c>
      <c r="G899" s="6" t="str">
        <f>IFERROR(INDEX(tbl_dateHistory[], MATCH(tbl_dailyDashboard[[#This Row],[runDate]:[runDate]], tbl_dateHistory[[runDate]:[runDate]], 0), MATCH(tbl_dailyDashboard[[#Headers],[totalTransactions]], tbl_dateHistory[#Headers], 0)), "-")</f>
        <v>x</v>
      </c>
      <c r="H899" s="46" t="str">
        <f>IFERROR(INDEX(tbl_dateHistory[], MATCH(tbl_dailyDashboard[[#This Row],[runDate]:[runDate]], tbl_dateHistory[[runDate]:[runDate]], 0), MATCH(tbl_dailyDashboard[[#Headers],[percentSuccessful]], tbl_dateHistory[#Headers], 0)), "-")</f>
        <v>x</v>
      </c>
      <c r="I899" s="46" t="str">
        <f>IFERROR(INDEX(tbl_dateHistory[], MATCH(tbl_dailyDashboard[[#This Row],[runDate]:[runDate]], tbl_dateHistory[[runDate]:[runDate]], 0), MATCH(tbl_dailyDashboard[[#Headers],[percentBRE]], tbl_dateHistory[#Headers], 0)), "-")</f>
        <v>x</v>
      </c>
      <c r="J899" s="47" t="str">
        <f>IFERROR(INDEX(tbl_dateHistory[], MATCH(tbl_dailyDashboard[[#This Row],[runDate]:[runDate]], tbl_dateHistory[[runDate]:[runDate]], 0), MATCH(tbl_dailyDashboard[[#Headers],[percentSystemErrors]], tbl_dateHistory[#Headers], 0)), "-")</f>
        <v>x</v>
      </c>
      <c r="K899" s="69"/>
    </row>
    <row r="900" spans="2:11" x14ac:dyDescent="0.3">
      <c r="B900" s="63"/>
      <c r="C900" s="45" t="str">
        <f>IFERROR((INDEX(tbl_dateHistory[], tbl_dailyDashboard[[#This Row],[rowLookup]], 1)), "-")</f>
        <v>x</v>
      </c>
      <c r="D900" s="48" t="str">
        <f>IFERROR(INDEX(tbl_dateHistory[], MATCH(tbl_dailyDashboard[[#This Row],[runDate]:[runDate]], tbl_dateHistory[[runDate]:[runDate]], 0), MATCH(tbl_dailyDashboard[[#Headers],[avgBotRunTime]], tbl_dateHistory[#Headers], 0)), "-")</f>
        <v>x</v>
      </c>
      <c r="E900" s="48" t="str">
        <f>IFERROR(INDEX(tbl_dateHistory[], MATCH(tbl_dailyDashboard[[#This Row],[runDate]:[runDate]], tbl_dateHistory[[runDate]:[runDate]], 0), MATCH(tbl_dailyDashboard[[#Headers],[avgTransactionTime]], tbl_dateHistory[#Headers], 0)), "-")</f>
        <v>x</v>
      </c>
      <c r="F900" s="5" t="str">
        <f>IFERROR(INDEX(tbl_dateHistory[], MATCH(tbl_dailyDashboard[[#This Row],[runDate]:[runDate]], tbl_dateHistory[[runDate]:[runDate]], 0), MATCH(tbl_dailyDashboard[[#Headers],[botRuns]], tbl_dateHistory[#Headers], 0)), "-")</f>
        <v>x</v>
      </c>
      <c r="G900" s="6" t="str">
        <f>IFERROR(INDEX(tbl_dateHistory[], MATCH(tbl_dailyDashboard[[#This Row],[runDate]:[runDate]], tbl_dateHistory[[runDate]:[runDate]], 0), MATCH(tbl_dailyDashboard[[#Headers],[totalTransactions]], tbl_dateHistory[#Headers], 0)), "-")</f>
        <v>x</v>
      </c>
      <c r="H900" s="46" t="str">
        <f>IFERROR(INDEX(tbl_dateHistory[], MATCH(tbl_dailyDashboard[[#This Row],[runDate]:[runDate]], tbl_dateHistory[[runDate]:[runDate]], 0), MATCH(tbl_dailyDashboard[[#Headers],[percentSuccessful]], tbl_dateHistory[#Headers], 0)), "-")</f>
        <v>x</v>
      </c>
      <c r="I900" s="46" t="str">
        <f>IFERROR(INDEX(tbl_dateHistory[], MATCH(tbl_dailyDashboard[[#This Row],[runDate]:[runDate]], tbl_dateHistory[[runDate]:[runDate]], 0), MATCH(tbl_dailyDashboard[[#Headers],[percentBRE]], tbl_dateHistory[#Headers], 0)), "-")</f>
        <v>x</v>
      </c>
      <c r="J900" s="47" t="str">
        <f>IFERROR(INDEX(tbl_dateHistory[], MATCH(tbl_dailyDashboard[[#This Row],[runDate]:[runDate]], tbl_dateHistory[[runDate]:[runDate]], 0), MATCH(tbl_dailyDashboard[[#Headers],[percentSystemErrors]], tbl_dateHistory[#Headers], 0)), "-")</f>
        <v>x</v>
      </c>
      <c r="K900" s="69"/>
    </row>
    <row r="901" spans="2:11" x14ac:dyDescent="0.3">
      <c r="B901" s="63"/>
      <c r="C901" s="45" t="str">
        <f>IFERROR((INDEX(tbl_dateHistory[], tbl_dailyDashboard[[#This Row],[rowLookup]], 1)), "-")</f>
        <v>x</v>
      </c>
      <c r="D901" s="48" t="str">
        <f>IFERROR(INDEX(tbl_dateHistory[], MATCH(tbl_dailyDashboard[[#This Row],[runDate]:[runDate]], tbl_dateHistory[[runDate]:[runDate]], 0), MATCH(tbl_dailyDashboard[[#Headers],[avgBotRunTime]], tbl_dateHistory[#Headers], 0)), "-")</f>
        <v>x</v>
      </c>
      <c r="E901" s="48" t="str">
        <f>IFERROR(INDEX(tbl_dateHistory[], MATCH(tbl_dailyDashboard[[#This Row],[runDate]:[runDate]], tbl_dateHistory[[runDate]:[runDate]], 0), MATCH(tbl_dailyDashboard[[#Headers],[avgTransactionTime]], tbl_dateHistory[#Headers], 0)), "-")</f>
        <v>x</v>
      </c>
      <c r="F901" s="5" t="str">
        <f>IFERROR(INDEX(tbl_dateHistory[], MATCH(tbl_dailyDashboard[[#This Row],[runDate]:[runDate]], tbl_dateHistory[[runDate]:[runDate]], 0), MATCH(tbl_dailyDashboard[[#Headers],[botRuns]], tbl_dateHistory[#Headers], 0)), "-")</f>
        <v>x</v>
      </c>
      <c r="G901" s="6" t="str">
        <f>IFERROR(INDEX(tbl_dateHistory[], MATCH(tbl_dailyDashboard[[#This Row],[runDate]:[runDate]], tbl_dateHistory[[runDate]:[runDate]], 0), MATCH(tbl_dailyDashboard[[#Headers],[totalTransactions]], tbl_dateHistory[#Headers], 0)), "-")</f>
        <v>x</v>
      </c>
      <c r="H901" s="46" t="str">
        <f>IFERROR(INDEX(tbl_dateHistory[], MATCH(tbl_dailyDashboard[[#This Row],[runDate]:[runDate]], tbl_dateHistory[[runDate]:[runDate]], 0), MATCH(tbl_dailyDashboard[[#Headers],[percentSuccessful]], tbl_dateHistory[#Headers], 0)), "-")</f>
        <v>x</v>
      </c>
      <c r="I901" s="46" t="str">
        <f>IFERROR(INDEX(tbl_dateHistory[], MATCH(tbl_dailyDashboard[[#This Row],[runDate]:[runDate]], tbl_dateHistory[[runDate]:[runDate]], 0), MATCH(tbl_dailyDashboard[[#Headers],[percentBRE]], tbl_dateHistory[#Headers], 0)), "-")</f>
        <v>x</v>
      </c>
      <c r="J901" s="47" t="str">
        <f>IFERROR(INDEX(tbl_dateHistory[], MATCH(tbl_dailyDashboard[[#This Row],[runDate]:[runDate]], tbl_dateHistory[[runDate]:[runDate]], 0), MATCH(tbl_dailyDashboard[[#Headers],[percentSystemErrors]], tbl_dateHistory[#Headers], 0)), "-")</f>
        <v>x</v>
      </c>
      <c r="K901" s="69"/>
    </row>
    <row r="902" spans="2:11" x14ac:dyDescent="0.3">
      <c r="B902" s="63"/>
      <c r="C902" s="45" t="str">
        <f>IFERROR((INDEX(tbl_dateHistory[], tbl_dailyDashboard[[#This Row],[rowLookup]], 1)), "-")</f>
        <v>x</v>
      </c>
      <c r="D902" s="48" t="str">
        <f>IFERROR(INDEX(tbl_dateHistory[], MATCH(tbl_dailyDashboard[[#This Row],[runDate]:[runDate]], tbl_dateHistory[[runDate]:[runDate]], 0), MATCH(tbl_dailyDashboard[[#Headers],[avgBotRunTime]], tbl_dateHistory[#Headers], 0)), "-")</f>
        <v>x</v>
      </c>
      <c r="E902" s="48" t="str">
        <f>IFERROR(INDEX(tbl_dateHistory[], MATCH(tbl_dailyDashboard[[#This Row],[runDate]:[runDate]], tbl_dateHistory[[runDate]:[runDate]], 0), MATCH(tbl_dailyDashboard[[#Headers],[avgTransactionTime]], tbl_dateHistory[#Headers], 0)), "-")</f>
        <v>x</v>
      </c>
      <c r="F902" s="5" t="str">
        <f>IFERROR(INDEX(tbl_dateHistory[], MATCH(tbl_dailyDashboard[[#This Row],[runDate]:[runDate]], tbl_dateHistory[[runDate]:[runDate]], 0), MATCH(tbl_dailyDashboard[[#Headers],[botRuns]], tbl_dateHistory[#Headers], 0)), "-")</f>
        <v>x</v>
      </c>
      <c r="G902" s="6" t="str">
        <f>IFERROR(INDEX(tbl_dateHistory[], MATCH(tbl_dailyDashboard[[#This Row],[runDate]:[runDate]], tbl_dateHistory[[runDate]:[runDate]], 0), MATCH(tbl_dailyDashboard[[#Headers],[totalTransactions]], tbl_dateHistory[#Headers], 0)), "-")</f>
        <v>x</v>
      </c>
      <c r="H902" s="46" t="str">
        <f>IFERROR(INDEX(tbl_dateHistory[], MATCH(tbl_dailyDashboard[[#This Row],[runDate]:[runDate]], tbl_dateHistory[[runDate]:[runDate]], 0), MATCH(tbl_dailyDashboard[[#Headers],[percentSuccessful]], tbl_dateHistory[#Headers], 0)), "-")</f>
        <v>x</v>
      </c>
      <c r="I902" s="46" t="str">
        <f>IFERROR(INDEX(tbl_dateHistory[], MATCH(tbl_dailyDashboard[[#This Row],[runDate]:[runDate]], tbl_dateHistory[[runDate]:[runDate]], 0), MATCH(tbl_dailyDashboard[[#Headers],[percentBRE]], tbl_dateHistory[#Headers], 0)), "-")</f>
        <v>x</v>
      </c>
      <c r="J902" s="47" t="str">
        <f>IFERROR(INDEX(tbl_dateHistory[], MATCH(tbl_dailyDashboard[[#This Row],[runDate]:[runDate]], tbl_dateHistory[[runDate]:[runDate]], 0), MATCH(tbl_dailyDashboard[[#Headers],[percentSystemErrors]], tbl_dateHistory[#Headers], 0)), "-")</f>
        <v>x</v>
      </c>
      <c r="K902" s="69"/>
    </row>
    <row r="903" spans="2:11" x14ac:dyDescent="0.3">
      <c r="B903" s="63"/>
      <c r="C903" s="45" t="str">
        <f>IFERROR((INDEX(tbl_dateHistory[], tbl_dailyDashboard[[#This Row],[rowLookup]], 1)), "-")</f>
        <v>x</v>
      </c>
      <c r="D903" s="48" t="str">
        <f>IFERROR(INDEX(tbl_dateHistory[], MATCH(tbl_dailyDashboard[[#This Row],[runDate]:[runDate]], tbl_dateHistory[[runDate]:[runDate]], 0), MATCH(tbl_dailyDashboard[[#Headers],[avgBotRunTime]], tbl_dateHistory[#Headers], 0)), "-")</f>
        <v>x</v>
      </c>
      <c r="E903" s="48" t="str">
        <f>IFERROR(INDEX(tbl_dateHistory[], MATCH(tbl_dailyDashboard[[#This Row],[runDate]:[runDate]], tbl_dateHistory[[runDate]:[runDate]], 0), MATCH(tbl_dailyDashboard[[#Headers],[avgTransactionTime]], tbl_dateHistory[#Headers], 0)), "-")</f>
        <v>x</v>
      </c>
      <c r="F903" s="5" t="str">
        <f>IFERROR(INDEX(tbl_dateHistory[], MATCH(tbl_dailyDashboard[[#This Row],[runDate]:[runDate]], tbl_dateHistory[[runDate]:[runDate]], 0), MATCH(tbl_dailyDashboard[[#Headers],[botRuns]], tbl_dateHistory[#Headers], 0)), "-")</f>
        <v>x</v>
      </c>
      <c r="G903" s="6" t="str">
        <f>IFERROR(INDEX(tbl_dateHistory[], MATCH(tbl_dailyDashboard[[#This Row],[runDate]:[runDate]], tbl_dateHistory[[runDate]:[runDate]], 0), MATCH(tbl_dailyDashboard[[#Headers],[totalTransactions]], tbl_dateHistory[#Headers], 0)), "-")</f>
        <v>x</v>
      </c>
      <c r="H903" s="46" t="str">
        <f>IFERROR(INDEX(tbl_dateHistory[], MATCH(tbl_dailyDashboard[[#This Row],[runDate]:[runDate]], tbl_dateHistory[[runDate]:[runDate]], 0), MATCH(tbl_dailyDashboard[[#Headers],[percentSuccessful]], tbl_dateHistory[#Headers], 0)), "-")</f>
        <v>x</v>
      </c>
      <c r="I903" s="46" t="str">
        <f>IFERROR(INDEX(tbl_dateHistory[], MATCH(tbl_dailyDashboard[[#This Row],[runDate]:[runDate]], tbl_dateHistory[[runDate]:[runDate]], 0), MATCH(tbl_dailyDashboard[[#Headers],[percentBRE]], tbl_dateHistory[#Headers], 0)), "-")</f>
        <v>x</v>
      </c>
      <c r="J903" s="47" t="str">
        <f>IFERROR(INDEX(tbl_dateHistory[], MATCH(tbl_dailyDashboard[[#This Row],[runDate]:[runDate]], tbl_dateHistory[[runDate]:[runDate]], 0), MATCH(tbl_dailyDashboard[[#Headers],[percentSystemErrors]], tbl_dateHistory[#Headers], 0)), "-")</f>
        <v>x</v>
      </c>
      <c r="K903" s="69"/>
    </row>
    <row r="904" spans="2:11" x14ac:dyDescent="0.3">
      <c r="B904" s="63"/>
      <c r="C904" s="45" t="str">
        <f>IFERROR((INDEX(tbl_dateHistory[], tbl_dailyDashboard[[#This Row],[rowLookup]], 1)), "-")</f>
        <v>x</v>
      </c>
      <c r="D904" s="48" t="str">
        <f>IFERROR(INDEX(tbl_dateHistory[], MATCH(tbl_dailyDashboard[[#This Row],[runDate]:[runDate]], tbl_dateHistory[[runDate]:[runDate]], 0), MATCH(tbl_dailyDashboard[[#Headers],[avgBotRunTime]], tbl_dateHistory[#Headers], 0)), "-")</f>
        <v>x</v>
      </c>
      <c r="E904" s="48" t="str">
        <f>IFERROR(INDEX(tbl_dateHistory[], MATCH(tbl_dailyDashboard[[#This Row],[runDate]:[runDate]], tbl_dateHistory[[runDate]:[runDate]], 0), MATCH(tbl_dailyDashboard[[#Headers],[avgTransactionTime]], tbl_dateHistory[#Headers], 0)), "-")</f>
        <v>x</v>
      </c>
      <c r="F904" s="5" t="str">
        <f>IFERROR(INDEX(tbl_dateHistory[], MATCH(tbl_dailyDashboard[[#This Row],[runDate]:[runDate]], tbl_dateHistory[[runDate]:[runDate]], 0), MATCH(tbl_dailyDashboard[[#Headers],[botRuns]], tbl_dateHistory[#Headers], 0)), "-")</f>
        <v>x</v>
      </c>
      <c r="G904" s="6" t="str">
        <f>IFERROR(INDEX(tbl_dateHistory[], MATCH(tbl_dailyDashboard[[#This Row],[runDate]:[runDate]], tbl_dateHistory[[runDate]:[runDate]], 0), MATCH(tbl_dailyDashboard[[#Headers],[totalTransactions]], tbl_dateHistory[#Headers], 0)), "-")</f>
        <v>x</v>
      </c>
      <c r="H904" s="46" t="str">
        <f>IFERROR(INDEX(tbl_dateHistory[], MATCH(tbl_dailyDashboard[[#This Row],[runDate]:[runDate]], tbl_dateHistory[[runDate]:[runDate]], 0), MATCH(tbl_dailyDashboard[[#Headers],[percentSuccessful]], tbl_dateHistory[#Headers], 0)), "-")</f>
        <v>x</v>
      </c>
      <c r="I904" s="46" t="str">
        <f>IFERROR(INDEX(tbl_dateHistory[], MATCH(tbl_dailyDashboard[[#This Row],[runDate]:[runDate]], tbl_dateHistory[[runDate]:[runDate]], 0), MATCH(tbl_dailyDashboard[[#Headers],[percentBRE]], tbl_dateHistory[#Headers], 0)), "-")</f>
        <v>x</v>
      </c>
      <c r="J904" s="47" t="str">
        <f>IFERROR(INDEX(tbl_dateHistory[], MATCH(tbl_dailyDashboard[[#This Row],[runDate]:[runDate]], tbl_dateHistory[[runDate]:[runDate]], 0), MATCH(tbl_dailyDashboard[[#Headers],[percentSystemErrors]], tbl_dateHistory[#Headers], 0)), "-")</f>
        <v>x</v>
      </c>
      <c r="K904" s="69"/>
    </row>
    <row r="905" spans="2:11" x14ac:dyDescent="0.3">
      <c r="B905" s="63"/>
      <c r="C905" s="45" t="str">
        <f>IFERROR((INDEX(tbl_dateHistory[], tbl_dailyDashboard[[#This Row],[rowLookup]], 1)), "-")</f>
        <v>x</v>
      </c>
      <c r="D905" s="48" t="str">
        <f>IFERROR(INDEX(tbl_dateHistory[], MATCH(tbl_dailyDashboard[[#This Row],[runDate]:[runDate]], tbl_dateHistory[[runDate]:[runDate]], 0), MATCH(tbl_dailyDashboard[[#Headers],[avgBotRunTime]], tbl_dateHistory[#Headers], 0)), "-")</f>
        <v>x</v>
      </c>
      <c r="E905" s="48" t="str">
        <f>IFERROR(INDEX(tbl_dateHistory[], MATCH(tbl_dailyDashboard[[#This Row],[runDate]:[runDate]], tbl_dateHistory[[runDate]:[runDate]], 0), MATCH(tbl_dailyDashboard[[#Headers],[avgTransactionTime]], tbl_dateHistory[#Headers], 0)), "-")</f>
        <v>x</v>
      </c>
      <c r="F905" s="5" t="str">
        <f>IFERROR(INDEX(tbl_dateHistory[], MATCH(tbl_dailyDashboard[[#This Row],[runDate]:[runDate]], tbl_dateHistory[[runDate]:[runDate]], 0), MATCH(tbl_dailyDashboard[[#Headers],[botRuns]], tbl_dateHistory[#Headers], 0)), "-")</f>
        <v>x</v>
      </c>
      <c r="G905" s="6" t="str">
        <f>IFERROR(INDEX(tbl_dateHistory[], MATCH(tbl_dailyDashboard[[#This Row],[runDate]:[runDate]], tbl_dateHistory[[runDate]:[runDate]], 0), MATCH(tbl_dailyDashboard[[#Headers],[totalTransactions]], tbl_dateHistory[#Headers], 0)), "-")</f>
        <v>x</v>
      </c>
      <c r="H905" s="46" t="str">
        <f>IFERROR(INDEX(tbl_dateHistory[], MATCH(tbl_dailyDashboard[[#This Row],[runDate]:[runDate]], tbl_dateHistory[[runDate]:[runDate]], 0), MATCH(tbl_dailyDashboard[[#Headers],[percentSuccessful]], tbl_dateHistory[#Headers], 0)), "-")</f>
        <v>x</v>
      </c>
      <c r="I905" s="46" t="str">
        <f>IFERROR(INDEX(tbl_dateHistory[], MATCH(tbl_dailyDashboard[[#This Row],[runDate]:[runDate]], tbl_dateHistory[[runDate]:[runDate]], 0), MATCH(tbl_dailyDashboard[[#Headers],[percentBRE]], tbl_dateHistory[#Headers], 0)), "-")</f>
        <v>x</v>
      </c>
      <c r="J905" s="47" t="str">
        <f>IFERROR(INDEX(tbl_dateHistory[], MATCH(tbl_dailyDashboard[[#This Row],[runDate]:[runDate]], tbl_dateHistory[[runDate]:[runDate]], 0), MATCH(tbl_dailyDashboard[[#Headers],[percentSystemErrors]], tbl_dateHistory[#Headers], 0)), "-")</f>
        <v>x</v>
      </c>
      <c r="K905" s="69"/>
    </row>
    <row r="906" spans="2:11" x14ac:dyDescent="0.3">
      <c r="B906" s="63"/>
      <c r="C906" s="45" t="str">
        <f>IFERROR((INDEX(tbl_dateHistory[], tbl_dailyDashboard[[#This Row],[rowLookup]], 1)), "-")</f>
        <v>x</v>
      </c>
      <c r="D906" s="48" t="str">
        <f>IFERROR(INDEX(tbl_dateHistory[], MATCH(tbl_dailyDashboard[[#This Row],[runDate]:[runDate]], tbl_dateHistory[[runDate]:[runDate]], 0), MATCH(tbl_dailyDashboard[[#Headers],[avgBotRunTime]], tbl_dateHistory[#Headers], 0)), "-")</f>
        <v>x</v>
      </c>
      <c r="E906" s="48" t="str">
        <f>IFERROR(INDEX(tbl_dateHistory[], MATCH(tbl_dailyDashboard[[#This Row],[runDate]:[runDate]], tbl_dateHistory[[runDate]:[runDate]], 0), MATCH(tbl_dailyDashboard[[#Headers],[avgTransactionTime]], tbl_dateHistory[#Headers], 0)), "-")</f>
        <v>x</v>
      </c>
      <c r="F906" s="5" t="str">
        <f>IFERROR(INDEX(tbl_dateHistory[], MATCH(tbl_dailyDashboard[[#This Row],[runDate]:[runDate]], tbl_dateHistory[[runDate]:[runDate]], 0), MATCH(tbl_dailyDashboard[[#Headers],[botRuns]], tbl_dateHistory[#Headers], 0)), "-")</f>
        <v>x</v>
      </c>
      <c r="G906" s="6" t="str">
        <f>IFERROR(INDEX(tbl_dateHistory[], MATCH(tbl_dailyDashboard[[#This Row],[runDate]:[runDate]], tbl_dateHistory[[runDate]:[runDate]], 0), MATCH(tbl_dailyDashboard[[#Headers],[totalTransactions]], tbl_dateHistory[#Headers], 0)), "-")</f>
        <v>x</v>
      </c>
      <c r="H906" s="46" t="str">
        <f>IFERROR(INDEX(tbl_dateHistory[], MATCH(tbl_dailyDashboard[[#This Row],[runDate]:[runDate]], tbl_dateHistory[[runDate]:[runDate]], 0), MATCH(tbl_dailyDashboard[[#Headers],[percentSuccessful]], tbl_dateHistory[#Headers], 0)), "-")</f>
        <v>x</v>
      </c>
      <c r="I906" s="46" t="str">
        <f>IFERROR(INDEX(tbl_dateHistory[], MATCH(tbl_dailyDashboard[[#This Row],[runDate]:[runDate]], tbl_dateHistory[[runDate]:[runDate]], 0), MATCH(tbl_dailyDashboard[[#Headers],[percentBRE]], tbl_dateHistory[#Headers], 0)), "-")</f>
        <v>x</v>
      </c>
      <c r="J906" s="47" t="str">
        <f>IFERROR(INDEX(tbl_dateHistory[], MATCH(tbl_dailyDashboard[[#This Row],[runDate]:[runDate]], tbl_dateHistory[[runDate]:[runDate]], 0), MATCH(tbl_dailyDashboard[[#Headers],[percentSystemErrors]], tbl_dateHistory[#Headers], 0)), "-")</f>
        <v>x</v>
      </c>
      <c r="K906" s="69"/>
    </row>
    <row r="907" spans="2:11" x14ac:dyDescent="0.3">
      <c r="B907" s="63"/>
      <c r="C907" s="45" t="str">
        <f>IFERROR((INDEX(tbl_dateHistory[], tbl_dailyDashboard[[#This Row],[rowLookup]], 1)), "-")</f>
        <v>x</v>
      </c>
      <c r="D907" s="48" t="str">
        <f>IFERROR(INDEX(tbl_dateHistory[], MATCH(tbl_dailyDashboard[[#This Row],[runDate]:[runDate]], tbl_dateHistory[[runDate]:[runDate]], 0), MATCH(tbl_dailyDashboard[[#Headers],[avgBotRunTime]], tbl_dateHistory[#Headers], 0)), "-")</f>
        <v>x</v>
      </c>
      <c r="E907" s="48" t="str">
        <f>IFERROR(INDEX(tbl_dateHistory[], MATCH(tbl_dailyDashboard[[#This Row],[runDate]:[runDate]], tbl_dateHistory[[runDate]:[runDate]], 0), MATCH(tbl_dailyDashboard[[#Headers],[avgTransactionTime]], tbl_dateHistory[#Headers], 0)), "-")</f>
        <v>x</v>
      </c>
      <c r="F907" s="5" t="str">
        <f>IFERROR(INDEX(tbl_dateHistory[], MATCH(tbl_dailyDashboard[[#This Row],[runDate]:[runDate]], tbl_dateHistory[[runDate]:[runDate]], 0), MATCH(tbl_dailyDashboard[[#Headers],[botRuns]], tbl_dateHistory[#Headers], 0)), "-")</f>
        <v>x</v>
      </c>
      <c r="G907" s="6" t="str">
        <f>IFERROR(INDEX(tbl_dateHistory[], MATCH(tbl_dailyDashboard[[#This Row],[runDate]:[runDate]], tbl_dateHistory[[runDate]:[runDate]], 0), MATCH(tbl_dailyDashboard[[#Headers],[totalTransactions]], tbl_dateHistory[#Headers], 0)), "-")</f>
        <v>x</v>
      </c>
      <c r="H907" s="46" t="str">
        <f>IFERROR(INDEX(tbl_dateHistory[], MATCH(tbl_dailyDashboard[[#This Row],[runDate]:[runDate]], tbl_dateHistory[[runDate]:[runDate]], 0), MATCH(tbl_dailyDashboard[[#Headers],[percentSuccessful]], tbl_dateHistory[#Headers], 0)), "-")</f>
        <v>x</v>
      </c>
      <c r="I907" s="46" t="str">
        <f>IFERROR(INDEX(tbl_dateHistory[], MATCH(tbl_dailyDashboard[[#This Row],[runDate]:[runDate]], tbl_dateHistory[[runDate]:[runDate]], 0), MATCH(tbl_dailyDashboard[[#Headers],[percentBRE]], tbl_dateHistory[#Headers], 0)), "-")</f>
        <v>x</v>
      </c>
      <c r="J907" s="47" t="str">
        <f>IFERROR(INDEX(tbl_dateHistory[], MATCH(tbl_dailyDashboard[[#This Row],[runDate]:[runDate]], tbl_dateHistory[[runDate]:[runDate]], 0), MATCH(tbl_dailyDashboard[[#Headers],[percentSystemErrors]], tbl_dateHistory[#Headers], 0)), "-")</f>
        <v>x</v>
      </c>
      <c r="K907" s="69"/>
    </row>
    <row r="908" spans="2:11" x14ac:dyDescent="0.3">
      <c r="B908" s="63"/>
      <c r="C908" s="45" t="str">
        <f>IFERROR((INDEX(tbl_dateHistory[], tbl_dailyDashboard[[#This Row],[rowLookup]], 1)), "-")</f>
        <v>x</v>
      </c>
      <c r="D908" s="48" t="str">
        <f>IFERROR(INDEX(tbl_dateHistory[], MATCH(tbl_dailyDashboard[[#This Row],[runDate]:[runDate]], tbl_dateHistory[[runDate]:[runDate]], 0), MATCH(tbl_dailyDashboard[[#Headers],[avgBotRunTime]], tbl_dateHistory[#Headers], 0)), "-")</f>
        <v>x</v>
      </c>
      <c r="E908" s="48" t="str">
        <f>IFERROR(INDEX(tbl_dateHistory[], MATCH(tbl_dailyDashboard[[#This Row],[runDate]:[runDate]], tbl_dateHistory[[runDate]:[runDate]], 0), MATCH(tbl_dailyDashboard[[#Headers],[avgTransactionTime]], tbl_dateHistory[#Headers], 0)), "-")</f>
        <v>x</v>
      </c>
      <c r="F908" s="5" t="str">
        <f>IFERROR(INDEX(tbl_dateHistory[], MATCH(tbl_dailyDashboard[[#This Row],[runDate]:[runDate]], tbl_dateHistory[[runDate]:[runDate]], 0), MATCH(tbl_dailyDashboard[[#Headers],[botRuns]], tbl_dateHistory[#Headers], 0)), "-")</f>
        <v>x</v>
      </c>
      <c r="G908" s="6" t="str">
        <f>IFERROR(INDEX(tbl_dateHistory[], MATCH(tbl_dailyDashboard[[#This Row],[runDate]:[runDate]], tbl_dateHistory[[runDate]:[runDate]], 0), MATCH(tbl_dailyDashboard[[#Headers],[totalTransactions]], tbl_dateHistory[#Headers], 0)), "-")</f>
        <v>x</v>
      </c>
      <c r="H908" s="46" t="str">
        <f>IFERROR(INDEX(tbl_dateHistory[], MATCH(tbl_dailyDashboard[[#This Row],[runDate]:[runDate]], tbl_dateHistory[[runDate]:[runDate]], 0), MATCH(tbl_dailyDashboard[[#Headers],[percentSuccessful]], tbl_dateHistory[#Headers], 0)), "-")</f>
        <v>x</v>
      </c>
      <c r="I908" s="46" t="str">
        <f>IFERROR(INDEX(tbl_dateHistory[], MATCH(tbl_dailyDashboard[[#This Row],[runDate]:[runDate]], tbl_dateHistory[[runDate]:[runDate]], 0), MATCH(tbl_dailyDashboard[[#Headers],[percentBRE]], tbl_dateHistory[#Headers], 0)), "-")</f>
        <v>x</v>
      </c>
      <c r="J908" s="47" t="str">
        <f>IFERROR(INDEX(tbl_dateHistory[], MATCH(tbl_dailyDashboard[[#This Row],[runDate]:[runDate]], tbl_dateHistory[[runDate]:[runDate]], 0), MATCH(tbl_dailyDashboard[[#Headers],[percentSystemErrors]], tbl_dateHistory[#Headers], 0)), "-")</f>
        <v>x</v>
      </c>
      <c r="K908" s="69"/>
    </row>
    <row r="909" spans="2:11" x14ac:dyDescent="0.3">
      <c r="B909" s="63"/>
      <c r="C909" s="45" t="str">
        <f>IFERROR((INDEX(tbl_dateHistory[], tbl_dailyDashboard[[#This Row],[rowLookup]], 1)), "-")</f>
        <v>x</v>
      </c>
      <c r="D909" s="48" t="str">
        <f>IFERROR(INDEX(tbl_dateHistory[], MATCH(tbl_dailyDashboard[[#This Row],[runDate]:[runDate]], tbl_dateHistory[[runDate]:[runDate]], 0), MATCH(tbl_dailyDashboard[[#Headers],[avgBotRunTime]], tbl_dateHistory[#Headers], 0)), "-")</f>
        <v>x</v>
      </c>
      <c r="E909" s="48" t="str">
        <f>IFERROR(INDEX(tbl_dateHistory[], MATCH(tbl_dailyDashboard[[#This Row],[runDate]:[runDate]], tbl_dateHistory[[runDate]:[runDate]], 0), MATCH(tbl_dailyDashboard[[#Headers],[avgTransactionTime]], tbl_dateHistory[#Headers], 0)), "-")</f>
        <v>x</v>
      </c>
      <c r="F909" s="5" t="str">
        <f>IFERROR(INDEX(tbl_dateHistory[], MATCH(tbl_dailyDashboard[[#This Row],[runDate]:[runDate]], tbl_dateHistory[[runDate]:[runDate]], 0), MATCH(tbl_dailyDashboard[[#Headers],[botRuns]], tbl_dateHistory[#Headers], 0)), "-")</f>
        <v>x</v>
      </c>
      <c r="G909" s="6" t="str">
        <f>IFERROR(INDEX(tbl_dateHistory[], MATCH(tbl_dailyDashboard[[#This Row],[runDate]:[runDate]], tbl_dateHistory[[runDate]:[runDate]], 0), MATCH(tbl_dailyDashboard[[#Headers],[totalTransactions]], tbl_dateHistory[#Headers], 0)), "-")</f>
        <v>x</v>
      </c>
      <c r="H909" s="46" t="str">
        <f>IFERROR(INDEX(tbl_dateHistory[], MATCH(tbl_dailyDashboard[[#This Row],[runDate]:[runDate]], tbl_dateHistory[[runDate]:[runDate]], 0), MATCH(tbl_dailyDashboard[[#Headers],[percentSuccessful]], tbl_dateHistory[#Headers], 0)), "-")</f>
        <v>x</v>
      </c>
      <c r="I909" s="46" t="str">
        <f>IFERROR(INDEX(tbl_dateHistory[], MATCH(tbl_dailyDashboard[[#This Row],[runDate]:[runDate]], tbl_dateHistory[[runDate]:[runDate]], 0), MATCH(tbl_dailyDashboard[[#Headers],[percentBRE]], tbl_dateHistory[#Headers], 0)), "-")</f>
        <v>x</v>
      </c>
      <c r="J909" s="47" t="str">
        <f>IFERROR(INDEX(tbl_dateHistory[], MATCH(tbl_dailyDashboard[[#This Row],[runDate]:[runDate]], tbl_dateHistory[[runDate]:[runDate]], 0), MATCH(tbl_dailyDashboard[[#Headers],[percentSystemErrors]], tbl_dateHistory[#Headers], 0)), "-")</f>
        <v>x</v>
      </c>
      <c r="K909" s="69"/>
    </row>
    <row r="910" spans="2:11" x14ac:dyDescent="0.3">
      <c r="B910" s="63"/>
      <c r="C910" s="45" t="str">
        <f>IFERROR((INDEX(tbl_dateHistory[], tbl_dailyDashboard[[#This Row],[rowLookup]], 1)), "-")</f>
        <v>x</v>
      </c>
      <c r="D910" s="48" t="str">
        <f>IFERROR(INDEX(tbl_dateHistory[], MATCH(tbl_dailyDashboard[[#This Row],[runDate]:[runDate]], tbl_dateHistory[[runDate]:[runDate]], 0), MATCH(tbl_dailyDashboard[[#Headers],[avgBotRunTime]], tbl_dateHistory[#Headers], 0)), "-")</f>
        <v>x</v>
      </c>
      <c r="E910" s="48" t="str">
        <f>IFERROR(INDEX(tbl_dateHistory[], MATCH(tbl_dailyDashboard[[#This Row],[runDate]:[runDate]], tbl_dateHistory[[runDate]:[runDate]], 0), MATCH(tbl_dailyDashboard[[#Headers],[avgTransactionTime]], tbl_dateHistory[#Headers], 0)), "-")</f>
        <v>x</v>
      </c>
      <c r="F910" s="5" t="str">
        <f>IFERROR(INDEX(tbl_dateHistory[], MATCH(tbl_dailyDashboard[[#This Row],[runDate]:[runDate]], tbl_dateHistory[[runDate]:[runDate]], 0), MATCH(tbl_dailyDashboard[[#Headers],[botRuns]], tbl_dateHistory[#Headers], 0)), "-")</f>
        <v>x</v>
      </c>
      <c r="G910" s="6" t="str">
        <f>IFERROR(INDEX(tbl_dateHistory[], MATCH(tbl_dailyDashboard[[#This Row],[runDate]:[runDate]], tbl_dateHistory[[runDate]:[runDate]], 0), MATCH(tbl_dailyDashboard[[#Headers],[totalTransactions]], tbl_dateHistory[#Headers], 0)), "-")</f>
        <v>x</v>
      </c>
      <c r="H910" s="46" t="str">
        <f>IFERROR(INDEX(tbl_dateHistory[], MATCH(tbl_dailyDashboard[[#This Row],[runDate]:[runDate]], tbl_dateHistory[[runDate]:[runDate]], 0), MATCH(tbl_dailyDashboard[[#Headers],[percentSuccessful]], tbl_dateHistory[#Headers], 0)), "-")</f>
        <v>x</v>
      </c>
      <c r="I910" s="46" t="str">
        <f>IFERROR(INDEX(tbl_dateHistory[], MATCH(tbl_dailyDashboard[[#This Row],[runDate]:[runDate]], tbl_dateHistory[[runDate]:[runDate]], 0), MATCH(tbl_dailyDashboard[[#Headers],[percentBRE]], tbl_dateHistory[#Headers], 0)), "-")</f>
        <v>x</v>
      </c>
      <c r="J910" s="47" t="str">
        <f>IFERROR(INDEX(tbl_dateHistory[], MATCH(tbl_dailyDashboard[[#This Row],[runDate]:[runDate]], tbl_dateHistory[[runDate]:[runDate]], 0), MATCH(tbl_dailyDashboard[[#Headers],[percentSystemErrors]], tbl_dateHistory[#Headers], 0)), "-")</f>
        <v>x</v>
      </c>
      <c r="K910" s="69"/>
    </row>
    <row r="911" spans="2:11" x14ac:dyDescent="0.3">
      <c r="B911" s="63"/>
      <c r="C911" s="45" t="str">
        <f>IFERROR((INDEX(tbl_dateHistory[], tbl_dailyDashboard[[#This Row],[rowLookup]], 1)), "-")</f>
        <v>x</v>
      </c>
      <c r="D911" s="48" t="str">
        <f>IFERROR(INDEX(tbl_dateHistory[], MATCH(tbl_dailyDashboard[[#This Row],[runDate]:[runDate]], tbl_dateHistory[[runDate]:[runDate]], 0), MATCH(tbl_dailyDashboard[[#Headers],[avgBotRunTime]], tbl_dateHistory[#Headers], 0)), "-")</f>
        <v>x</v>
      </c>
      <c r="E911" s="48" t="str">
        <f>IFERROR(INDEX(tbl_dateHistory[], MATCH(tbl_dailyDashboard[[#This Row],[runDate]:[runDate]], tbl_dateHistory[[runDate]:[runDate]], 0), MATCH(tbl_dailyDashboard[[#Headers],[avgTransactionTime]], tbl_dateHistory[#Headers], 0)), "-")</f>
        <v>x</v>
      </c>
      <c r="F911" s="5" t="str">
        <f>IFERROR(INDEX(tbl_dateHistory[], MATCH(tbl_dailyDashboard[[#This Row],[runDate]:[runDate]], tbl_dateHistory[[runDate]:[runDate]], 0), MATCH(tbl_dailyDashboard[[#Headers],[botRuns]], tbl_dateHistory[#Headers], 0)), "-")</f>
        <v>x</v>
      </c>
      <c r="G911" s="6" t="str">
        <f>IFERROR(INDEX(tbl_dateHistory[], MATCH(tbl_dailyDashboard[[#This Row],[runDate]:[runDate]], tbl_dateHistory[[runDate]:[runDate]], 0), MATCH(tbl_dailyDashboard[[#Headers],[totalTransactions]], tbl_dateHistory[#Headers], 0)), "-")</f>
        <v>x</v>
      </c>
      <c r="H911" s="46" t="str">
        <f>IFERROR(INDEX(tbl_dateHistory[], MATCH(tbl_dailyDashboard[[#This Row],[runDate]:[runDate]], tbl_dateHistory[[runDate]:[runDate]], 0), MATCH(tbl_dailyDashboard[[#Headers],[percentSuccessful]], tbl_dateHistory[#Headers], 0)), "-")</f>
        <v>x</v>
      </c>
      <c r="I911" s="46" t="str">
        <f>IFERROR(INDEX(tbl_dateHistory[], MATCH(tbl_dailyDashboard[[#This Row],[runDate]:[runDate]], tbl_dateHistory[[runDate]:[runDate]], 0), MATCH(tbl_dailyDashboard[[#Headers],[percentBRE]], tbl_dateHistory[#Headers], 0)), "-")</f>
        <v>x</v>
      </c>
      <c r="J911" s="47" t="str">
        <f>IFERROR(INDEX(tbl_dateHistory[], MATCH(tbl_dailyDashboard[[#This Row],[runDate]:[runDate]], tbl_dateHistory[[runDate]:[runDate]], 0), MATCH(tbl_dailyDashboard[[#Headers],[percentSystemErrors]], tbl_dateHistory[#Headers], 0)), "-")</f>
        <v>x</v>
      </c>
      <c r="K911" s="69"/>
    </row>
    <row r="912" spans="2:11" x14ac:dyDescent="0.3">
      <c r="B912" s="63"/>
      <c r="C912" s="45" t="str">
        <f>IFERROR((INDEX(tbl_dateHistory[], tbl_dailyDashboard[[#This Row],[rowLookup]], 1)), "-")</f>
        <v>x</v>
      </c>
      <c r="D912" s="48" t="str">
        <f>IFERROR(INDEX(tbl_dateHistory[], MATCH(tbl_dailyDashboard[[#This Row],[runDate]:[runDate]], tbl_dateHistory[[runDate]:[runDate]], 0), MATCH(tbl_dailyDashboard[[#Headers],[avgBotRunTime]], tbl_dateHistory[#Headers], 0)), "-")</f>
        <v>x</v>
      </c>
      <c r="E912" s="48" t="str">
        <f>IFERROR(INDEX(tbl_dateHistory[], MATCH(tbl_dailyDashboard[[#This Row],[runDate]:[runDate]], tbl_dateHistory[[runDate]:[runDate]], 0), MATCH(tbl_dailyDashboard[[#Headers],[avgTransactionTime]], tbl_dateHistory[#Headers], 0)), "-")</f>
        <v>x</v>
      </c>
      <c r="F912" s="5" t="str">
        <f>IFERROR(INDEX(tbl_dateHistory[], MATCH(tbl_dailyDashboard[[#This Row],[runDate]:[runDate]], tbl_dateHistory[[runDate]:[runDate]], 0), MATCH(tbl_dailyDashboard[[#Headers],[botRuns]], tbl_dateHistory[#Headers], 0)), "-")</f>
        <v>x</v>
      </c>
      <c r="G912" s="6" t="str">
        <f>IFERROR(INDEX(tbl_dateHistory[], MATCH(tbl_dailyDashboard[[#This Row],[runDate]:[runDate]], tbl_dateHistory[[runDate]:[runDate]], 0), MATCH(tbl_dailyDashboard[[#Headers],[totalTransactions]], tbl_dateHistory[#Headers], 0)), "-")</f>
        <v>x</v>
      </c>
      <c r="H912" s="46" t="str">
        <f>IFERROR(INDEX(tbl_dateHistory[], MATCH(tbl_dailyDashboard[[#This Row],[runDate]:[runDate]], tbl_dateHistory[[runDate]:[runDate]], 0), MATCH(tbl_dailyDashboard[[#Headers],[percentSuccessful]], tbl_dateHistory[#Headers], 0)), "-")</f>
        <v>x</v>
      </c>
      <c r="I912" s="46" t="str">
        <f>IFERROR(INDEX(tbl_dateHistory[], MATCH(tbl_dailyDashboard[[#This Row],[runDate]:[runDate]], tbl_dateHistory[[runDate]:[runDate]], 0), MATCH(tbl_dailyDashboard[[#Headers],[percentBRE]], tbl_dateHistory[#Headers], 0)), "-")</f>
        <v>x</v>
      </c>
      <c r="J912" s="47" t="str">
        <f>IFERROR(INDEX(tbl_dateHistory[], MATCH(tbl_dailyDashboard[[#This Row],[runDate]:[runDate]], tbl_dateHistory[[runDate]:[runDate]], 0), MATCH(tbl_dailyDashboard[[#Headers],[percentSystemErrors]], tbl_dateHistory[#Headers], 0)), "-")</f>
        <v>x</v>
      </c>
      <c r="K912" s="69"/>
    </row>
    <row r="913" spans="2:11" x14ac:dyDescent="0.3">
      <c r="B913" s="63"/>
      <c r="C913" s="45" t="str">
        <f>IFERROR((INDEX(tbl_dateHistory[], tbl_dailyDashboard[[#This Row],[rowLookup]], 1)), "-")</f>
        <v>x</v>
      </c>
      <c r="D913" s="48" t="str">
        <f>IFERROR(INDEX(tbl_dateHistory[], MATCH(tbl_dailyDashboard[[#This Row],[runDate]:[runDate]], tbl_dateHistory[[runDate]:[runDate]], 0), MATCH(tbl_dailyDashboard[[#Headers],[avgBotRunTime]], tbl_dateHistory[#Headers], 0)), "-")</f>
        <v>x</v>
      </c>
      <c r="E913" s="48" t="str">
        <f>IFERROR(INDEX(tbl_dateHistory[], MATCH(tbl_dailyDashboard[[#This Row],[runDate]:[runDate]], tbl_dateHistory[[runDate]:[runDate]], 0), MATCH(tbl_dailyDashboard[[#Headers],[avgTransactionTime]], tbl_dateHistory[#Headers], 0)), "-")</f>
        <v>x</v>
      </c>
      <c r="F913" s="5" t="str">
        <f>IFERROR(INDEX(tbl_dateHistory[], MATCH(tbl_dailyDashboard[[#This Row],[runDate]:[runDate]], tbl_dateHistory[[runDate]:[runDate]], 0), MATCH(tbl_dailyDashboard[[#Headers],[botRuns]], tbl_dateHistory[#Headers], 0)), "-")</f>
        <v>x</v>
      </c>
      <c r="G913" s="6" t="str">
        <f>IFERROR(INDEX(tbl_dateHistory[], MATCH(tbl_dailyDashboard[[#This Row],[runDate]:[runDate]], tbl_dateHistory[[runDate]:[runDate]], 0), MATCH(tbl_dailyDashboard[[#Headers],[totalTransactions]], tbl_dateHistory[#Headers], 0)), "-")</f>
        <v>x</v>
      </c>
      <c r="H913" s="46" t="str">
        <f>IFERROR(INDEX(tbl_dateHistory[], MATCH(tbl_dailyDashboard[[#This Row],[runDate]:[runDate]], tbl_dateHistory[[runDate]:[runDate]], 0), MATCH(tbl_dailyDashboard[[#Headers],[percentSuccessful]], tbl_dateHistory[#Headers], 0)), "-")</f>
        <v>x</v>
      </c>
      <c r="I913" s="46" t="str">
        <f>IFERROR(INDEX(tbl_dateHistory[], MATCH(tbl_dailyDashboard[[#This Row],[runDate]:[runDate]], tbl_dateHistory[[runDate]:[runDate]], 0), MATCH(tbl_dailyDashboard[[#Headers],[percentBRE]], tbl_dateHistory[#Headers], 0)), "-")</f>
        <v>x</v>
      </c>
      <c r="J913" s="47" t="str">
        <f>IFERROR(INDEX(tbl_dateHistory[], MATCH(tbl_dailyDashboard[[#This Row],[runDate]:[runDate]], tbl_dateHistory[[runDate]:[runDate]], 0), MATCH(tbl_dailyDashboard[[#Headers],[percentSystemErrors]], tbl_dateHistory[#Headers], 0)), "-")</f>
        <v>x</v>
      </c>
      <c r="K913" s="69"/>
    </row>
    <row r="914" spans="2:11" x14ac:dyDescent="0.3">
      <c r="B914" s="63"/>
      <c r="C914" s="45" t="str">
        <f>IFERROR((INDEX(tbl_dateHistory[], tbl_dailyDashboard[[#This Row],[rowLookup]], 1)), "-")</f>
        <v>x</v>
      </c>
      <c r="D914" s="48" t="str">
        <f>IFERROR(INDEX(tbl_dateHistory[], MATCH(tbl_dailyDashboard[[#This Row],[runDate]:[runDate]], tbl_dateHistory[[runDate]:[runDate]], 0), MATCH(tbl_dailyDashboard[[#Headers],[avgBotRunTime]], tbl_dateHistory[#Headers], 0)), "-")</f>
        <v>x</v>
      </c>
      <c r="E914" s="48" t="str">
        <f>IFERROR(INDEX(tbl_dateHistory[], MATCH(tbl_dailyDashboard[[#This Row],[runDate]:[runDate]], tbl_dateHistory[[runDate]:[runDate]], 0), MATCH(tbl_dailyDashboard[[#Headers],[avgTransactionTime]], tbl_dateHistory[#Headers], 0)), "-")</f>
        <v>x</v>
      </c>
      <c r="F914" s="5" t="str">
        <f>IFERROR(INDEX(tbl_dateHistory[], MATCH(tbl_dailyDashboard[[#This Row],[runDate]:[runDate]], tbl_dateHistory[[runDate]:[runDate]], 0), MATCH(tbl_dailyDashboard[[#Headers],[botRuns]], tbl_dateHistory[#Headers], 0)), "-")</f>
        <v>x</v>
      </c>
      <c r="G914" s="6" t="str">
        <f>IFERROR(INDEX(tbl_dateHistory[], MATCH(tbl_dailyDashboard[[#This Row],[runDate]:[runDate]], tbl_dateHistory[[runDate]:[runDate]], 0), MATCH(tbl_dailyDashboard[[#Headers],[totalTransactions]], tbl_dateHistory[#Headers], 0)), "-")</f>
        <v>x</v>
      </c>
      <c r="H914" s="46" t="str">
        <f>IFERROR(INDEX(tbl_dateHistory[], MATCH(tbl_dailyDashboard[[#This Row],[runDate]:[runDate]], tbl_dateHistory[[runDate]:[runDate]], 0), MATCH(tbl_dailyDashboard[[#Headers],[percentSuccessful]], tbl_dateHistory[#Headers], 0)), "-")</f>
        <v>x</v>
      </c>
      <c r="I914" s="46" t="str">
        <f>IFERROR(INDEX(tbl_dateHistory[], MATCH(tbl_dailyDashboard[[#This Row],[runDate]:[runDate]], tbl_dateHistory[[runDate]:[runDate]], 0), MATCH(tbl_dailyDashboard[[#Headers],[percentBRE]], tbl_dateHistory[#Headers], 0)), "-")</f>
        <v>x</v>
      </c>
      <c r="J914" s="47" t="str">
        <f>IFERROR(INDEX(tbl_dateHistory[], MATCH(tbl_dailyDashboard[[#This Row],[runDate]:[runDate]], tbl_dateHistory[[runDate]:[runDate]], 0), MATCH(tbl_dailyDashboard[[#Headers],[percentSystemErrors]], tbl_dateHistory[#Headers], 0)), "-")</f>
        <v>x</v>
      </c>
      <c r="K914" s="69"/>
    </row>
    <row r="915" spans="2:11" x14ac:dyDescent="0.3">
      <c r="B915" s="63"/>
      <c r="C915" s="45" t="str">
        <f>IFERROR((INDEX(tbl_dateHistory[], tbl_dailyDashboard[[#This Row],[rowLookup]], 1)), "-")</f>
        <v>x</v>
      </c>
      <c r="D915" s="48" t="str">
        <f>IFERROR(INDEX(tbl_dateHistory[], MATCH(tbl_dailyDashboard[[#This Row],[runDate]:[runDate]], tbl_dateHistory[[runDate]:[runDate]], 0), MATCH(tbl_dailyDashboard[[#Headers],[avgBotRunTime]], tbl_dateHistory[#Headers], 0)), "-")</f>
        <v>x</v>
      </c>
      <c r="E915" s="48" t="str">
        <f>IFERROR(INDEX(tbl_dateHistory[], MATCH(tbl_dailyDashboard[[#This Row],[runDate]:[runDate]], tbl_dateHistory[[runDate]:[runDate]], 0), MATCH(tbl_dailyDashboard[[#Headers],[avgTransactionTime]], tbl_dateHistory[#Headers], 0)), "-")</f>
        <v>x</v>
      </c>
      <c r="F915" s="5" t="str">
        <f>IFERROR(INDEX(tbl_dateHistory[], MATCH(tbl_dailyDashboard[[#This Row],[runDate]:[runDate]], tbl_dateHistory[[runDate]:[runDate]], 0), MATCH(tbl_dailyDashboard[[#Headers],[botRuns]], tbl_dateHistory[#Headers], 0)), "-")</f>
        <v>x</v>
      </c>
      <c r="G915" s="6" t="str">
        <f>IFERROR(INDEX(tbl_dateHistory[], MATCH(tbl_dailyDashboard[[#This Row],[runDate]:[runDate]], tbl_dateHistory[[runDate]:[runDate]], 0), MATCH(tbl_dailyDashboard[[#Headers],[totalTransactions]], tbl_dateHistory[#Headers], 0)), "-")</f>
        <v>x</v>
      </c>
      <c r="H915" s="46" t="str">
        <f>IFERROR(INDEX(tbl_dateHistory[], MATCH(tbl_dailyDashboard[[#This Row],[runDate]:[runDate]], tbl_dateHistory[[runDate]:[runDate]], 0), MATCH(tbl_dailyDashboard[[#Headers],[percentSuccessful]], tbl_dateHistory[#Headers], 0)), "-")</f>
        <v>x</v>
      </c>
      <c r="I915" s="46" t="str">
        <f>IFERROR(INDEX(tbl_dateHistory[], MATCH(tbl_dailyDashboard[[#This Row],[runDate]:[runDate]], tbl_dateHistory[[runDate]:[runDate]], 0), MATCH(tbl_dailyDashboard[[#Headers],[percentBRE]], tbl_dateHistory[#Headers], 0)), "-")</f>
        <v>x</v>
      </c>
      <c r="J915" s="47" t="str">
        <f>IFERROR(INDEX(tbl_dateHistory[], MATCH(tbl_dailyDashboard[[#This Row],[runDate]:[runDate]], tbl_dateHistory[[runDate]:[runDate]], 0), MATCH(tbl_dailyDashboard[[#Headers],[percentSystemErrors]], tbl_dateHistory[#Headers], 0)), "-")</f>
        <v>x</v>
      </c>
      <c r="K915" s="69"/>
    </row>
    <row r="916" spans="2:11" x14ac:dyDescent="0.3">
      <c r="B916" s="63"/>
      <c r="C916" s="45" t="str">
        <f>IFERROR((INDEX(tbl_dateHistory[], tbl_dailyDashboard[[#This Row],[rowLookup]], 1)), "-")</f>
        <v>x</v>
      </c>
      <c r="D916" s="48" t="str">
        <f>IFERROR(INDEX(tbl_dateHistory[], MATCH(tbl_dailyDashboard[[#This Row],[runDate]:[runDate]], tbl_dateHistory[[runDate]:[runDate]], 0), MATCH(tbl_dailyDashboard[[#Headers],[avgBotRunTime]], tbl_dateHistory[#Headers], 0)), "-")</f>
        <v>x</v>
      </c>
      <c r="E916" s="48" t="str">
        <f>IFERROR(INDEX(tbl_dateHistory[], MATCH(tbl_dailyDashboard[[#This Row],[runDate]:[runDate]], tbl_dateHistory[[runDate]:[runDate]], 0), MATCH(tbl_dailyDashboard[[#Headers],[avgTransactionTime]], tbl_dateHistory[#Headers], 0)), "-")</f>
        <v>x</v>
      </c>
      <c r="F916" s="5" t="str">
        <f>IFERROR(INDEX(tbl_dateHistory[], MATCH(tbl_dailyDashboard[[#This Row],[runDate]:[runDate]], tbl_dateHistory[[runDate]:[runDate]], 0), MATCH(tbl_dailyDashboard[[#Headers],[botRuns]], tbl_dateHistory[#Headers], 0)), "-")</f>
        <v>x</v>
      </c>
      <c r="G916" s="6" t="str">
        <f>IFERROR(INDEX(tbl_dateHistory[], MATCH(tbl_dailyDashboard[[#This Row],[runDate]:[runDate]], tbl_dateHistory[[runDate]:[runDate]], 0), MATCH(tbl_dailyDashboard[[#Headers],[totalTransactions]], tbl_dateHistory[#Headers], 0)), "-")</f>
        <v>x</v>
      </c>
      <c r="H916" s="46" t="str">
        <f>IFERROR(INDEX(tbl_dateHistory[], MATCH(tbl_dailyDashboard[[#This Row],[runDate]:[runDate]], tbl_dateHistory[[runDate]:[runDate]], 0), MATCH(tbl_dailyDashboard[[#Headers],[percentSuccessful]], tbl_dateHistory[#Headers], 0)), "-")</f>
        <v>x</v>
      </c>
      <c r="I916" s="46" t="str">
        <f>IFERROR(INDEX(tbl_dateHistory[], MATCH(tbl_dailyDashboard[[#This Row],[runDate]:[runDate]], tbl_dateHistory[[runDate]:[runDate]], 0), MATCH(tbl_dailyDashboard[[#Headers],[percentBRE]], tbl_dateHistory[#Headers], 0)), "-")</f>
        <v>x</v>
      </c>
      <c r="J916" s="47" t="str">
        <f>IFERROR(INDEX(tbl_dateHistory[], MATCH(tbl_dailyDashboard[[#This Row],[runDate]:[runDate]], tbl_dateHistory[[runDate]:[runDate]], 0), MATCH(tbl_dailyDashboard[[#Headers],[percentSystemErrors]], tbl_dateHistory[#Headers], 0)), "-")</f>
        <v>x</v>
      </c>
      <c r="K916" s="69"/>
    </row>
    <row r="917" spans="2:11" x14ac:dyDescent="0.3">
      <c r="B917" s="63"/>
      <c r="C917" s="45" t="str">
        <f>IFERROR((INDEX(tbl_dateHistory[], tbl_dailyDashboard[[#This Row],[rowLookup]], 1)), "-")</f>
        <v>x</v>
      </c>
      <c r="D917" s="48" t="str">
        <f>IFERROR(INDEX(tbl_dateHistory[], MATCH(tbl_dailyDashboard[[#This Row],[runDate]:[runDate]], tbl_dateHistory[[runDate]:[runDate]], 0), MATCH(tbl_dailyDashboard[[#Headers],[avgBotRunTime]], tbl_dateHistory[#Headers], 0)), "-")</f>
        <v>x</v>
      </c>
      <c r="E917" s="48" t="str">
        <f>IFERROR(INDEX(tbl_dateHistory[], MATCH(tbl_dailyDashboard[[#This Row],[runDate]:[runDate]], tbl_dateHistory[[runDate]:[runDate]], 0), MATCH(tbl_dailyDashboard[[#Headers],[avgTransactionTime]], tbl_dateHistory[#Headers], 0)), "-")</f>
        <v>x</v>
      </c>
      <c r="F917" s="5" t="str">
        <f>IFERROR(INDEX(tbl_dateHistory[], MATCH(tbl_dailyDashboard[[#This Row],[runDate]:[runDate]], tbl_dateHistory[[runDate]:[runDate]], 0), MATCH(tbl_dailyDashboard[[#Headers],[botRuns]], tbl_dateHistory[#Headers], 0)), "-")</f>
        <v>x</v>
      </c>
      <c r="G917" s="6" t="str">
        <f>IFERROR(INDEX(tbl_dateHistory[], MATCH(tbl_dailyDashboard[[#This Row],[runDate]:[runDate]], tbl_dateHistory[[runDate]:[runDate]], 0), MATCH(tbl_dailyDashboard[[#Headers],[totalTransactions]], tbl_dateHistory[#Headers], 0)), "-")</f>
        <v>x</v>
      </c>
      <c r="H917" s="46" t="str">
        <f>IFERROR(INDEX(tbl_dateHistory[], MATCH(tbl_dailyDashboard[[#This Row],[runDate]:[runDate]], tbl_dateHistory[[runDate]:[runDate]], 0), MATCH(tbl_dailyDashboard[[#Headers],[percentSuccessful]], tbl_dateHistory[#Headers], 0)), "-")</f>
        <v>x</v>
      </c>
      <c r="I917" s="46" t="str">
        <f>IFERROR(INDEX(tbl_dateHistory[], MATCH(tbl_dailyDashboard[[#This Row],[runDate]:[runDate]], tbl_dateHistory[[runDate]:[runDate]], 0), MATCH(tbl_dailyDashboard[[#Headers],[percentBRE]], tbl_dateHistory[#Headers], 0)), "-")</f>
        <v>x</v>
      </c>
      <c r="J917" s="47" t="str">
        <f>IFERROR(INDEX(tbl_dateHistory[], MATCH(tbl_dailyDashboard[[#This Row],[runDate]:[runDate]], tbl_dateHistory[[runDate]:[runDate]], 0), MATCH(tbl_dailyDashboard[[#Headers],[percentSystemErrors]], tbl_dateHistory[#Headers], 0)), "-")</f>
        <v>x</v>
      </c>
      <c r="K917" s="69"/>
    </row>
    <row r="918" spans="2:11" x14ac:dyDescent="0.3">
      <c r="B918" s="63"/>
      <c r="C918" s="45" t="str">
        <f>IFERROR((INDEX(tbl_dateHistory[], tbl_dailyDashboard[[#This Row],[rowLookup]], 1)), "-")</f>
        <v>x</v>
      </c>
      <c r="D918" s="48" t="str">
        <f>IFERROR(INDEX(tbl_dateHistory[], MATCH(tbl_dailyDashboard[[#This Row],[runDate]:[runDate]], tbl_dateHistory[[runDate]:[runDate]], 0), MATCH(tbl_dailyDashboard[[#Headers],[avgBotRunTime]], tbl_dateHistory[#Headers], 0)), "-")</f>
        <v>x</v>
      </c>
      <c r="E918" s="48" t="str">
        <f>IFERROR(INDEX(tbl_dateHistory[], MATCH(tbl_dailyDashboard[[#This Row],[runDate]:[runDate]], tbl_dateHistory[[runDate]:[runDate]], 0), MATCH(tbl_dailyDashboard[[#Headers],[avgTransactionTime]], tbl_dateHistory[#Headers], 0)), "-")</f>
        <v>x</v>
      </c>
      <c r="F918" s="5" t="str">
        <f>IFERROR(INDEX(tbl_dateHistory[], MATCH(tbl_dailyDashboard[[#This Row],[runDate]:[runDate]], tbl_dateHistory[[runDate]:[runDate]], 0), MATCH(tbl_dailyDashboard[[#Headers],[botRuns]], tbl_dateHistory[#Headers], 0)), "-")</f>
        <v>x</v>
      </c>
      <c r="G918" s="6" t="str">
        <f>IFERROR(INDEX(tbl_dateHistory[], MATCH(tbl_dailyDashboard[[#This Row],[runDate]:[runDate]], tbl_dateHistory[[runDate]:[runDate]], 0), MATCH(tbl_dailyDashboard[[#Headers],[totalTransactions]], tbl_dateHistory[#Headers], 0)), "-")</f>
        <v>x</v>
      </c>
      <c r="H918" s="46" t="str">
        <f>IFERROR(INDEX(tbl_dateHistory[], MATCH(tbl_dailyDashboard[[#This Row],[runDate]:[runDate]], tbl_dateHistory[[runDate]:[runDate]], 0), MATCH(tbl_dailyDashboard[[#Headers],[percentSuccessful]], tbl_dateHistory[#Headers], 0)), "-")</f>
        <v>x</v>
      </c>
      <c r="I918" s="46" t="str">
        <f>IFERROR(INDEX(tbl_dateHistory[], MATCH(tbl_dailyDashboard[[#This Row],[runDate]:[runDate]], tbl_dateHistory[[runDate]:[runDate]], 0), MATCH(tbl_dailyDashboard[[#Headers],[percentBRE]], tbl_dateHistory[#Headers], 0)), "-")</f>
        <v>x</v>
      </c>
      <c r="J918" s="47" t="str">
        <f>IFERROR(INDEX(tbl_dateHistory[], MATCH(tbl_dailyDashboard[[#This Row],[runDate]:[runDate]], tbl_dateHistory[[runDate]:[runDate]], 0), MATCH(tbl_dailyDashboard[[#Headers],[percentSystemErrors]], tbl_dateHistory[#Headers], 0)), "-")</f>
        <v>x</v>
      </c>
      <c r="K918" s="69"/>
    </row>
    <row r="919" spans="2:11" x14ac:dyDescent="0.3">
      <c r="B919" s="63"/>
      <c r="C919" s="45" t="str">
        <f>IFERROR((INDEX(tbl_dateHistory[], tbl_dailyDashboard[[#This Row],[rowLookup]], 1)), "-")</f>
        <v>x</v>
      </c>
      <c r="D919" s="48" t="str">
        <f>IFERROR(INDEX(tbl_dateHistory[], MATCH(tbl_dailyDashboard[[#This Row],[runDate]:[runDate]], tbl_dateHistory[[runDate]:[runDate]], 0), MATCH(tbl_dailyDashboard[[#Headers],[avgBotRunTime]], tbl_dateHistory[#Headers], 0)), "-")</f>
        <v>x</v>
      </c>
      <c r="E919" s="48" t="str">
        <f>IFERROR(INDEX(tbl_dateHistory[], MATCH(tbl_dailyDashboard[[#This Row],[runDate]:[runDate]], tbl_dateHistory[[runDate]:[runDate]], 0), MATCH(tbl_dailyDashboard[[#Headers],[avgTransactionTime]], tbl_dateHistory[#Headers], 0)), "-")</f>
        <v>x</v>
      </c>
      <c r="F919" s="5" t="str">
        <f>IFERROR(INDEX(tbl_dateHistory[], MATCH(tbl_dailyDashboard[[#This Row],[runDate]:[runDate]], tbl_dateHistory[[runDate]:[runDate]], 0), MATCH(tbl_dailyDashboard[[#Headers],[botRuns]], tbl_dateHistory[#Headers], 0)), "-")</f>
        <v>x</v>
      </c>
      <c r="G919" s="6" t="str">
        <f>IFERROR(INDEX(tbl_dateHistory[], MATCH(tbl_dailyDashboard[[#This Row],[runDate]:[runDate]], tbl_dateHistory[[runDate]:[runDate]], 0), MATCH(tbl_dailyDashboard[[#Headers],[totalTransactions]], tbl_dateHistory[#Headers], 0)), "-")</f>
        <v>x</v>
      </c>
      <c r="H919" s="46" t="str">
        <f>IFERROR(INDEX(tbl_dateHistory[], MATCH(tbl_dailyDashboard[[#This Row],[runDate]:[runDate]], tbl_dateHistory[[runDate]:[runDate]], 0), MATCH(tbl_dailyDashboard[[#Headers],[percentSuccessful]], tbl_dateHistory[#Headers], 0)), "-")</f>
        <v>x</v>
      </c>
      <c r="I919" s="46" t="str">
        <f>IFERROR(INDEX(tbl_dateHistory[], MATCH(tbl_dailyDashboard[[#This Row],[runDate]:[runDate]], tbl_dateHistory[[runDate]:[runDate]], 0), MATCH(tbl_dailyDashboard[[#Headers],[percentBRE]], tbl_dateHistory[#Headers], 0)), "-")</f>
        <v>x</v>
      </c>
      <c r="J919" s="47" t="str">
        <f>IFERROR(INDEX(tbl_dateHistory[], MATCH(tbl_dailyDashboard[[#This Row],[runDate]:[runDate]], tbl_dateHistory[[runDate]:[runDate]], 0), MATCH(tbl_dailyDashboard[[#Headers],[percentSystemErrors]], tbl_dateHistory[#Headers], 0)), "-")</f>
        <v>x</v>
      </c>
      <c r="K919" s="69"/>
    </row>
    <row r="920" spans="2:11" x14ac:dyDescent="0.3">
      <c r="B920" s="63"/>
      <c r="C920" s="45" t="str">
        <f>IFERROR((INDEX(tbl_dateHistory[], tbl_dailyDashboard[[#This Row],[rowLookup]], 1)), "-")</f>
        <v>x</v>
      </c>
      <c r="D920" s="48" t="str">
        <f>IFERROR(INDEX(tbl_dateHistory[], MATCH(tbl_dailyDashboard[[#This Row],[runDate]:[runDate]], tbl_dateHistory[[runDate]:[runDate]], 0), MATCH(tbl_dailyDashboard[[#Headers],[avgBotRunTime]], tbl_dateHistory[#Headers], 0)), "-")</f>
        <v>x</v>
      </c>
      <c r="E920" s="48" t="str">
        <f>IFERROR(INDEX(tbl_dateHistory[], MATCH(tbl_dailyDashboard[[#This Row],[runDate]:[runDate]], tbl_dateHistory[[runDate]:[runDate]], 0), MATCH(tbl_dailyDashboard[[#Headers],[avgTransactionTime]], tbl_dateHistory[#Headers], 0)), "-")</f>
        <v>x</v>
      </c>
      <c r="F920" s="5" t="str">
        <f>IFERROR(INDEX(tbl_dateHistory[], MATCH(tbl_dailyDashboard[[#This Row],[runDate]:[runDate]], tbl_dateHistory[[runDate]:[runDate]], 0), MATCH(tbl_dailyDashboard[[#Headers],[botRuns]], tbl_dateHistory[#Headers], 0)), "-")</f>
        <v>x</v>
      </c>
      <c r="G920" s="6" t="str">
        <f>IFERROR(INDEX(tbl_dateHistory[], MATCH(tbl_dailyDashboard[[#This Row],[runDate]:[runDate]], tbl_dateHistory[[runDate]:[runDate]], 0), MATCH(tbl_dailyDashboard[[#Headers],[totalTransactions]], tbl_dateHistory[#Headers], 0)), "-")</f>
        <v>x</v>
      </c>
      <c r="H920" s="46" t="str">
        <f>IFERROR(INDEX(tbl_dateHistory[], MATCH(tbl_dailyDashboard[[#This Row],[runDate]:[runDate]], tbl_dateHistory[[runDate]:[runDate]], 0), MATCH(tbl_dailyDashboard[[#Headers],[percentSuccessful]], tbl_dateHistory[#Headers], 0)), "-")</f>
        <v>x</v>
      </c>
      <c r="I920" s="46" t="str">
        <f>IFERROR(INDEX(tbl_dateHistory[], MATCH(tbl_dailyDashboard[[#This Row],[runDate]:[runDate]], tbl_dateHistory[[runDate]:[runDate]], 0), MATCH(tbl_dailyDashboard[[#Headers],[percentBRE]], tbl_dateHistory[#Headers], 0)), "-")</f>
        <v>x</v>
      </c>
      <c r="J920" s="47" t="str">
        <f>IFERROR(INDEX(tbl_dateHistory[], MATCH(tbl_dailyDashboard[[#This Row],[runDate]:[runDate]], tbl_dateHistory[[runDate]:[runDate]], 0), MATCH(tbl_dailyDashboard[[#Headers],[percentSystemErrors]], tbl_dateHistory[#Headers], 0)), "-")</f>
        <v>x</v>
      </c>
      <c r="K920" s="69"/>
    </row>
    <row r="921" spans="2:11" x14ac:dyDescent="0.3">
      <c r="B921" s="63"/>
      <c r="C921" s="45" t="str">
        <f>IFERROR((INDEX(tbl_dateHistory[], tbl_dailyDashboard[[#This Row],[rowLookup]], 1)), "-")</f>
        <v>x</v>
      </c>
      <c r="D921" s="48" t="str">
        <f>IFERROR(INDEX(tbl_dateHistory[], MATCH(tbl_dailyDashboard[[#This Row],[runDate]:[runDate]], tbl_dateHistory[[runDate]:[runDate]], 0), MATCH(tbl_dailyDashboard[[#Headers],[avgBotRunTime]], tbl_dateHistory[#Headers], 0)), "-")</f>
        <v>x</v>
      </c>
      <c r="E921" s="48" t="str">
        <f>IFERROR(INDEX(tbl_dateHistory[], MATCH(tbl_dailyDashboard[[#This Row],[runDate]:[runDate]], tbl_dateHistory[[runDate]:[runDate]], 0), MATCH(tbl_dailyDashboard[[#Headers],[avgTransactionTime]], tbl_dateHistory[#Headers], 0)), "-")</f>
        <v>x</v>
      </c>
      <c r="F921" s="5" t="str">
        <f>IFERROR(INDEX(tbl_dateHistory[], MATCH(tbl_dailyDashboard[[#This Row],[runDate]:[runDate]], tbl_dateHistory[[runDate]:[runDate]], 0), MATCH(tbl_dailyDashboard[[#Headers],[botRuns]], tbl_dateHistory[#Headers], 0)), "-")</f>
        <v>x</v>
      </c>
      <c r="G921" s="6" t="str">
        <f>IFERROR(INDEX(tbl_dateHistory[], MATCH(tbl_dailyDashboard[[#This Row],[runDate]:[runDate]], tbl_dateHistory[[runDate]:[runDate]], 0), MATCH(tbl_dailyDashboard[[#Headers],[totalTransactions]], tbl_dateHistory[#Headers], 0)), "-")</f>
        <v>x</v>
      </c>
      <c r="H921" s="46" t="str">
        <f>IFERROR(INDEX(tbl_dateHistory[], MATCH(tbl_dailyDashboard[[#This Row],[runDate]:[runDate]], tbl_dateHistory[[runDate]:[runDate]], 0), MATCH(tbl_dailyDashboard[[#Headers],[percentSuccessful]], tbl_dateHistory[#Headers], 0)), "-")</f>
        <v>x</v>
      </c>
      <c r="I921" s="46" t="str">
        <f>IFERROR(INDEX(tbl_dateHistory[], MATCH(tbl_dailyDashboard[[#This Row],[runDate]:[runDate]], tbl_dateHistory[[runDate]:[runDate]], 0), MATCH(tbl_dailyDashboard[[#Headers],[percentBRE]], tbl_dateHistory[#Headers], 0)), "-")</f>
        <v>x</v>
      </c>
      <c r="J921" s="47" t="str">
        <f>IFERROR(INDEX(tbl_dateHistory[], MATCH(tbl_dailyDashboard[[#This Row],[runDate]:[runDate]], tbl_dateHistory[[runDate]:[runDate]], 0), MATCH(tbl_dailyDashboard[[#Headers],[percentSystemErrors]], tbl_dateHistory[#Headers], 0)), "-")</f>
        <v>x</v>
      </c>
      <c r="K921" s="69"/>
    </row>
    <row r="922" spans="2:11" x14ac:dyDescent="0.3">
      <c r="B922" s="63"/>
      <c r="C922" s="45" t="str">
        <f>IFERROR((INDEX(tbl_dateHistory[], tbl_dailyDashboard[[#This Row],[rowLookup]], 1)), "-")</f>
        <v>x</v>
      </c>
      <c r="D922" s="48" t="str">
        <f>IFERROR(INDEX(tbl_dateHistory[], MATCH(tbl_dailyDashboard[[#This Row],[runDate]:[runDate]], tbl_dateHistory[[runDate]:[runDate]], 0), MATCH(tbl_dailyDashboard[[#Headers],[avgBotRunTime]], tbl_dateHistory[#Headers], 0)), "-")</f>
        <v>x</v>
      </c>
      <c r="E922" s="48" t="str">
        <f>IFERROR(INDEX(tbl_dateHistory[], MATCH(tbl_dailyDashboard[[#This Row],[runDate]:[runDate]], tbl_dateHistory[[runDate]:[runDate]], 0), MATCH(tbl_dailyDashboard[[#Headers],[avgTransactionTime]], tbl_dateHistory[#Headers], 0)), "-")</f>
        <v>x</v>
      </c>
      <c r="F922" s="5" t="str">
        <f>IFERROR(INDEX(tbl_dateHistory[], MATCH(tbl_dailyDashboard[[#This Row],[runDate]:[runDate]], tbl_dateHistory[[runDate]:[runDate]], 0), MATCH(tbl_dailyDashboard[[#Headers],[botRuns]], tbl_dateHistory[#Headers], 0)), "-")</f>
        <v>x</v>
      </c>
      <c r="G922" s="6" t="str">
        <f>IFERROR(INDEX(tbl_dateHistory[], MATCH(tbl_dailyDashboard[[#This Row],[runDate]:[runDate]], tbl_dateHistory[[runDate]:[runDate]], 0), MATCH(tbl_dailyDashboard[[#Headers],[totalTransactions]], tbl_dateHistory[#Headers], 0)), "-")</f>
        <v>x</v>
      </c>
      <c r="H922" s="46" t="str">
        <f>IFERROR(INDEX(tbl_dateHistory[], MATCH(tbl_dailyDashboard[[#This Row],[runDate]:[runDate]], tbl_dateHistory[[runDate]:[runDate]], 0), MATCH(tbl_dailyDashboard[[#Headers],[percentSuccessful]], tbl_dateHistory[#Headers], 0)), "-")</f>
        <v>x</v>
      </c>
      <c r="I922" s="46" t="str">
        <f>IFERROR(INDEX(tbl_dateHistory[], MATCH(tbl_dailyDashboard[[#This Row],[runDate]:[runDate]], tbl_dateHistory[[runDate]:[runDate]], 0), MATCH(tbl_dailyDashboard[[#Headers],[percentBRE]], tbl_dateHistory[#Headers], 0)), "-")</f>
        <v>x</v>
      </c>
      <c r="J922" s="47" t="str">
        <f>IFERROR(INDEX(tbl_dateHistory[], MATCH(tbl_dailyDashboard[[#This Row],[runDate]:[runDate]], tbl_dateHistory[[runDate]:[runDate]], 0), MATCH(tbl_dailyDashboard[[#Headers],[percentSystemErrors]], tbl_dateHistory[#Headers], 0)), "-")</f>
        <v>x</v>
      </c>
      <c r="K922" s="69"/>
    </row>
    <row r="923" spans="2:11" x14ac:dyDescent="0.3">
      <c r="B923" s="63"/>
      <c r="C923" s="45" t="str">
        <f>IFERROR((INDEX(tbl_dateHistory[], tbl_dailyDashboard[[#This Row],[rowLookup]], 1)), "-")</f>
        <v>x</v>
      </c>
      <c r="D923" s="48" t="str">
        <f>IFERROR(INDEX(tbl_dateHistory[], MATCH(tbl_dailyDashboard[[#This Row],[runDate]:[runDate]], tbl_dateHistory[[runDate]:[runDate]], 0), MATCH(tbl_dailyDashboard[[#Headers],[avgBotRunTime]], tbl_dateHistory[#Headers], 0)), "-")</f>
        <v>x</v>
      </c>
      <c r="E923" s="48" t="str">
        <f>IFERROR(INDEX(tbl_dateHistory[], MATCH(tbl_dailyDashboard[[#This Row],[runDate]:[runDate]], tbl_dateHistory[[runDate]:[runDate]], 0), MATCH(tbl_dailyDashboard[[#Headers],[avgTransactionTime]], tbl_dateHistory[#Headers], 0)), "-")</f>
        <v>x</v>
      </c>
      <c r="F923" s="5" t="str">
        <f>IFERROR(INDEX(tbl_dateHistory[], MATCH(tbl_dailyDashboard[[#This Row],[runDate]:[runDate]], tbl_dateHistory[[runDate]:[runDate]], 0), MATCH(tbl_dailyDashboard[[#Headers],[botRuns]], tbl_dateHistory[#Headers], 0)), "-")</f>
        <v>x</v>
      </c>
      <c r="G923" s="6" t="str">
        <f>IFERROR(INDEX(tbl_dateHistory[], MATCH(tbl_dailyDashboard[[#This Row],[runDate]:[runDate]], tbl_dateHistory[[runDate]:[runDate]], 0), MATCH(tbl_dailyDashboard[[#Headers],[totalTransactions]], tbl_dateHistory[#Headers], 0)), "-")</f>
        <v>x</v>
      </c>
      <c r="H923" s="46" t="str">
        <f>IFERROR(INDEX(tbl_dateHistory[], MATCH(tbl_dailyDashboard[[#This Row],[runDate]:[runDate]], tbl_dateHistory[[runDate]:[runDate]], 0), MATCH(tbl_dailyDashboard[[#Headers],[percentSuccessful]], tbl_dateHistory[#Headers], 0)), "-")</f>
        <v>x</v>
      </c>
      <c r="I923" s="46" t="str">
        <f>IFERROR(INDEX(tbl_dateHistory[], MATCH(tbl_dailyDashboard[[#This Row],[runDate]:[runDate]], tbl_dateHistory[[runDate]:[runDate]], 0), MATCH(tbl_dailyDashboard[[#Headers],[percentBRE]], tbl_dateHistory[#Headers], 0)), "-")</f>
        <v>x</v>
      </c>
      <c r="J923" s="47" t="str">
        <f>IFERROR(INDEX(tbl_dateHistory[], MATCH(tbl_dailyDashboard[[#This Row],[runDate]:[runDate]], tbl_dateHistory[[runDate]:[runDate]], 0), MATCH(tbl_dailyDashboard[[#Headers],[percentSystemErrors]], tbl_dateHistory[#Headers], 0)), "-")</f>
        <v>x</v>
      </c>
      <c r="K923" s="69"/>
    </row>
    <row r="924" spans="2:11" x14ac:dyDescent="0.3">
      <c r="B924" s="63"/>
      <c r="C924" s="45" t="str">
        <f>IFERROR((INDEX(tbl_dateHistory[], tbl_dailyDashboard[[#This Row],[rowLookup]], 1)), "-")</f>
        <v>x</v>
      </c>
      <c r="D924" s="48" t="str">
        <f>IFERROR(INDEX(tbl_dateHistory[], MATCH(tbl_dailyDashboard[[#This Row],[runDate]:[runDate]], tbl_dateHistory[[runDate]:[runDate]], 0), MATCH(tbl_dailyDashboard[[#Headers],[avgBotRunTime]], tbl_dateHistory[#Headers], 0)), "-")</f>
        <v>x</v>
      </c>
      <c r="E924" s="48" t="str">
        <f>IFERROR(INDEX(tbl_dateHistory[], MATCH(tbl_dailyDashboard[[#This Row],[runDate]:[runDate]], tbl_dateHistory[[runDate]:[runDate]], 0), MATCH(tbl_dailyDashboard[[#Headers],[avgTransactionTime]], tbl_dateHistory[#Headers], 0)), "-")</f>
        <v>x</v>
      </c>
      <c r="F924" s="5" t="str">
        <f>IFERROR(INDEX(tbl_dateHistory[], MATCH(tbl_dailyDashboard[[#This Row],[runDate]:[runDate]], tbl_dateHistory[[runDate]:[runDate]], 0), MATCH(tbl_dailyDashboard[[#Headers],[botRuns]], tbl_dateHistory[#Headers], 0)), "-")</f>
        <v>x</v>
      </c>
      <c r="G924" s="6" t="str">
        <f>IFERROR(INDEX(tbl_dateHistory[], MATCH(tbl_dailyDashboard[[#This Row],[runDate]:[runDate]], tbl_dateHistory[[runDate]:[runDate]], 0), MATCH(tbl_dailyDashboard[[#Headers],[totalTransactions]], tbl_dateHistory[#Headers], 0)), "-")</f>
        <v>x</v>
      </c>
      <c r="H924" s="46" t="str">
        <f>IFERROR(INDEX(tbl_dateHistory[], MATCH(tbl_dailyDashboard[[#This Row],[runDate]:[runDate]], tbl_dateHistory[[runDate]:[runDate]], 0), MATCH(tbl_dailyDashboard[[#Headers],[percentSuccessful]], tbl_dateHistory[#Headers], 0)), "-")</f>
        <v>x</v>
      </c>
      <c r="I924" s="46" t="str">
        <f>IFERROR(INDEX(tbl_dateHistory[], MATCH(tbl_dailyDashboard[[#This Row],[runDate]:[runDate]], tbl_dateHistory[[runDate]:[runDate]], 0), MATCH(tbl_dailyDashboard[[#Headers],[percentBRE]], tbl_dateHistory[#Headers], 0)), "-")</f>
        <v>x</v>
      </c>
      <c r="J924" s="47" t="str">
        <f>IFERROR(INDEX(tbl_dateHistory[], MATCH(tbl_dailyDashboard[[#This Row],[runDate]:[runDate]], tbl_dateHistory[[runDate]:[runDate]], 0), MATCH(tbl_dailyDashboard[[#Headers],[percentSystemErrors]], tbl_dateHistory[#Headers], 0)), "-")</f>
        <v>x</v>
      </c>
      <c r="K924" s="69"/>
    </row>
    <row r="925" spans="2:11" x14ac:dyDescent="0.3">
      <c r="B925" s="63"/>
      <c r="C925" s="45" t="str">
        <f>IFERROR((INDEX(tbl_dateHistory[], tbl_dailyDashboard[[#This Row],[rowLookup]], 1)), "-")</f>
        <v>x</v>
      </c>
      <c r="D925" s="48" t="str">
        <f>IFERROR(INDEX(tbl_dateHistory[], MATCH(tbl_dailyDashboard[[#This Row],[runDate]:[runDate]], tbl_dateHistory[[runDate]:[runDate]], 0), MATCH(tbl_dailyDashboard[[#Headers],[avgBotRunTime]], tbl_dateHistory[#Headers], 0)), "-")</f>
        <v>x</v>
      </c>
      <c r="E925" s="48" t="str">
        <f>IFERROR(INDEX(tbl_dateHistory[], MATCH(tbl_dailyDashboard[[#This Row],[runDate]:[runDate]], tbl_dateHistory[[runDate]:[runDate]], 0), MATCH(tbl_dailyDashboard[[#Headers],[avgTransactionTime]], tbl_dateHistory[#Headers], 0)), "-")</f>
        <v>x</v>
      </c>
      <c r="F925" s="5" t="str">
        <f>IFERROR(INDEX(tbl_dateHistory[], MATCH(tbl_dailyDashboard[[#This Row],[runDate]:[runDate]], tbl_dateHistory[[runDate]:[runDate]], 0), MATCH(tbl_dailyDashboard[[#Headers],[botRuns]], tbl_dateHistory[#Headers], 0)), "-")</f>
        <v>x</v>
      </c>
      <c r="G925" s="6" t="str">
        <f>IFERROR(INDEX(tbl_dateHistory[], MATCH(tbl_dailyDashboard[[#This Row],[runDate]:[runDate]], tbl_dateHistory[[runDate]:[runDate]], 0), MATCH(tbl_dailyDashboard[[#Headers],[totalTransactions]], tbl_dateHistory[#Headers], 0)), "-")</f>
        <v>x</v>
      </c>
      <c r="H925" s="46" t="str">
        <f>IFERROR(INDEX(tbl_dateHistory[], MATCH(tbl_dailyDashboard[[#This Row],[runDate]:[runDate]], tbl_dateHistory[[runDate]:[runDate]], 0), MATCH(tbl_dailyDashboard[[#Headers],[percentSuccessful]], tbl_dateHistory[#Headers], 0)), "-")</f>
        <v>x</v>
      </c>
      <c r="I925" s="46" t="str">
        <f>IFERROR(INDEX(tbl_dateHistory[], MATCH(tbl_dailyDashboard[[#This Row],[runDate]:[runDate]], tbl_dateHistory[[runDate]:[runDate]], 0), MATCH(tbl_dailyDashboard[[#Headers],[percentBRE]], tbl_dateHistory[#Headers], 0)), "-")</f>
        <v>x</v>
      </c>
      <c r="J925" s="47" t="str">
        <f>IFERROR(INDEX(tbl_dateHistory[], MATCH(tbl_dailyDashboard[[#This Row],[runDate]:[runDate]], tbl_dateHistory[[runDate]:[runDate]], 0), MATCH(tbl_dailyDashboard[[#Headers],[percentSystemErrors]], tbl_dateHistory[#Headers], 0)), "-")</f>
        <v>x</v>
      </c>
      <c r="K925" s="69"/>
    </row>
    <row r="926" spans="2:11" x14ac:dyDescent="0.3">
      <c r="B926" s="63"/>
      <c r="C926" s="45" t="str">
        <f>IFERROR((INDEX(tbl_dateHistory[], tbl_dailyDashboard[[#This Row],[rowLookup]], 1)), "-")</f>
        <v>x</v>
      </c>
      <c r="D926" s="48" t="str">
        <f>IFERROR(INDEX(tbl_dateHistory[], MATCH(tbl_dailyDashboard[[#This Row],[runDate]:[runDate]], tbl_dateHistory[[runDate]:[runDate]], 0), MATCH(tbl_dailyDashboard[[#Headers],[avgBotRunTime]], tbl_dateHistory[#Headers], 0)), "-")</f>
        <v>x</v>
      </c>
      <c r="E926" s="48" t="str">
        <f>IFERROR(INDEX(tbl_dateHistory[], MATCH(tbl_dailyDashboard[[#This Row],[runDate]:[runDate]], tbl_dateHistory[[runDate]:[runDate]], 0), MATCH(tbl_dailyDashboard[[#Headers],[avgTransactionTime]], tbl_dateHistory[#Headers], 0)), "-")</f>
        <v>x</v>
      </c>
      <c r="F926" s="5" t="str">
        <f>IFERROR(INDEX(tbl_dateHistory[], MATCH(tbl_dailyDashboard[[#This Row],[runDate]:[runDate]], tbl_dateHistory[[runDate]:[runDate]], 0), MATCH(tbl_dailyDashboard[[#Headers],[botRuns]], tbl_dateHistory[#Headers], 0)), "-")</f>
        <v>x</v>
      </c>
      <c r="G926" s="6" t="str">
        <f>IFERROR(INDEX(tbl_dateHistory[], MATCH(tbl_dailyDashboard[[#This Row],[runDate]:[runDate]], tbl_dateHistory[[runDate]:[runDate]], 0), MATCH(tbl_dailyDashboard[[#Headers],[totalTransactions]], tbl_dateHistory[#Headers], 0)), "-")</f>
        <v>x</v>
      </c>
      <c r="H926" s="46" t="str">
        <f>IFERROR(INDEX(tbl_dateHistory[], MATCH(tbl_dailyDashboard[[#This Row],[runDate]:[runDate]], tbl_dateHistory[[runDate]:[runDate]], 0), MATCH(tbl_dailyDashboard[[#Headers],[percentSuccessful]], tbl_dateHistory[#Headers], 0)), "-")</f>
        <v>x</v>
      </c>
      <c r="I926" s="46" t="str">
        <f>IFERROR(INDEX(tbl_dateHistory[], MATCH(tbl_dailyDashboard[[#This Row],[runDate]:[runDate]], tbl_dateHistory[[runDate]:[runDate]], 0), MATCH(tbl_dailyDashboard[[#Headers],[percentBRE]], tbl_dateHistory[#Headers], 0)), "-")</f>
        <v>x</v>
      </c>
      <c r="J926" s="47" t="str">
        <f>IFERROR(INDEX(tbl_dateHistory[], MATCH(tbl_dailyDashboard[[#This Row],[runDate]:[runDate]], tbl_dateHistory[[runDate]:[runDate]], 0), MATCH(tbl_dailyDashboard[[#Headers],[percentSystemErrors]], tbl_dateHistory[#Headers], 0)), "-")</f>
        <v>x</v>
      </c>
      <c r="K926" s="69"/>
    </row>
    <row r="927" spans="2:11" x14ac:dyDescent="0.3">
      <c r="B927" s="63"/>
      <c r="C927" s="45" t="str">
        <f>IFERROR((INDEX(tbl_dateHistory[], tbl_dailyDashboard[[#This Row],[rowLookup]], 1)), "-")</f>
        <v>x</v>
      </c>
      <c r="D927" s="48" t="str">
        <f>IFERROR(INDEX(tbl_dateHistory[], MATCH(tbl_dailyDashboard[[#This Row],[runDate]:[runDate]], tbl_dateHistory[[runDate]:[runDate]], 0), MATCH(tbl_dailyDashboard[[#Headers],[avgBotRunTime]], tbl_dateHistory[#Headers], 0)), "-")</f>
        <v>x</v>
      </c>
      <c r="E927" s="48" t="str">
        <f>IFERROR(INDEX(tbl_dateHistory[], MATCH(tbl_dailyDashboard[[#This Row],[runDate]:[runDate]], tbl_dateHistory[[runDate]:[runDate]], 0), MATCH(tbl_dailyDashboard[[#Headers],[avgTransactionTime]], tbl_dateHistory[#Headers], 0)), "-")</f>
        <v>x</v>
      </c>
      <c r="F927" s="5" t="str">
        <f>IFERROR(INDEX(tbl_dateHistory[], MATCH(tbl_dailyDashboard[[#This Row],[runDate]:[runDate]], tbl_dateHistory[[runDate]:[runDate]], 0), MATCH(tbl_dailyDashboard[[#Headers],[botRuns]], tbl_dateHistory[#Headers], 0)), "-")</f>
        <v>x</v>
      </c>
      <c r="G927" s="6" t="str">
        <f>IFERROR(INDEX(tbl_dateHistory[], MATCH(tbl_dailyDashboard[[#This Row],[runDate]:[runDate]], tbl_dateHistory[[runDate]:[runDate]], 0), MATCH(tbl_dailyDashboard[[#Headers],[totalTransactions]], tbl_dateHistory[#Headers], 0)), "-")</f>
        <v>x</v>
      </c>
      <c r="H927" s="46" t="str">
        <f>IFERROR(INDEX(tbl_dateHistory[], MATCH(tbl_dailyDashboard[[#This Row],[runDate]:[runDate]], tbl_dateHistory[[runDate]:[runDate]], 0), MATCH(tbl_dailyDashboard[[#Headers],[percentSuccessful]], tbl_dateHistory[#Headers], 0)), "-")</f>
        <v>x</v>
      </c>
      <c r="I927" s="46" t="str">
        <f>IFERROR(INDEX(tbl_dateHistory[], MATCH(tbl_dailyDashboard[[#This Row],[runDate]:[runDate]], tbl_dateHistory[[runDate]:[runDate]], 0), MATCH(tbl_dailyDashboard[[#Headers],[percentBRE]], tbl_dateHistory[#Headers], 0)), "-")</f>
        <v>x</v>
      </c>
      <c r="J927" s="47" t="str">
        <f>IFERROR(INDEX(tbl_dateHistory[], MATCH(tbl_dailyDashboard[[#This Row],[runDate]:[runDate]], tbl_dateHistory[[runDate]:[runDate]], 0), MATCH(tbl_dailyDashboard[[#Headers],[percentSystemErrors]], tbl_dateHistory[#Headers], 0)), "-")</f>
        <v>x</v>
      </c>
      <c r="K927" s="69"/>
    </row>
    <row r="928" spans="2:11" x14ac:dyDescent="0.3">
      <c r="B928" s="63"/>
      <c r="C928" s="45" t="str">
        <f>IFERROR((INDEX(tbl_dateHistory[], tbl_dailyDashboard[[#This Row],[rowLookup]], 1)), "-")</f>
        <v>x</v>
      </c>
      <c r="D928" s="48" t="str">
        <f>IFERROR(INDEX(tbl_dateHistory[], MATCH(tbl_dailyDashboard[[#This Row],[runDate]:[runDate]], tbl_dateHistory[[runDate]:[runDate]], 0), MATCH(tbl_dailyDashboard[[#Headers],[avgBotRunTime]], tbl_dateHistory[#Headers], 0)), "-")</f>
        <v>x</v>
      </c>
      <c r="E928" s="48" t="str">
        <f>IFERROR(INDEX(tbl_dateHistory[], MATCH(tbl_dailyDashboard[[#This Row],[runDate]:[runDate]], tbl_dateHistory[[runDate]:[runDate]], 0), MATCH(tbl_dailyDashboard[[#Headers],[avgTransactionTime]], tbl_dateHistory[#Headers], 0)), "-")</f>
        <v>x</v>
      </c>
      <c r="F928" s="5" t="str">
        <f>IFERROR(INDEX(tbl_dateHistory[], MATCH(tbl_dailyDashboard[[#This Row],[runDate]:[runDate]], tbl_dateHistory[[runDate]:[runDate]], 0), MATCH(tbl_dailyDashboard[[#Headers],[botRuns]], tbl_dateHistory[#Headers], 0)), "-")</f>
        <v>x</v>
      </c>
      <c r="G928" s="6" t="str">
        <f>IFERROR(INDEX(tbl_dateHistory[], MATCH(tbl_dailyDashboard[[#This Row],[runDate]:[runDate]], tbl_dateHistory[[runDate]:[runDate]], 0), MATCH(tbl_dailyDashboard[[#Headers],[totalTransactions]], tbl_dateHistory[#Headers], 0)), "-")</f>
        <v>x</v>
      </c>
      <c r="H928" s="46" t="str">
        <f>IFERROR(INDEX(tbl_dateHistory[], MATCH(tbl_dailyDashboard[[#This Row],[runDate]:[runDate]], tbl_dateHistory[[runDate]:[runDate]], 0), MATCH(tbl_dailyDashboard[[#Headers],[percentSuccessful]], tbl_dateHistory[#Headers], 0)), "-")</f>
        <v>x</v>
      </c>
      <c r="I928" s="46" t="str">
        <f>IFERROR(INDEX(tbl_dateHistory[], MATCH(tbl_dailyDashboard[[#This Row],[runDate]:[runDate]], tbl_dateHistory[[runDate]:[runDate]], 0), MATCH(tbl_dailyDashboard[[#Headers],[percentBRE]], tbl_dateHistory[#Headers], 0)), "-")</f>
        <v>x</v>
      </c>
      <c r="J928" s="47" t="str">
        <f>IFERROR(INDEX(tbl_dateHistory[], MATCH(tbl_dailyDashboard[[#This Row],[runDate]:[runDate]], tbl_dateHistory[[runDate]:[runDate]], 0), MATCH(tbl_dailyDashboard[[#Headers],[percentSystemErrors]], tbl_dateHistory[#Headers], 0)), "-")</f>
        <v>x</v>
      </c>
      <c r="K928" s="69"/>
    </row>
    <row r="929" spans="2:11" x14ac:dyDescent="0.3">
      <c r="B929" s="63"/>
      <c r="C929" s="45" t="str">
        <f>IFERROR((INDEX(tbl_dateHistory[], tbl_dailyDashboard[[#This Row],[rowLookup]], 1)), "-")</f>
        <v>x</v>
      </c>
      <c r="D929" s="48" t="str">
        <f>IFERROR(INDEX(tbl_dateHistory[], MATCH(tbl_dailyDashboard[[#This Row],[runDate]:[runDate]], tbl_dateHistory[[runDate]:[runDate]], 0), MATCH(tbl_dailyDashboard[[#Headers],[avgBotRunTime]], tbl_dateHistory[#Headers], 0)), "-")</f>
        <v>x</v>
      </c>
      <c r="E929" s="48" t="str">
        <f>IFERROR(INDEX(tbl_dateHistory[], MATCH(tbl_dailyDashboard[[#This Row],[runDate]:[runDate]], tbl_dateHistory[[runDate]:[runDate]], 0), MATCH(tbl_dailyDashboard[[#Headers],[avgTransactionTime]], tbl_dateHistory[#Headers], 0)), "-")</f>
        <v>x</v>
      </c>
      <c r="F929" s="5" t="str">
        <f>IFERROR(INDEX(tbl_dateHistory[], MATCH(tbl_dailyDashboard[[#This Row],[runDate]:[runDate]], tbl_dateHistory[[runDate]:[runDate]], 0), MATCH(tbl_dailyDashboard[[#Headers],[botRuns]], tbl_dateHistory[#Headers], 0)), "-")</f>
        <v>x</v>
      </c>
      <c r="G929" s="6" t="str">
        <f>IFERROR(INDEX(tbl_dateHistory[], MATCH(tbl_dailyDashboard[[#This Row],[runDate]:[runDate]], tbl_dateHistory[[runDate]:[runDate]], 0), MATCH(tbl_dailyDashboard[[#Headers],[totalTransactions]], tbl_dateHistory[#Headers], 0)), "-")</f>
        <v>x</v>
      </c>
      <c r="H929" s="46" t="str">
        <f>IFERROR(INDEX(tbl_dateHistory[], MATCH(tbl_dailyDashboard[[#This Row],[runDate]:[runDate]], tbl_dateHistory[[runDate]:[runDate]], 0), MATCH(tbl_dailyDashboard[[#Headers],[percentSuccessful]], tbl_dateHistory[#Headers], 0)), "-")</f>
        <v>x</v>
      </c>
      <c r="I929" s="46" t="str">
        <f>IFERROR(INDEX(tbl_dateHistory[], MATCH(tbl_dailyDashboard[[#This Row],[runDate]:[runDate]], tbl_dateHistory[[runDate]:[runDate]], 0), MATCH(tbl_dailyDashboard[[#Headers],[percentBRE]], tbl_dateHistory[#Headers], 0)), "-")</f>
        <v>x</v>
      </c>
      <c r="J929" s="47" t="str">
        <f>IFERROR(INDEX(tbl_dateHistory[], MATCH(tbl_dailyDashboard[[#This Row],[runDate]:[runDate]], tbl_dateHistory[[runDate]:[runDate]], 0), MATCH(tbl_dailyDashboard[[#Headers],[percentSystemErrors]], tbl_dateHistory[#Headers], 0)), "-")</f>
        <v>x</v>
      </c>
      <c r="K929" s="69"/>
    </row>
    <row r="930" spans="2:11" x14ac:dyDescent="0.3">
      <c r="B930" s="63"/>
      <c r="C930" s="45" t="str">
        <f>IFERROR((INDEX(tbl_dateHistory[], tbl_dailyDashboard[[#This Row],[rowLookup]], 1)), "-")</f>
        <v>x</v>
      </c>
      <c r="D930" s="48" t="str">
        <f>IFERROR(INDEX(tbl_dateHistory[], MATCH(tbl_dailyDashboard[[#This Row],[runDate]:[runDate]], tbl_dateHistory[[runDate]:[runDate]], 0), MATCH(tbl_dailyDashboard[[#Headers],[avgBotRunTime]], tbl_dateHistory[#Headers], 0)), "-")</f>
        <v>x</v>
      </c>
      <c r="E930" s="48" t="str">
        <f>IFERROR(INDEX(tbl_dateHistory[], MATCH(tbl_dailyDashboard[[#This Row],[runDate]:[runDate]], tbl_dateHistory[[runDate]:[runDate]], 0), MATCH(tbl_dailyDashboard[[#Headers],[avgTransactionTime]], tbl_dateHistory[#Headers], 0)), "-")</f>
        <v>x</v>
      </c>
      <c r="F930" s="5" t="str">
        <f>IFERROR(INDEX(tbl_dateHistory[], MATCH(tbl_dailyDashboard[[#This Row],[runDate]:[runDate]], tbl_dateHistory[[runDate]:[runDate]], 0), MATCH(tbl_dailyDashboard[[#Headers],[botRuns]], tbl_dateHistory[#Headers], 0)), "-")</f>
        <v>x</v>
      </c>
      <c r="G930" s="6" t="str">
        <f>IFERROR(INDEX(tbl_dateHistory[], MATCH(tbl_dailyDashboard[[#This Row],[runDate]:[runDate]], tbl_dateHistory[[runDate]:[runDate]], 0), MATCH(tbl_dailyDashboard[[#Headers],[totalTransactions]], tbl_dateHistory[#Headers], 0)), "-")</f>
        <v>x</v>
      </c>
      <c r="H930" s="46" t="str">
        <f>IFERROR(INDEX(tbl_dateHistory[], MATCH(tbl_dailyDashboard[[#This Row],[runDate]:[runDate]], tbl_dateHistory[[runDate]:[runDate]], 0), MATCH(tbl_dailyDashboard[[#Headers],[percentSuccessful]], tbl_dateHistory[#Headers], 0)), "-")</f>
        <v>x</v>
      </c>
      <c r="I930" s="46" t="str">
        <f>IFERROR(INDEX(tbl_dateHistory[], MATCH(tbl_dailyDashboard[[#This Row],[runDate]:[runDate]], tbl_dateHistory[[runDate]:[runDate]], 0), MATCH(tbl_dailyDashboard[[#Headers],[percentBRE]], tbl_dateHistory[#Headers], 0)), "-")</f>
        <v>x</v>
      </c>
      <c r="J930" s="47" t="str">
        <f>IFERROR(INDEX(tbl_dateHistory[], MATCH(tbl_dailyDashboard[[#This Row],[runDate]:[runDate]], tbl_dateHistory[[runDate]:[runDate]], 0), MATCH(tbl_dailyDashboard[[#Headers],[percentSystemErrors]], tbl_dateHistory[#Headers], 0)), "-")</f>
        <v>x</v>
      </c>
      <c r="K930" s="69"/>
    </row>
    <row r="931" spans="2:11" x14ac:dyDescent="0.3">
      <c r="B931" s="63"/>
      <c r="C931" s="45" t="str">
        <f>IFERROR((INDEX(tbl_dateHistory[], tbl_dailyDashboard[[#This Row],[rowLookup]], 1)), "-")</f>
        <v>x</v>
      </c>
      <c r="D931" s="48" t="str">
        <f>IFERROR(INDEX(tbl_dateHistory[], MATCH(tbl_dailyDashboard[[#This Row],[runDate]:[runDate]], tbl_dateHistory[[runDate]:[runDate]], 0), MATCH(tbl_dailyDashboard[[#Headers],[avgBotRunTime]], tbl_dateHistory[#Headers], 0)), "-")</f>
        <v>x</v>
      </c>
      <c r="E931" s="48" t="str">
        <f>IFERROR(INDEX(tbl_dateHistory[], MATCH(tbl_dailyDashboard[[#This Row],[runDate]:[runDate]], tbl_dateHistory[[runDate]:[runDate]], 0), MATCH(tbl_dailyDashboard[[#Headers],[avgTransactionTime]], tbl_dateHistory[#Headers], 0)), "-")</f>
        <v>x</v>
      </c>
      <c r="F931" s="5" t="str">
        <f>IFERROR(INDEX(tbl_dateHistory[], MATCH(tbl_dailyDashboard[[#This Row],[runDate]:[runDate]], tbl_dateHistory[[runDate]:[runDate]], 0), MATCH(tbl_dailyDashboard[[#Headers],[botRuns]], tbl_dateHistory[#Headers], 0)), "-")</f>
        <v>x</v>
      </c>
      <c r="G931" s="6" t="str">
        <f>IFERROR(INDEX(tbl_dateHistory[], MATCH(tbl_dailyDashboard[[#This Row],[runDate]:[runDate]], tbl_dateHistory[[runDate]:[runDate]], 0), MATCH(tbl_dailyDashboard[[#Headers],[totalTransactions]], tbl_dateHistory[#Headers], 0)), "-")</f>
        <v>x</v>
      </c>
      <c r="H931" s="46" t="str">
        <f>IFERROR(INDEX(tbl_dateHistory[], MATCH(tbl_dailyDashboard[[#This Row],[runDate]:[runDate]], tbl_dateHistory[[runDate]:[runDate]], 0), MATCH(tbl_dailyDashboard[[#Headers],[percentSuccessful]], tbl_dateHistory[#Headers], 0)), "-")</f>
        <v>x</v>
      </c>
      <c r="I931" s="46" t="str">
        <f>IFERROR(INDEX(tbl_dateHistory[], MATCH(tbl_dailyDashboard[[#This Row],[runDate]:[runDate]], tbl_dateHistory[[runDate]:[runDate]], 0), MATCH(tbl_dailyDashboard[[#Headers],[percentBRE]], tbl_dateHistory[#Headers], 0)), "-")</f>
        <v>x</v>
      </c>
      <c r="J931" s="47" t="str">
        <f>IFERROR(INDEX(tbl_dateHistory[], MATCH(tbl_dailyDashboard[[#This Row],[runDate]:[runDate]], tbl_dateHistory[[runDate]:[runDate]], 0), MATCH(tbl_dailyDashboard[[#Headers],[percentSystemErrors]], tbl_dateHistory[#Headers], 0)), "-")</f>
        <v>x</v>
      </c>
      <c r="K931" s="69"/>
    </row>
    <row r="932" spans="2:11" x14ac:dyDescent="0.3">
      <c r="B932" s="63"/>
      <c r="C932" s="45" t="str">
        <f>IFERROR((INDEX(tbl_dateHistory[], tbl_dailyDashboard[[#This Row],[rowLookup]], 1)), "-")</f>
        <v>x</v>
      </c>
      <c r="D932" s="48" t="str">
        <f>IFERROR(INDEX(tbl_dateHistory[], MATCH(tbl_dailyDashboard[[#This Row],[runDate]:[runDate]], tbl_dateHistory[[runDate]:[runDate]], 0), MATCH(tbl_dailyDashboard[[#Headers],[avgBotRunTime]], tbl_dateHistory[#Headers], 0)), "-")</f>
        <v>x</v>
      </c>
      <c r="E932" s="48" t="str">
        <f>IFERROR(INDEX(tbl_dateHistory[], MATCH(tbl_dailyDashboard[[#This Row],[runDate]:[runDate]], tbl_dateHistory[[runDate]:[runDate]], 0), MATCH(tbl_dailyDashboard[[#Headers],[avgTransactionTime]], tbl_dateHistory[#Headers], 0)), "-")</f>
        <v>x</v>
      </c>
      <c r="F932" s="5" t="str">
        <f>IFERROR(INDEX(tbl_dateHistory[], MATCH(tbl_dailyDashboard[[#This Row],[runDate]:[runDate]], tbl_dateHistory[[runDate]:[runDate]], 0), MATCH(tbl_dailyDashboard[[#Headers],[botRuns]], tbl_dateHistory[#Headers], 0)), "-")</f>
        <v>x</v>
      </c>
      <c r="G932" s="6" t="str">
        <f>IFERROR(INDEX(tbl_dateHistory[], MATCH(tbl_dailyDashboard[[#This Row],[runDate]:[runDate]], tbl_dateHistory[[runDate]:[runDate]], 0), MATCH(tbl_dailyDashboard[[#Headers],[totalTransactions]], tbl_dateHistory[#Headers], 0)), "-")</f>
        <v>x</v>
      </c>
      <c r="H932" s="46" t="str">
        <f>IFERROR(INDEX(tbl_dateHistory[], MATCH(tbl_dailyDashboard[[#This Row],[runDate]:[runDate]], tbl_dateHistory[[runDate]:[runDate]], 0), MATCH(tbl_dailyDashboard[[#Headers],[percentSuccessful]], tbl_dateHistory[#Headers], 0)), "-")</f>
        <v>x</v>
      </c>
      <c r="I932" s="46" t="str">
        <f>IFERROR(INDEX(tbl_dateHistory[], MATCH(tbl_dailyDashboard[[#This Row],[runDate]:[runDate]], tbl_dateHistory[[runDate]:[runDate]], 0), MATCH(tbl_dailyDashboard[[#Headers],[percentBRE]], tbl_dateHistory[#Headers], 0)), "-")</f>
        <v>x</v>
      </c>
      <c r="J932" s="47" t="str">
        <f>IFERROR(INDEX(tbl_dateHistory[], MATCH(tbl_dailyDashboard[[#This Row],[runDate]:[runDate]], tbl_dateHistory[[runDate]:[runDate]], 0), MATCH(tbl_dailyDashboard[[#Headers],[percentSystemErrors]], tbl_dateHistory[#Headers], 0)), "-")</f>
        <v>x</v>
      </c>
      <c r="K932" s="69"/>
    </row>
    <row r="933" spans="2:11" x14ac:dyDescent="0.3">
      <c r="B933" s="63"/>
      <c r="C933" s="45" t="str">
        <f>IFERROR((INDEX(tbl_dateHistory[], tbl_dailyDashboard[[#This Row],[rowLookup]], 1)), "-")</f>
        <v>x</v>
      </c>
      <c r="D933" s="48" t="str">
        <f>IFERROR(INDEX(tbl_dateHistory[], MATCH(tbl_dailyDashboard[[#This Row],[runDate]:[runDate]], tbl_dateHistory[[runDate]:[runDate]], 0), MATCH(tbl_dailyDashboard[[#Headers],[avgBotRunTime]], tbl_dateHistory[#Headers], 0)), "-")</f>
        <v>x</v>
      </c>
      <c r="E933" s="48" t="str">
        <f>IFERROR(INDEX(tbl_dateHistory[], MATCH(tbl_dailyDashboard[[#This Row],[runDate]:[runDate]], tbl_dateHistory[[runDate]:[runDate]], 0), MATCH(tbl_dailyDashboard[[#Headers],[avgTransactionTime]], tbl_dateHistory[#Headers], 0)), "-")</f>
        <v>x</v>
      </c>
      <c r="F933" s="5" t="str">
        <f>IFERROR(INDEX(tbl_dateHistory[], MATCH(tbl_dailyDashboard[[#This Row],[runDate]:[runDate]], tbl_dateHistory[[runDate]:[runDate]], 0), MATCH(tbl_dailyDashboard[[#Headers],[botRuns]], tbl_dateHistory[#Headers], 0)), "-")</f>
        <v>x</v>
      </c>
      <c r="G933" s="6" t="str">
        <f>IFERROR(INDEX(tbl_dateHistory[], MATCH(tbl_dailyDashboard[[#This Row],[runDate]:[runDate]], tbl_dateHistory[[runDate]:[runDate]], 0), MATCH(tbl_dailyDashboard[[#Headers],[totalTransactions]], tbl_dateHistory[#Headers], 0)), "-")</f>
        <v>x</v>
      </c>
      <c r="H933" s="46" t="str">
        <f>IFERROR(INDEX(tbl_dateHistory[], MATCH(tbl_dailyDashboard[[#This Row],[runDate]:[runDate]], tbl_dateHistory[[runDate]:[runDate]], 0), MATCH(tbl_dailyDashboard[[#Headers],[percentSuccessful]], tbl_dateHistory[#Headers], 0)), "-")</f>
        <v>x</v>
      </c>
      <c r="I933" s="46" t="str">
        <f>IFERROR(INDEX(tbl_dateHistory[], MATCH(tbl_dailyDashboard[[#This Row],[runDate]:[runDate]], tbl_dateHistory[[runDate]:[runDate]], 0), MATCH(tbl_dailyDashboard[[#Headers],[percentBRE]], tbl_dateHistory[#Headers], 0)), "-")</f>
        <v>x</v>
      </c>
      <c r="J933" s="47" t="str">
        <f>IFERROR(INDEX(tbl_dateHistory[], MATCH(tbl_dailyDashboard[[#This Row],[runDate]:[runDate]], tbl_dateHistory[[runDate]:[runDate]], 0), MATCH(tbl_dailyDashboard[[#Headers],[percentSystemErrors]], tbl_dateHistory[#Headers], 0)), "-")</f>
        <v>x</v>
      </c>
      <c r="K933" s="69"/>
    </row>
    <row r="934" spans="2:11" x14ac:dyDescent="0.3">
      <c r="B934" s="63"/>
      <c r="C934" s="45" t="str">
        <f>IFERROR((INDEX(tbl_dateHistory[], tbl_dailyDashboard[[#This Row],[rowLookup]], 1)), "-")</f>
        <v>x</v>
      </c>
      <c r="D934" s="48" t="str">
        <f>IFERROR(INDEX(tbl_dateHistory[], MATCH(tbl_dailyDashboard[[#This Row],[runDate]:[runDate]], tbl_dateHistory[[runDate]:[runDate]], 0), MATCH(tbl_dailyDashboard[[#Headers],[avgBotRunTime]], tbl_dateHistory[#Headers], 0)), "-")</f>
        <v>x</v>
      </c>
      <c r="E934" s="48" t="str">
        <f>IFERROR(INDEX(tbl_dateHistory[], MATCH(tbl_dailyDashboard[[#This Row],[runDate]:[runDate]], tbl_dateHistory[[runDate]:[runDate]], 0), MATCH(tbl_dailyDashboard[[#Headers],[avgTransactionTime]], tbl_dateHistory[#Headers], 0)), "-")</f>
        <v>x</v>
      </c>
      <c r="F934" s="5" t="str">
        <f>IFERROR(INDEX(tbl_dateHistory[], MATCH(tbl_dailyDashboard[[#This Row],[runDate]:[runDate]], tbl_dateHistory[[runDate]:[runDate]], 0), MATCH(tbl_dailyDashboard[[#Headers],[botRuns]], tbl_dateHistory[#Headers], 0)), "-")</f>
        <v>x</v>
      </c>
      <c r="G934" s="6" t="str">
        <f>IFERROR(INDEX(tbl_dateHistory[], MATCH(tbl_dailyDashboard[[#This Row],[runDate]:[runDate]], tbl_dateHistory[[runDate]:[runDate]], 0), MATCH(tbl_dailyDashboard[[#Headers],[totalTransactions]], tbl_dateHistory[#Headers], 0)), "-")</f>
        <v>x</v>
      </c>
      <c r="H934" s="46" t="str">
        <f>IFERROR(INDEX(tbl_dateHistory[], MATCH(tbl_dailyDashboard[[#This Row],[runDate]:[runDate]], tbl_dateHistory[[runDate]:[runDate]], 0), MATCH(tbl_dailyDashboard[[#Headers],[percentSuccessful]], tbl_dateHistory[#Headers], 0)), "-")</f>
        <v>x</v>
      </c>
      <c r="I934" s="46" t="str">
        <f>IFERROR(INDEX(tbl_dateHistory[], MATCH(tbl_dailyDashboard[[#This Row],[runDate]:[runDate]], tbl_dateHistory[[runDate]:[runDate]], 0), MATCH(tbl_dailyDashboard[[#Headers],[percentBRE]], tbl_dateHistory[#Headers], 0)), "-")</f>
        <v>x</v>
      </c>
      <c r="J934" s="47" t="str">
        <f>IFERROR(INDEX(tbl_dateHistory[], MATCH(tbl_dailyDashboard[[#This Row],[runDate]:[runDate]], tbl_dateHistory[[runDate]:[runDate]], 0), MATCH(tbl_dailyDashboard[[#Headers],[percentSystemErrors]], tbl_dateHistory[#Headers], 0)), "-")</f>
        <v>x</v>
      </c>
      <c r="K934" s="69"/>
    </row>
    <row r="935" spans="2:11" x14ac:dyDescent="0.3">
      <c r="B935" s="63"/>
      <c r="C935" s="45" t="str">
        <f>IFERROR((INDEX(tbl_dateHistory[], tbl_dailyDashboard[[#This Row],[rowLookup]], 1)), "-")</f>
        <v>x</v>
      </c>
      <c r="D935" s="48" t="str">
        <f>IFERROR(INDEX(tbl_dateHistory[], MATCH(tbl_dailyDashboard[[#This Row],[runDate]:[runDate]], tbl_dateHistory[[runDate]:[runDate]], 0), MATCH(tbl_dailyDashboard[[#Headers],[avgBotRunTime]], tbl_dateHistory[#Headers], 0)), "-")</f>
        <v>x</v>
      </c>
      <c r="E935" s="48" t="str">
        <f>IFERROR(INDEX(tbl_dateHistory[], MATCH(tbl_dailyDashboard[[#This Row],[runDate]:[runDate]], tbl_dateHistory[[runDate]:[runDate]], 0), MATCH(tbl_dailyDashboard[[#Headers],[avgTransactionTime]], tbl_dateHistory[#Headers], 0)), "-")</f>
        <v>x</v>
      </c>
      <c r="F935" s="5" t="str">
        <f>IFERROR(INDEX(tbl_dateHistory[], MATCH(tbl_dailyDashboard[[#This Row],[runDate]:[runDate]], tbl_dateHistory[[runDate]:[runDate]], 0), MATCH(tbl_dailyDashboard[[#Headers],[botRuns]], tbl_dateHistory[#Headers], 0)), "-")</f>
        <v>x</v>
      </c>
      <c r="G935" s="6" t="str">
        <f>IFERROR(INDEX(tbl_dateHistory[], MATCH(tbl_dailyDashboard[[#This Row],[runDate]:[runDate]], tbl_dateHistory[[runDate]:[runDate]], 0), MATCH(tbl_dailyDashboard[[#Headers],[totalTransactions]], tbl_dateHistory[#Headers], 0)), "-")</f>
        <v>x</v>
      </c>
      <c r="H935" s="46" t="str">
        <f>IFERROR(INDEX(tbl_dateHistory[], MATCH(tbl_dailyDashboard[[#This Row],[runDate]:[runDate]], tbl_dateHistory[[runDate]:[runDate]], 0), MATCH(tbl_dailyDashboard[[#Headers],[percentSuccessful]], tbl_dateHistory[#Headers], 0)), "-")</f>
        <v>x</v>
      </c>
      <c r="I935" s="46" t="str">
        <f>IFERROR(INDEX(tbl_dateHistory[], MATCH(tbl_dailyDashboard[[#This Row],[runDate]:[runDate]], tbl_dateHistory[[runDate]:[runDate]], 0), MATCH(tbl_dailyDashboard[[#Headers],[percentBRE]], tbl_dateHistory[#Headers], 0)), "-")</f>
        <v>x</v>
      </c>
      <c r="J935" s="47" t="str">
        <f>IFERROR(INDEX(tbl_dateHistory[], MATCH(tbl_dailyDashboard[[#This Row],[runDate]:[runDate]], tbl_dateHistory[[runDate]:[runDate]], 0), MATCH(tbl_dailyDashboard[[#Headers],[percentSystemErrors]], tbl_dateHistory[#Headers], 0)), "-")</f>
        <v>x</v>
      </c>
      <c r="K935" s="69"/>
    </row>
    <row r="936" spans="2:11" x14ac:dyDescent="0.3">
      <c r="B936" s="63"/>
      <c r="C936" s="45" t="str">
        <f>IFERROR((INDEX(tbl_dateHistory[], tbl_dailyDashboard[[#This Row],[rowLookup]], 1)), "-")</f>
        <v>x</v>
      </c>
      <c r="D936" s="48" t="str">
        <f>IFERROR(INDEX(tbl_dateHistory[], MATCH(tbl_dailyDashboard[[#This Row],[runDate]:[runDate]], tbl_dateHistory[[runDate]:[runDate]], 0), MATCH(tbl_dailyDashboard[[#Headers],[avgBotRunTime]], tbl_dateHistory[#Headers], 0)), "-")</f>
        <v>x</v>
      </c>
      <c r="E936" s="48" t="str">
        <f>IFERROR(INDEX(tbl_dateHistory[], MATCH(tbl_dailyDashboard[[#This Row],[runDate]:[runDate]], tbl_dateHistory[[runDate]:[runDate]], 0), MATCH(tbl_dailyDashboard[[#Headers],[avgTransactionTime]], tbl_dateHistory[#Headers], 0)), "-")</f>
        <v>x</v>
      </c>
      <c r="F936" s="5" t="str">
        <f>IFERROR(INDEX(tbl_dateHistory[], MATCH(tbl_dailyDashboard[[#This Row],[runDate]:[runDate]], tbl_dateHistory[[runDate]:[runDate]], 0), MATCH(tbl_dailyDashboard[[#Headers],[botRuns]], tbl_dateHistory[#Headers], 0)), "-")</f>
        <v>x</v>
      </c>
      <c r="G936" s="6" t="str">
        <f>IFERROR(INDEX(tbl_dateHistory[], MATCH(tbl_dailyDashboard[[#This Row],[runDate]:[runDate]], tbl_dateHistory[[runDate]:[runDate]], 0), MATCH(tbl_dailyDashboard[[#Headers],[totalTransactions]], tbl_dateHistory[#Headers], 0)), "-")</f>
        <v>x</v>
      </c>
      <c r="H936" s="46" t="str">
        <f>IFERROR(INDEX(tbl_dateHistory[], MATCH(tbl_dailyDashboard[[#This Row],[runDate]:[runDate]], tbl_dateHistory[[runDate]:[runDate]], 0), MATCH(tbl_dailyDashboard[[#Headers],[percentSuccessful]], tbl_dateHistory[#Headers], 0)), "-")</f>
        <v>x</v>
      </c>
      <c r="I936" s="46" t="str">
        <f>IFERROR(INDEX(tbl_dateHistory[], MATCH(tbl_dailyDashboard[[#This Row],[runDate]:[runDate]], tbl_dateHistory[[runDate]:[runDate]], 0), MATCH(tbl_dailyDashboard[[#Headers],[percentBRE]], tbl_dateHistory[#Headers], 0)), "-")</f>
        <v>x</v>
      </c>
      <c r="J936" s="47" t="str">
        <f>IFERROR(INDEX(tbl_dateHistory[], MATCH(tbl_dailyDashboard[[#This Row],[runDate]:[runDate]], tbl_dateHistory[[runDate]:[runDate]], 0), MATCH(tbl_dailyDashboard[[#Headers],[percentSystemErrors]], tbl_dateHistory[#Headers], 0)), "-")</f>
        <v>x</v>
      </c>
      <c r="K936" s="69"/>
    </row>
    <row r="937" spans="2:11" x14ac:dyDescent="0.3">
      <c r="B937" s="63"/>
      <c r="C937" s="45" t="str">
        <f>IFERROR((INDEX(tbl_dateHistory[], tbl_dailyDashboard[[#This Row],[rowLookup]], 1)), "-")</f>
        <v>x</v>
      </c>
      <c r="D937" s="48" t="str">
        <f>IFERROR(INDEX(tbl_dateHistory[], MATCH(tbl_dailyDashboard[[#This Row],[runDate]:[runDate]], tbl_dateHistory[[runDate]:[runDate]], 0), MATCH(tbl_dailyDashboard[[#Headers],[avgBotRunTime]], tbl_dateHistory[#Headers], 0)), "-")</f>
        <v>x</v>
      </c>
      <c r="E937" s="48" t="str">
        <f>IFERROR(INDEX(tbl_dateHistory[], MATCH(tbl_dailyDashboard[[#This Row],[runDate]:[runDate]], tbl_dateHistory[[runDate]:[runDate]], 0), MATCH(tbl_dailyDashboard[[#Headers],[avgTransactionTime]], tbl_dateHistory[#Headers], 0)), "-")</f>
        <v>x</v>
      </c>
      <c r="F937" s="5" t="str">
        <f>IFERROR(INDEX(tbl_dateHistory[], MATCH(tbl_dailyDashboard[[#This Row],[runDate]:[runDate]], tbl_dateHistory[[runDate]:[runDate]], 0), MATCH(tbl_dailyDashboard[[#Headers],[botRuns]], tbl_dateHistory[#Headers], 0)), "-")</f>
        <v>x</v>
      </c>
      <c r="G937" s="6" t="str">
        <f>IFERROR(INDEX(tbl_dateHistory[], MATCH(tbl_dailyDashboard[[#This Row],[runDate]:[runDate]], tbl_dateHistory[[runDate]:[runDate]], 0), MATCH(tbl_dailyDashboard[[#Headers],[totalTransactions]], tbl_dateHistory[#Headers], 0)), "-")</f>
        <v>x</v>
      </c>
      <c r="H937" s="46" t="str">
        <f>IFERROR(INDEX(tbl_dateHistory[], MATCH(tbl_dailyDashboard[[#This Row],[runDate]:[runDate]], tbl_dateHistory[[runDate]:[runDate]], 0), MATCH(tbl_dailyDashboard[[#Headers],[percentSuccessful]], tbl_dateHistory[#Headers], 0)), "-")</f>
        <v>x</v>
      </c>
      <c r="I937" s="46" t="str">
        <f>IFERROR(INDEX(tbl_dateHistory[], MATCH(tbl_dailyDashboard[[#This Row],[runDate]:[runDate]], tbl_dateHistory[[runDate]:[runDate]], 0), MATCH(tbl_dailyDashboard[[#Headers],[percentBRE]], tbl_dateHistory[#Headers], 0)), "-")</f>
        <v>x</v>
      </c>
      <c r="J937" s="47" t="str">
        <f>IFERROR(INDEX(tbl_dateHistory[], MATCH(tbl_dailyDashboard[[#This Row],[runDate]:[runDate]], tbl_dateHistory[[runDate]:[runDate]], 0), MATCH(tbl_dailyDashboard[[#Headers],[percentSystemErrors]], tbl_dateHistory[#Headers], 0)), "-")</f>
        <v>x</v>
      </c>
      <c r="K937" s="69"/>
    </row>
    <row r="938" spans="2:11" x14ac:dyDescent="0.3">
      <c r="B938" s="63"/>
      <c r="C938" s="45" t="str">
        <f>IFERROR((INDEX(tbl_dateHistory[], tbl_dailyDashboard[[#This Row],[rowLookup]], 1)), "-")</f>
        <v>x</v>
      </c>
      <c r="D938" s="48" t="str">
        <f>IFERROR(INDEX(tbl_dateHistory[], MATCH(tbl_dailyDashboard[[#This Row],[runDate]:[runDate]], tbl_dateHistory[[runDate]:[runDate]], 0), MATCH(tbl_dailyDashboard[[#Headers],[avgBotRunTime]], tbl_dateHistory[#Headers], 0)), "-")</f>
        <v>x</v>
      </c>
      <c r="E938" s="48" t="str">
        <f>IFERROR(INDEX(tbl_dateHistory[], MATCH(tbl_dailyDashboard[[#This Row],[runDate]:[runDate]], tbl_dateHistory[[runDate]:[runDate]], 0), MATCH(tbl_dailyDashboard[[#Headers],[avgTransactionTime]], tbl_dateHistory[#Headers], 0)), "-")</f>
        <v>x</v>
      </c>
      <c r="F938" s="5" t="str">
        <f>IFERROR(INDEX(tbl_dateHistory[], MATCH(tbl_dailyDashboard[[#This Row],[runDate]:[runDate]], tbl_dateHistory[[runDate]:[runDate]], 0), MATCH(tbl_dailyDashboard[[#Headers],[botRuns]], tbl_dateHistory[#Headers], 0)), "-")</f>
        <v>x</v>
      </c>
      <c r="G938" s="6" t="str">
        <f>IFERROR(INDEX(tbl_dateHistory[], MATCH(tbl_dailyDashboard[[#This Row],[runDate]:[runDate]], tbl_dateHistory[[runDate]:[runDate]], 0), MATCH(tbl_dailyDashboard[[#Headers],[totalTransactions]], tbl_dateHistory[#Headers], 0)), "-")</f>
        <v>x</v>
      </c>
      <c r="H938" s="46" t="str">
        <f>IFERROR(INDEX(tbl_dateHistory[], MATCH(tbl_dailyDashboard[[#This Row],[runDate]:[runDate]], tbl_dateHistory[[runDate]:[runDate]], 0), MATCH(tbl_dailyDashboard[[#Headers],[percentSuccessful]], tbl_dateHistory[#Headers], 0)), "-")</f>
        <v>x</v>
      </c>
      <c r="I938" s="46" t="str">
        <f>IFERROR(INDEX(tbl_dateHistory[], MATCH(tbl_dailyDashboard[[#This Row],[runDate]:[runDate]], tbl_dateHistory[[runDate]:[runDate]], 0), MATCH(tbl_dailyDashboard[[#Headers],[percentBRE]], tbl_dateHistory[#Headers], 0)), "-")</f>
        <v>x</v>
      </c>
      <c r="J938" s="47" t="str">
        <f>IFERROR(INDEX(tbl_dateHistory[], MATCH(tbl_dailyDashboard[[#This Row],[runDate]:[runDate]], tbl_dateHistory[[runDate]:[runDate]], 0), MATCH(tbl_dailyDashboard[[#Headers],[percentSystemErrors]], tbl_dateHistory[#Headers], 0)), "-")</f>
        <v>x</v>
      </c>
      <c r="K938" s="69"/>
    </row>
    <row r="939" spans="2:11" x14ac:dyDescent="0.3">
      <c r="B939" s="63"/>
      <c r="C939" s="45" t="str">
        <f>IFERROR((INDEX(tbl_dateHistory[], tbl_dailyDashboard[[#This Row],[rowLookup]], 1)), "-")</f>
        <v>x</v>
      </c>
      <c r="D939" s="48" t="str">
        <f>IFERROR(INDEX(tbl_dateHistory[], MATCH(tbl_dailyDashboard[[#This Row],[runDate]:[runDate]], tbl_dateHistory[[runDate]:[runDate]], 0), MATCH(tbl_dailyDashboard[[#Headers],[avgBotRunTime]], tbl_dateHistory[#Headers], 0)), "-")</f>
        <v>x</v>
      </c>
      <c r="E939" s="48" t="str">
        <f>IFERROR(INDEX(tbl_dateHistory[], MATCH(tbl_dailyDashboard[[#This Row],[runDate]:[runDate]], tbl_dateHistory[[runDate]:[runDate]], 0), MATCH(tbl_dailyDashboard[[#Headers],[avgTransactionTime]], tbl_dateHistory[#Headers], 0)), "-")</f>
        <v>x</v>
      </c>
      <c r="F939" s="5" t="str">
        <f>IFERROR(INDEX(tbl_dateHistory[], MATCH(tbl_dailyDashboard[[#This Row],[runDate]:[runDate]], tbl_dateHistory[[runDate]:[runDate]], 0), MATCH(tbl_dailyDashboard[[#Headers],[botRuns]], tbl_dateHistory[#Headers], 0)), "-")</f>
        <v>x</v>
      </c>
      <c r="G939" s="6" t="str">
        <f>IFERROR(INDEX(tbl_dateHistory[], MATCH(tbl_dailyDashboard[[#This Row],[runDate]:[runDate]], tbl_dateHistory[[runDate]:[runDate]], 0), MATCH(tbl_dailyDashboard[[#Headers],[totalTransactions]], tbl_dateHistory[#Headers], 0)), "-")</f>
        <v>x</v>
      </c>
      <c r="H939" s="46" t="str">
        <f>IFERROR(INDEX(tbl_dateHistory[], MATCH(tbl_dailyDashboard[[#This Row],[runDate]:[runDate]], tbl_dateHistory[[runDate]:[runDate]], 0), MATCH(tbl_dailyDashboard[[#Headers],[percentSuccessful]], tbl_dateHistory[#Headers], 0)), "-")</f>
        <v>x</v>
      </c>
      <c r="I939" s="46" t="str">
        <f>IFERROR(INDEX(tbl_dateHistory[], MATCH(tbl_dailyDashboard[[#This Row],[runDate]:[runDate]], tbl_dateHistory[[runDate]:[runDate]], 0), MATCH(tbl_dailyDashboard[[#Headers],[percentBRE]], tbl_dateHistory[#Headers], 0)), "-")</f>
        <v>x</v>
      </c>
      <c r="J939" s="47" t="str">
        <f>IFERROR(INDEX(tbl_dateHistory[], MATCH(tbl_dailyDashboard[[#This Row],[runDate]:[runDate]], tbl_dateHistory[[runDate]:[runDate]], 0), MATCH(tbl_dailyDashboard[[#Headers],[percentSystemErrors]], tbl_dateHistory[#Headers], 0)), "-")</f>
        <v>x</v>
      </c>
      <c r="K939" s="69"/>
    </row>
    <row r="940" spans="2:11" x14ac:dyDescent="0.3">
      <c r="B940" s="63"/>
      <c r="C940" s="45" t="str">
        <f>IFERROR((INDEX(tbl_dateHistory[], tbl_dailyDashboard[[#This Row],[rowLookup]], 1)), "-")</f>
        <v>x</v>
      </c>
      <c r="D940" s="48" t="str">
        <f>IFERROR(INDEX(tbl_dateHistory[], MATCH(tbl_dailyDashboard[[#This Row],[runDate]:[runDate]], tbl_dateHistory[[runDate]:[runDate]], 0), MATCH(tbl_dailyDashboard[[#Headers],[avgBotRunTime]], tbl_dateHistory[#Headers], 0)), "-")</f>
        <v>x</v>
      </c>
      <c r="E940" s="48" t="str">
        <f>IFERROR(INDEX(tbl_dateHistory[], MATCH(tbl_dailyDashboard[[#This Row],[runDate]:[runDate]], tbl_dateHistory[[runDate]:[runDate]], 0), MATCH(tbl_dailyDashboard[[#Headers],[avgTransactionTime]], tbl_dateHistory[#Headers], 0)), "-")</f>
        <v>x</v>
      </c>
      <c r="F940" s="5" t="str">
        <f>IFERROR(INDEX(tbl_dateHistory[], MATCH(tbl_dailyDashboard[[#This Row],[runDate]:[runDate]], tbl_dateHistory[[runDate]:[runDate]], 0), MATCH(tbl_dailyDashboard[[#Headers],[botRuns]], tbl_dateHistory[#Headers], 0)), "-")</f>
        <v>x</v>
      </c>
      <c r="G940" s="6" t="str">
        <f>IFERROR(INDEX(tbl_dateHistory[], MATCH(tbl_dailyDashboard[[#This Row],[runDate]:[runDate]], tbl_dateHistory[[runDate]:[runDate]], 0), MATCH(tbl_dailyDashboard[[#Headers],[totalTransactions]], tbl_dateHistory[#Headers], 0)), "-")</f>
        <v>x</v>
      </c>
      <c r="H940" s="46" t="str">
        <f>IFERROR(INDEX(tbl_dateHistory[], MATCH(tbl_dailyDashboard[[#This Row],[runDate]:[runDate]], tbl_dateHistory[[runDate]:[runDate]], 0), MATCH(tbl_dailyDashboard[[#Headers],[percentSuccessful]], tbl_dateHistory[#Headers], 0)), "-")</f>
        <v>x</v>
      </c>
      <c r="I940" s="46" t="str">
        <f>IFERROR(INDEX(tbl_dateHistory[], MATCH(tbl_dailyDashboard[[#This Row],[runDate]:[runDate]], tbl_dateHistory[[runDate]:[runDate]], 0), MATCH(tbl_dailyDashboard[[#Headers],[percentBRE]], tbl_dateHistory[#Headers], 0)), "-")</f>
        <v>x</v>
      </c>
      <c r="J940" s="47" t="str">
        <f>IFERROR(INDEX(tbl_dateHistory[], MATCH(tbl_dailyDashboard[[#This Row],[runDate]:[runDate]], tbl_dateHistory[[runDate]:[runDate]], 0), MATCH(tbl_dailyDashboard[[#Headers],[percentSystemErrors]], tbl_dateHistory[#Headers], 0)), "-")</f>
        <v>x</v>
      </c>
      <c r="K940" s="69"/>
    </row>
    <row r="941" spans="2:11" x14ac:dyDescent="0.3">
      <c r="B941" s="63"/>
      <c r="C941" s="45" t="str">
        <f>IFERROR((INDEX(tbl_dateHistory[], tbl_dailyDashboard[[#This Row],[rowLookup]], 1)), "-")</f>
        <v>x</v>
      </c>
      <c r="D941" s="48" t="str">
        <f>IFERROR(INDEX(tbl_dateHistory[], MATCH(tbl_dailyDashboard[[#This Row],[runDate]:[runDate]], tbl_dateHistory[[runDate]:[runDate]], 0), MATCH(tbl_dailyDashboard[[#Headers],[avgBotRunTime]], tbl_dateHistory[#Headers], 0)), "-")</f>
        <v>x</v>
      </c>
      <c r="E941" s="48" t="str">
        <f>IFERROR(INDEX(tbl_dateHistory[], MATCH(tbl_dailyDashboard[[#This Row],[runDate]:[runDate]], tbl_dateHistory[[runDate]:[runDate]], 0), MATCH(tbl_dailyDashboard[[#Headers],[avgTransactionTime]], tbl_dateHistory[#Headers], 0)), "-")</f>
        <v>x</v>
      </c>
      <c r="F941" s="5" t="str">
        <f>IFERROR(INDEX(tbl_dateHistory[], MATCH(tbl_dailyDashboard[[#This Row],[runDate]:[runDate]], tbl_dateHistory[[runDate]:[runDate]], 0), MATCH(tbl_dailyDashboard[[#Headers],[botRuns]], tbl_dateHistory[#Headers], 0)), "-")</f>
        <v>x</v>
      </c>
      <c r="G941" s="6" t="str">
        <f>IFERROR(INDEX(tbl_dateHistory[], MATCH(tbl_dailyDashboard[[#This Row],[runDate]:[runDate]], tbl_dateHistory[[runDate]:[runDate]], 0), MATCH(tbl_dailyDashboard[[#Headers],[totalTransactions]], tbl_dateHistory[#Headers], 0)), "-")</f>
        <v>x</v>
      </c>
      <c r="H941" s="46" t="str">
        <f>IFERROR(INDEX(tbl_dateHistory[], MATCH(tbl_dailyDashboard[[#This Row],[runDate]:[runDate]], tbl_dateHistory[[runDate]:[runDate]], 0), MATCH(tbl_dailyDashboard[[#Headers],[percentSuccessful]], tbl_dateHistory[#Headers], 0)), "-")</f>
        <v>x</v>
      </c>
      <c r="I941" s="46" t="str">
        <f>IFERROR(INDEX(tbl_dateHistory[], MATCH(tbl_dailyDashboard[[#This Row],[runDate]:[runDate]], tbl_dateHistory[[runDate]:[runDate]], 0), MATCH(tbl_dailyDashboard[[#Headers],[percentBRE]], tbl_dateHistory[#Headers], 0)), "-")</f>
        <v>x</v>
      </c>
      <c r="J941" s="47" t="str">
        <f>IFERROR(INDEX(tbl_dateHistory[], MATCH(tbl_dailyDashboard[[#This Row],[runDate]:[runDate]], tbl_dateHistory[[runDate]:[runDate]], 0), MATCH(tbl_dailyDashboard[[#Headers],[percentSystemErrors]], tbl_dateHistory[#Headers], 0)), "-")</f>
        <v>x</v>
      </c>
      <c r="K941" s="69"/>
    </row>
    <row r="942" spans="2:11" x14ac:dyDescent="0.3">
      <c r="B942" s="63"/>
      <c r="C942" s="45" t="str">
        <f>IFERROR((INDEX(tbl_dateHistory[], tbl_dailyDashboard[[#This Row],[rowLookup]], 1)), "-")</f>
        <v>x</v>
      </c>
      <c r="D942" s="48" t="str">
        <f>IFERROR(INDEX(tbl_dateHistory[], MATCH(tbl_dailyDashboard[[#This Row],[runDate]:[runDate]], tbl_dateHistory[[runDate]:[runDate]], 0), MATCH(tbl_dailyDashboard[[#Headers],[avgBotRunTime]], tbl_dateHistory[#Headers], 0)), "-")</f>
        <v>x</v>
      </c>
      <c r="E942" s="48" t="str">
        <f>IFERROR(INDEX(tbl_dateHistory[], MATCH(tbl_dailyDashboard[[#This Row],[runDate]:[runDate]], tbl_dateHistory[[runDate]:[runDate]], 0), MATCH(tbl_dailyDashboard[[#Headers],[avgTransactionTime]], tbl_dateHistory[#Headers], 0)), "-")</f>
        <v>x</v>
      </c>
      <c r="F942" s="5" t="str">
        <f>IFERROR(INDEX(tbl_dateHistory[], MATCH(tbl_dailyDashboard[[#This Row],[runDate]:[runDate]], tbl_dateHistory[[runDate]:[runDate]], 0), MATCH(tbl_dailyDashboard[[#Headers],[botRuns]], tbl_dateHistory[#Headers], 0)), "-")</f>
        <v>x</v>
      </c>
      <c r="G942" s="6" t="str">
        <f>IFERROR(INDEX(tbl_dateHistory[], MATCH(tbl_dailyDashboard[[#This Row],[runDate]:[runDate]], tbl_dateHistory[[runDate]:[runDate]], 0), MATCH(tbl_dailyDashboard[[#Headers],[totalTransactions]], tbl_dateHistory[#Headers], 0)), "-")</f>
        <v>x</v>
      </c>
      <c r="H942" s="46" t="str">
        <f>IFERROR(INDEX(tbl_dateHistory[], MATCH(tbl_dailyDashboard[[#This Row],[runDate]:[runDate]], tbl_dateHistory[[runDate]:[runDate]], 0), MATCH(tbl_dailyDashboard[[#Headers],[percentSuccessful]], tbl_dateHistory[#Headers], 0)), "-")</f>
        <v>x</v>
      </c>
      <c r="I942" s="46" t="str">
        <f>IFERROR(INDEX(tbl_dateHistory[], MATCH(tbl_dailyDashboard[[#This Row],[runDate]:[runDate]], tbl_dateHistory[[runDate]:[runDate]], 0), MATCH(tbl_dailyDashboard[[#Headers],[percentBRE]], tbl_dateHistory[#Headers], 0)), "-")</f>
        <v>x</v>
      </c>
      <c r="J942" s="47" t="str">
        <f>IFERROR(INDEX(tbl_dateHistory[], MATCH(tbl_dailyDashboard[[#This Row],[runDate]:[runDate]], tbl_dateHistory[[runDate]:[runDate]], 0), MATCH(tbl_dailyDashboard[[#Headers],[percentSystemErrors]], tbl_dateHistory[#Headers], 0)), "-")</f>
        <v>x</v>
      </c>
      <c r="K942" s="69"/>
    </row>
    <row r="943" spans="2:11" x14ac:dyDescent="0.3">
      <c r="B943" s="63"/>
      <c r="C943" s="45" t="str">
        <f>IFERROR((INDEX(tbl_dateHistory[], tbl_dailyDashboard[[#This Row],[rowLookup]], 1)), "-")</f>
        <v>x</v>
      </c>
      <c r="D943" s="48" t="str">
        <f>IFERROR(INDEX(tbl_dateHistory[], MATCH(tbl_dailyDashboard[[#This Row],[runDate]:[runDate]], tbl_dateHistory[[runDate]:[runDate]], 0), MATCH(tbl_dailyDashboard[[#Headers],[avgBotRunTime]], tbl_dateHistory[#Headers], 0)), "-")</f>
        <v>x</v>
      </c>
      <c r="E943" s="48" t="str">
        <f>IFERROR(INDEX(tbl_dateHistory[], MATCH(tbl_dailyDashboard[[#This Row],[runDate]:[runDate]], tbl_dateHistory[[runDate]:[runDate]], 0), MATCH(tbl_dailyDashboard[[#Headers],[avgTransactionTime]], tbl_dateHistory[#Headers], 0)), "-")</f>
        <v>x</v>
      </c>
      <c r="F943" s="5" t="str">
        <f>IFERROR(INDEX(tbl_dateHistory[], MATCH(tbl_dailyDashboard[[#This Row],[runDate]:[runDate]], tbl_dateHistory[[runDate]:[runDate]], 0), MATCH(tbl_dailyDashboard[[#Headers],[botRuns]], tbl_dateHistory[#Headers], 0)), "-")</f>
        <v>x</v>
      </c>
      <c r="G943" s="6" t="str">
        <f>IFERROR(INDEX(tbl_dateHistory[], MATCH(tbl_dailyDashboard[[#This Row],[runDate]:[runDate]], tbl_dateHistory[[runDate]:[runDate]], 0), MATCH(tbl_dailyDashboard[[#Headers],[totalTransactions]], tbl_dateHistory[#Headers], 0)), "-")</f>
        <v>x</v>
      </c>
      <c r="H943" s="46" t="str">
        <f>IFERROR(INDEX(tbl_dateHistory[], MATCH(tbl_dailyDashboard[[#This Row],[runDate]:[runDate]], tbl_dateHistory[[runDate]:[runDate]], 0), MATCH(tbl_dailyDashboard[[#Headers],[percentSuccessful]], tbl_dateHistory[#Headers], 0)), "-")</f>
        <v>x</v>
      </c>
      <c r="I943" s="46" t="str">
        <f>IFERROR(INDEX(tbl_dateHistory[], MATCH(tbl_dailyDashboard[[#This Row],[runDate]:[runDate]], tbl_dateHistory[[runDate]:[runDate]], 0), MATCH(tbl_dailyDashboard[[#Headers],[percentBRE]], tbl_dateHistory[#Headers], 0)), "-")</f>
        <v>x</v>
      </c>
      <c r="J943" s="47" t="str">
        <f>IFERROR(INDEX(tbl_dateHistory[], MATCH(tbl_dailyDashboard[[#This Row],[runDate]:[runDate]], tbl_dateHistory[[runDate]:[runDate]], 0), MATCH(tbl_dailyDashboard[[#Headers],[percentSystemErrors]], tbl_dateHistory[#Headers], 0)), "-")</f>
        <v>x</v>
      </c>
      <c r="K943" s="69"/>
    </row>
    <row r="944" spans="2:11" x14ac:dyDescent="0.3">
      <c r="B944" s="63"/>
      <c r="C944" s="45" t="str">
        <f>IFERROR((INDEX(tbl_dateHistory[], tbl_dailyDashboard[[#This Row],[rowLookup]], 1)), "-")</f>
        <v>x</v>
      </c>
      <c r="D944" s="48" t="str">
        <f>IFERROR(INDEX(tbl_dateHistory[], MATCH(tbl_dailyDashboard[[#This Row],[runDate]:[runDate]], tbl_dateHistory[[runDate]:[runDate]], 0), MATCH(tbl_dailyDashboard[[#Headers],[avgBotRunTime]], tbl_dateHistory[#Headers], 0)), "-")</f>
        <v>x</v>
      </c>
      <c r="E944" s="48" t="str">
        <f>IFERROR(INDEX(tbl_dateHistory[], MATCH(tbl_dailyDashboard[[#This Row],[runDate]:[runDate]], tbl_dateHistory[[runDate]:[runDate]], 0), MATCH(tbl_dailyDashboard[[#Headers],[avgTransactionTime]], tbl_dateHistory[#Headers], 0)), "-")</f>
        <v>x</v>
      </c>
      <c r="F944" s="5" t="str">
        <f>IFERROR(INDEX(tbl_dateHistory[], MATCH(tbl_dailyDashboard[[#This Row],[runDate]:[runDate]], tbl_dateHistory[[runDate]:[runDate]], 0), MATCH(tbl_dailyDashboard[[#Headers],[botRuns]], tbl_dateHistory[#Headers], 0)), "-")</f>
        <v>x</v>
      </c>
      <c r="G944" s="6" t="str">
        <f>IFERROR(INDEX(tbl_dateHistory[], MATCH(tbl_dailyDashboard[[#This Row],[runDate]:[runDate]], tbl_dateHistory[[runDate]:[runDate]], 0), MATCH(tbl_dailyDashboard[[#Headers],[totalTransactions]], tbl_dateHistory[#Headers], 0)), "-")</f>
        <v>x</v>
      </c>
      <c r="H944" s="46" t="str">
        <f>IFERROR(INDEX(tbl_dateHistory[], MATCH(tbl_dailyDashboard[[#This Row],[runDate]:[runDate]], tbl_dateHistory[[runDate]:[runDate]], 0), MATCH(tbl_dailyDashboard[[#Headers],[percentSuccessful]], tbl_dateHistory[#Headers], 0)), "-")</f>
        <v>x</v>
      </c>
      <c r="I944" s="46" t="str">
        <f>IFERROR(INDEX(tbl_dateHistory[], MATCH(tbl_dailyDashboard[[#This Row],[runDate]:[runDate]], tbl_dateHistory[[runDate]:[runDate]], 0), MATCH(tbl_dailyDashboard[[#Headers],[percentBRE]], tbl_dateHistory[#Headers], 0)), "-")</f>
        <v>x</v>
      </c>
      <c r="J944" s="47" t="str">
        <f>IFERROR(INDEX(tbl_dateHistory[], MATCH(tbl_dailyDashboard[[#This Row],[runDate]:[runDate]], tbl_dateHistory[[runDate]:[runDate]], 0), MATCH(tbl_dailyDashboard[[#Headers],[percentSystemErrors]], tbl_dateHistory[#Headers], 0)), "-")</f>
        <v>x</v>
      </c>
      <c r="K944" s="69"/>
    </row>
    <row r="945" spans="2:11" x14ac:dyDescent="0.3">
      <c r="B945" s="63"/>
      <c r="C945" s="45" t="str">
        <f>IFERROR((INDEX(tbl_dateHistory[], tbl_dailyDashboard[[#This Row],[rowLookup]], 1)), "-")</f>
        <v>x</v>
      </c>
      <c r="D945" s="48" t="str">
        <f>IFERROR(INDEX(tbl_dateHistory[], MATCH(tbl_dailyDashboard[[#This Row],[runDate]:[runDate]], tbl_dateHistory[[runDate]:[runDate]], 0), MATCH(tbl_dailyDashboard[[#Headers],[avgBotRunTime]], tbl_dateHistory[#Headers], 0)), "-")</f>
        <v>x</v>
      </c>
      <c r="E945" s="48" t="str">
        <f>IFERROR(INDEX(tbl_dateHistory[], MATCH(tbl_dailyDashboard[[#This Row],[runDate]:[runDate]], tbl_dateHistory[[runDate]:[runDate]], 0), MATCH(tbl_dailyDashboard[[#Headers],[avgTransactionTime]], tbl_dateHistory[#Headers], 0)), "-")</f>
        <v>x</v>
      </c>
      <c r="F945" s="5" t="str">
        <f>IFERROR(INDEX(tbl_dateHistory[], MATCH(tbl_dailyDashboard[[#This Row],[runDate]:[runDate]], tbl_dateHistory[[runDate]:[runDate]], 0), MATCH(tbl_dailyDashboard[[#Headers],[botRuns]], tbl_dateHistory[#Headers], 0)), "-")</f>
        <v>x</v>
      </c>
      <c r="G945" s="6" t="str">
        <f>IFERROR(INDEX(tbl_dateHistory[], MATCH(tbl_dailyDashboard[[#This Row],[runDate]:[runDate]], tbl_dateHistory[[runDate]:[runDate]], 0), MATCH(tbl_dailyDashboard[[#Headers],[totalTransactions]], tbl_dateHistory[#Headers], 0)), "-")</f>
        <v>x</v>
      </c>
      <c r="H945" s="46" t="str">
        <f>IFERROR(INDEX(tbl_dateHistory[], MATCH(tbl_dailyDashboard[[#This Row],[runDate]:[runDate]], tbl_dateHistory[[runDate]:[runDate]], 0), MATCH(tbl_dailyDashboard[[#Headers],[percentSuccessful]], tbl_dateHistory[#Headers], 0)), "-")</f>
        <v>x</v>
      </c>
      <c r="I945" s="46" t="str">
        <f>IFERROR(INDEX(tbl_dateHistory[], MATCH(tbl_dailyDashboard[[#This Row],[runDate]:[runDate]], tbl_dateHistory[[runDate]:[runDate]], 0), MATCH(tbl_dailyDashboard[[#Headers],[percentBRE]], tbl_dateHistory[#Headers], 0)), "-")</f>
        <v>x</v>
      </c>
      <c r="J945" s="47" t="str">
        <f>IFERROR(INDEX(tbl_dateHistory[], MATCH(tbl_dailyDashboard[[#This Row],[runDate]:[runDate]], tbl_dateHistory[[runDate]:[runDate]], 0), MATCH(tbl_dailyDashboard[[#Headers],[percentSystemErrors]], tbl_dateHistory[#Headers], 0)), "-")</f>
        <v>x</v>
      </c>
      <c r="K945" s="69"/>
    </row>
    <row r="946" spans="2:11" x14ac:dyDescent="0.3">
      <c r="B946" s="63"/>
      <c r="C946" s="45" t="str">
        <f>IFERROR((INDEX(tbl_dateHistory[], tbl_dailyDashboard[[#This Row],[rowLookup]], 1)), "-")</f>
        <v>x</v>
      </c>
      <c r="D946" s="48" t="str">
        <f>IFERROR(INDEX(tbl_dateHistory[], MATCH(tbl_dailyDashboard[[#This Row],[runDate]:[runDate]], tbl_dateHistory[[runDate]:[runDate]], 0), MATCH(tbl_dailyDashboard[[#Headers],[avgBotRunTime]], tbl_dateHistory[#Headers], 0)), "-")</f>
        <v>x</v>
      </c>
      <c r="E946" s="48" t="str">
        <f>IFERROR(INDEX(tbl_dateHistory[], MATCH(tbl_dailyDashboard[[#This Row],[runDate]:[runDate]], tbl_dateHistory[[runDate]:[runDate]], 0), MATCH(tbl_dailyDashboard[[#Headers],[avgTransactionTime]], tbl_dateHistory[#Headers], 0)), "-")</f>
        <v>x</v>
      </c>
      <c r="F946" s="5" t="str">
        <f>IFERROR(INDEX(tbl_dateHistory[], MATCH(tbl_dailyDashboard[[#This Row],[runDate]:[runDate]], tbl_dateHistory[[runDate]:[runDate]], 0), MATCH(tbl_dailyDashboard[[#Headers],[botRuns]], tbl_dateHistory[#Headers], 0)), "-")</f>
        <v>x</v>
      </c>
      <c r="G946" s="6" t="str">
        <f>IFERROR(INDEX(tbl_dateHistory[], MATCH(tbl_dailyDashboard[[#This Row],[runDate]:[runDate]], tbl_dateHistory[[runDate]:[runDate]], 0), MATCH(tbl_dailyDashboard[[#Headers],[totalTransactions]], tbl_dateHistory[#Headers], 0)), "-")</f>
        <v>x</v>
      </c>
      <c r="H946" s="46" t="str">
        <f>IFERROR(INDEX(tbl_dateHistory[], MATCH(tbl_dailyDashboard[[#This Row],[runDate]:[runDate]], tbl_dateHistory[[runDate]:[runDate]], 0), MATCH(tbl_dailyDashboard[[#Headers],[percentSuccessful]], tbl_dateHistory[#Headers], 0)), "-")</f>
        <v>x</v>
      </c>
      <c r="I946" s="46" t="str">
        <f>IFERROR(INDEX(tbl_dateHistory[], MATCH(tbl_dailyDashboard[[#This Row],[runDate]:[runDate]], tbl_dateHistory[[runDate]:[runDate]], 0), MATCH(tbl_dailyDashboard[[#Headers],[percentBRE]], tbl_dateHistory[#Headers], 0)), "-")</f>
        <v>x</v>
      </c>
      <c r="J946" s="47" t="str">
        <f>IFERROR(INDEX(tbl_dateHistory[], MATCH(tbl_dailyDashboard[[#This Row],[runDate]:[runDate]], tbl_dateHistory[[runDate]:[runDate]], 0), MATCH(tbl_dailyDashboard[[#Headers],[percentSystemErrors]], tbl_dateHistory[#Headers], 0)), "-")</f>
        <v>x</v>
      </c>
      <c r="K946" s="69"/>
    </row>
    <row r="947" spans="2:11" x14ac:dyDescent="0.3">
      <c r="B947" s="63"/>
      <c r="C947" s="45" t="str">
        <f>IFERROR((INDEX(tbl_dateHistory[], tbl_dailyDashboard[[#This Row],[rowLookup]], 1)), "-")</f>
        <v>x</v>
      </c>
      <c r="D947" s="48" t="str">
        <f>IFERROR(INDEX(tbl_dateHistory[], MATCH(tbl_dailyDashboard[[#This Row],[runDate]:[runDate]], tbl_dateHistory[[runDate]:[runDate]], 0), MATCH(tbl_dailyDashboard[[#Headers],[avgBotRunTime]], tbl_dateHistory[#Headers], 0)), "-")</f>
        <v>x</v>
      </c>
      <c r="E947" s="48" t="str">
        <f>IFERROR(INDEX(tbl_dateHistory[], MATCH(tbl_dailyDashboard[[#This Row],[runDate]:[runDate]], tbl_dateHistory[[runDate]:[runDate]], 0), MATCH(tbl_dailyDashboard[[#Headers],[avgTransactionTime]], tbl_dateHistory[#Headers], 0)), "-")</f>
        <v>x</v>
      </c>
      <c r="F947" s="5" t="str">
        <f>IFERROR(INDEX(tbl_dateHistory[], MATCH(tbl_dailyDashboard[[#This Row],[runDate]:[runDate]], tbl_dateHistory[[runDate]:[runDate]], 0), MATCH(tbl_dailyDashboard[[#Headers],[botRuns]], tbl_dateHistory[#Headers], 0)), "-")</f>
        <v>x</v>
      </c>
      <c r="G947" s="6" t="str">
        <f>IFERROR(INDEX(tbl_dateHistory[], MATCH(tbl_dailyDashboard[[#This Row],[runDate]:[runDate]], tbl_dateHistory[[runDate]:[runDate]], 0), MATCH(tbl_dailyDashboard[[#Headers],[totalTransactions]], tbl_dateHistory[#Headers], 0)), "-")</f>
        <v>x</v>
      </c>
      <c r="H947" s="46" t="str">
        <f>IFERROR(INDEX(tbl_dateHistory[], MATCH(tbl_dailyDashboard[[#This Row],[runDate]:[runDate]], tbl_dateHistory[[runDate]:[runDate]], 0), MATCH(tbl_dailyDashboard[[#Headers],[percentSuccessful]], tbl_dateHistory[#Headers], 0)), "-")</f>
        <v>x</v>
      </c>
      <c r="I947" s="46" t="str">
        <f>IFERROR(INDEX(tbl_dateHistory[], MATCH(tbl_dailyDashboard[[#This Row],[runDate]:[runDate]], tbl_dateHistory[[runDate]:[runDate]], 0), MATCH(tbl_dailyDashboard[[#Headers],[percentBRE]], tbl_dateHistory[#Headers], 0)), "-")</f>
        <v>x</v>
      </c>
      <c r="J947" s="47" t="str">
        <f>IFERROR(INDEX(tbl_dateHistory[], MATCH(tbl_dailyDashboard[[#This Row],[runDate]:[runDate]], tbl_dateHistory[[runDate]:[runDate]], 0), MATCH(tbl_dailyDashboard[[#Headers],[percentSystemErrors]], tbl_dateHistory[#Headers], 0)), "-")</f>
        <v>x</v>
      </c>
      <c r="K947" s="69"/>
    </row>
    <row r="948" spans="2:11" x14ac:dyDescent="0.3">
      <c r="B948" s="63"/>
      <c r="C948" s="45" t="str">
        <f>IFERROR((INDEX(tbl_dateHistory[], tbl_dailyDashboard[[#This Row],[rowLookup]], 1)), "-")</f>
        <v>x</v>
      </c>
      <c r="D948" s="48" t="str">
        <f>IFERROR(INDEX(tbl_dateHistory[], MATCH(tbl_dailyDashboard[[#This Row],[runDate]:[runDate]], tbl_dateHistory[[runDate]:[runDate]], 0), MATCH(tbl_dailyDashboard[[#Headers],[avgBotRunTime]], tbl_dateHistory[#Headers], 0)), "-")</f>
        <v>x</v>
      </c>
      <c r="E948" s="48" t="str">
        <f>IFERROR(INDEX(tbl_dateHistory[], MATCH(tbl_dailyDashboard[[#This Row],[runDate]:[runDate]], tbl_dateHistory[[runDate]:[runDate]], 0), MATCH(tbl_dailyDashboard[[#Headers],[avgTransactionTime]], tbl_dateHistory[#Headers], 0)), "-")</f>
        <v>x</v>
      </c>
      <c r="F948" s="5" t="str">
        <f>IFERROR(INDEX(tbl_dateHistory[], MATCH(tbl_dailyDashboard[[#This Row],[runDate]:[runDate]], tbl_dateHistory[[runDate]:[runDate]], 0), MATCH(tbl_dailyDashboard[[#Headers],[botRuns]], tbl_dateHistory[#Headers], 0)), "-")</f>
        <v>x</v>
      </c>
      <c r="G948" s="6" t="str">
        <f>IFERROR(INDEX(tbl_dateHistory[], MATCH(tbl_dailyDashboard[[#This Row],[runDate]:[runDate]], tbl_dateHistory[[runDate]:[runDate]], 0), MATCH(tbl_dailyDashboard[[#Headers],[totalTransactions]], tbl_dateHistory[#Headers], 0)), "-")</f>
        <v>x</v>
      </c>
      <c r="H948" s="46" t="str">
        <f>IFERROR(INDEX(tbl_dateHistory[], MATCH(tbl_dailyDashboard[[#This Row],[runDate]:[runDate]], tbl_dateHistory[[runDate]:[runDate]], 0), MATCH(tbl_dailyDashboard[[#Headers],[percentSuccessful]], tbl_dateHistory[#Headers], 0)), "-")</f>
        <v>x</v>
      </c>
      <c r="I948" s="46" t="str">
        <f>IFERROR(INDEX(tbl_dateHistory[], MATCH(tbl_dailyDashboard[[#This Row],[runDate]:[runDate]], tbl_dateHistory[[runDate]:[runDate]], 0), MATCH(tbl_dailyDashboard[[#Headers],[percentBRE]], tbl_dateHistory[#Headers], 0)), "-")</f>
        <v>x</v>
      </c>
      <c r="J948" s="47" t="str">
        <f>IFERROR(INDEX(tbl_dateHistory[], MATCH(tbl_dailyDashboard[[#This Row],[runDate]:[runDate]], tbl_dateHistory[[runDate]:[runDate]], 0), MATCH(tbl_dailyDashboard[[#Headers],[percentSystemErrors]], tbl_dateHistory[#Headers], 0)), "-")</f>
        <v>x</v>
      </c>
      <c r="K948" s="69"/>
    </row>
    <row r="949" spans="2:11" x14ac:dyDescent="0.3">
      <c r="B949" s="63"/>
      <c r="C949" s="45" t="str">
        <f>IFERROR((INDEX(tbl_dateHistory[], tbl_dailyDashboard[[#This Row],[rowLookup]], 1)), "-")</f>
        <v>x</v>
      </c>
      <c r="D949" s="48" t="str">
        <f>IFERROR(INDEX(tbl_dateHistory[], MATCH(tbl_dailyDashboard[[#This Row],[runDate]:[runDate]], tbl_dateHistory[[runDate]:[runDate]], 0), MATCH(tbl_dailyDashboard[[#Headers],[avgBotRunTime]], tbl_dateHistory[#Headers], 0)), "-")</f>
        <v>x</v>
      </c>
      <c r="E949" s="48" t="str">
        <f>IFERROR(INDEX(tbl_dateHistory[], MATCH(tbl_dailyDashboard[[#This Row],[runDate]:[runDate]], tbl_dateHistory[[runDate]:[runDate]], 0), MATCH(tbl_dailyDashboard[[#Headers],[avgTransactionTime]], tbl_dateHistory[#Headers], 0)), "-")</f>
        <v>x</v>
      </c>
      <c r="F949" s="5" t="str">
        <f>IFERROR(INDEX(tbl_dateHistory[], MATCH(tbl_dailyDashboard[[#This Row],[runDate]:[runDate]], tbl_dateHistory[[runDate]:[runDate]], 0), MATCH(tbl_dailyDashboard[[#Headers],[botRuns]], tbl_dateHistory[#Headers], 0)), "-")</f>
        <v>x</v>
      </c>
      <c r="G949" s="6" t="str">
        <f>IFERROR(INDEX(tbl_dateHistory[], MATCH(tbl_dailyDashboard[[#This Row],[runDate]:[runDate]], tbl_dateHistory[[runDate]:[runDate]], 0), MATCH(tbl_dailyDashboard[[#Headers],[totalTransactions]], tbl_dateHistory[#Headers], 0)), "-")</f>
        <v>x</v>
      </c>
      <c r="H949" s="46" t="str">
        <f>IFERROR(INDEX(tbl_dateHistory[], MATCH(tbl_dailyDashboard[[#This Row],[runDate]:[runDate]], tbl_dateHistory[[runDate]:[runDate]], 0), MATCH(tbl_dailyDashboard[[#Headers],[percentSuccessful]], tbl_dateHistory[#Headers], 0)), "-")</f>
        <v>x</v>
      </c>
      <c r="I949" s="46" t="str">
        <f>IFERROR(INDEX(tbl_dateHistory[], MATCH(tbl_dailyDashboard[[#This Row],[runDate]:[runDate]], tbl_dateHistory[[runDate]:[runDate]], 0), MATCH(tbl_dailyDashboard[[#Headers],[percentBRE]], tbl_dateHistory[#Headers], 0)), "-")</f>
        <v>x</v>
      </c>
      <c r="J949" s="47" t="str">
        <f>IFERROR(INDEX(tbl_dateHistory[], MATCH(tbl_dailyDashboard[[#This Row],[runDate]:[runDate]], tbl_dateHistory[[runDate]:[runDate]], 0), MATCH(tbl_dailyDashboard[[#Headers],[percentSystemErrors]], tbl_dateHistory[#Headers], 0)), "-")</f>
        <v>x</v>
      </c>
      <c r="K949" s="69"/>
    </row>
    <row r="950" spans="2:11" x14ac:dyDescent="0.3">
      <c r="B950" s="63"/>
      <c r="C950" s="45" t="str">
        <f>IFERROR((INDEX(tbl_dateHistory[], tbl_dailyDashboard[[#This Row],[rowLookup]], 1)), "-")</f>
        <v>x</v>
      </c>
      <c r="D950" s="48" t="str">
        <f>IFERROR(INDEX(tbl_dateHistory[], MATCH(tbl_dailyDashboard[[#This Row],[runDate]:[runDate]], tbl_dateHistory[[runDate]:[runDate]], 0), MATCH(tbl_dailyDashboard[[#Headers],[avgBotRunTime]], tbl_dateHistory[#Headers], 0)), "-")</f>
        <v>x</v>
      </c>
      <c r="E950" s="48" t="str">
        <f>IFERROR(INDEX(tbl_dateHistory[], MATCH(tbl_dailyDashboard[[#This Row],[runDate]:[runDate]], tbl_dateHistory[[runDate]:[runDate]], 0), MATCH(tbl_dailyDashboard[[#Headers],[avgTransactionTime]], tbl_dateHistory[#Headers], 0)), "-")</f>
        <v>x</v>
      </c>
      <c r="F950" s="5" t="str">
        <f>IFERROR(INDEX(tbl_dateHistory[], MATCH(tbl_dailyDashboard[[#This Row],[runDate]:[runDate]], tbl_dateHistory[[runDate]:[runDate]], 0), MATCH(tbl_dailyDashboard[[#Headers],[botRuns]], tbl_dateHistory[#Headers], 0)), "-")</f>
        <v>x</v>
      </c>
      <c r="G950" s="6" t="str">
        <f>IFERROR(INDEX(tbl_dateHistory[], MATCH(tbl_dailyDashboard[[#This Row],[runDate]:[runDate]], tbl_dateHistory[[runDate]:[runDate]], 0), MATCH(tbl_dailyDashboard[[#Headers],[totalTransactions]], tbl_dateHistory[#Headers], 0)), "-")</f>
        <v>x</v>
      </c>
      <c r="H950" s="46" t="str">
        <f>IFERROR(INDEX(tbl_dateHistory[], MATCH(tbl_dailyDashboard[[#This Row],[runDate]:[runDate]], tbl_dateHistory[[runDate]:[runDate]], 0), MATCH(tbl_dailyDashboard[[#Headers],[percentSuccessful]], tbl_dateHistory[#Headers], 0)), "-")</f>
        <v>x</v>
      </c>
      <c r="I950" s="46" t="str">
        <f>IFERROR(INDEX(tbl_dateHistory[], MATCH(tbl_dailyDashboard[[#This Row],[runDate]:[runDate]], tbl_dateHistory[[runDate]:[runDate]], 0), MATCH(tbl_dailyDashboard[[#Headers],[percentBRE]], tbl_dateHistory[#Headers], 0)), "-")</f>
        <v>x</v>
      </c>
      <c r="J950" s="47" t="str">
        <f>IFERROR(INDEX(tbl_dateHistory[], MATCH(tbl_dailyDashboard[[#This Row],[runDate]:[runDate]], tbl_dateHistory[[runDate]:[runDate]], 0), MATCH(tbl_dailyDashboard[[#Headers],[percentSystemErrors]], tbl_dateHistory[#Headers], 0)), "-")</f>
        <v>x</v>
      </c>
      <c r="K950" s="69"/>
    </row>
    <row r="951" spans="2:11" x14ac:dyDescent="0.3">
      <c r="B951" s="63"/>
      <c r="C951" s="45" t="str">
        <f>IFERROR((INDEX(tbl_dateHistory[], tbl_dailyDashboard[[#This Row],[rowLookup]], 1)), "-")</f>
        <v>x</v>
      </c>
      <c r="D951" s="48" t="str">
        <f>IFERROR(INDEX(tbl_dateHistory[], MATCH(tbl_dailyDashboard[[#This Row],[runDate]:[runDate]], tbl_dateHistory[[runDate]:[runDate]], 0), MATCH(tbl_dailyDashboard[[#Headers],[avgBotRunTime]], tbl_dateHistory[#Headers], 0)), "-")</f>
        <v>x</v>
      </c>
      <c r="E951" s="48" t="str">
        <f>IFERROR(INDEX(tbl_dateHistory[], MATCH(tbl_dailyDashboard[[#This Row],[runDate]:[runDate]], tbl_dateHistory[[runDate]:[runDate]], 0), MATCH(tbl_dailyDashboard[[#Headers],[avgTransactionTime]], tbl_dateHistory[#Headers], 0)), "-")</f>
        <v>x</v>
      </c>
      <c r="F951" s="5" t="str">
        <f>IFERROR(INDEX(tbl_dateHistory[], MATCH(tbl_dailyDashboard[[#This Row],[runDate]:[runDate]], tbl_dateHistory[[runDate]:[runDate]], 0), MATCH(tbl_dailyDashboard[[#Headers],[botRuns]], tbl_dateHistory[#Headers], 0)), "-")</f>
        <v>x</v>
      </c>
      <c r="G951" s="6" t="str">
        <f>IFERROR(INDEX(tbl_dateHistory[], MATCH(tbl_dailyDashboard[[#This Row],[runDate]:[runDate]], tbl_dateHistory[[runDate]:[runDate]], 0), MATCH(tbl_dailyDashboard[[#Headers],[totalTransactions]], tbl_dateHistory[#Headers], 0)), "-")</f>
        <v>x</v>
      </c>
      <c r="H951" s="46" t="str">
        <f>IFERROR(INDEX(tbl_dateHistory[], MATCH(tbl_dailyDashboard[[#This Row],[runDate]:[runDate]], tbl_dateHistory[[runDate]:[runDate]], 0), MATCH(tbl_dailyDashboard[[#Headers],[percentSuccessful]], tbl_dateHistory[#Headers], 0)), "-")</f>
        <v>x</v>
      </c>
      <c r="I951" s="46" t="str">
        <f>IFERROR(INDEX(tbl_dateHistory[], MATCH(tbl_dailyDashboard[[#This Row],[runDate]:[runDate]], tbl_dateHistory[[runDate]:[runDate]], 0), MATCH(tbl_dailyDashboard[[#Headers],[percentBRE]], tbl_dateHistory[#Headers], 0)), "-")</f>
        <v>x</v>
      </c>
      <c r="J951" s="47" t="str">
        <f>IFERROR(INDEX(tbl_dateHistory[], MATCH(tbl_dailyDashboard[[#This Row],[runDate]:[runDate]], tbl_dateHistory[[runDate]:[runDate]], 0), MATCH(tbl_dailyDashboard[[#Headers],[percentSystemErrors]], tbl_dateHistory[#Headers], 0)), "-")</f>
        <v>x</v>
      </c>
      <c r="K951" s="69"/>
    </row>
    <row r="952" spans="2:11" x14ac:dyDescent="0.3">
      <c r="B952" s="63"/>
      <c r="C952" s="45" t="str">
        <f>IFERROR((INDEX(tbl_dateHistory[], tbl_dailyDashboard[[#This Row],[rowLookup]], 1)), "-")</f>
        <v>x</v>
      </c>
      <c r="D952" s="48" t="str">
        <f>IFERROR(INDEX(tbl_dateHistory[], MATCH(tbl_dailyDashboard[[#This Row],[runDate]:[runDate]], tbl_dateHistory[[runDate]:[runDate]], 0), MATCH(tbl_dailyDashboard[[#Headers],[avgBotRunTime]], tbl_dateHistory[#Headers], 0)), "-")</f>
        <v>x</v>
      </c>
      <c r="E952" s="48" t="str">
        <f>IFERROR(INDEX(tbl_dateHistory[], MATCH(tbl_dailyDashboard[[#This Row],[runDate]:[runDate]], tbl_dateHistory[[runDate]:[runDate]], 0), MATCH(tbl_dailyDashboard[[#Headers],[avgTransactionTime]], tbl_dateHistory[#Headers], 0)), "-")</f>
        <v>x</v>
      </c>
      <c r="F952" s="5" t="str">
        <f>IFERROR(INDEX(tbl_dateHistory[], MATCH(tbl_dailyDashboard[[#This Row],[runDate]:[runDate]], tbl_dateHistory[[runDate]:[runDate]], 0), MATCH(tbl_dailyDashboard[[#Headers],[botRuns]], tbl_dateHistory[#Headers], 0)), "-")</f>
        <v>x</v>
      </c>
      <c r="G952" s="6" t="str">
        <f>IFERROR(INDEX(tbl_dateHistory[], MATCH(tbl_dailyDashboard[[#This Row],[runDate]:[runDate]], tbl_dateHistory[[runDate]:[runDate]], 0), MATCH(tbl_dailyDashboard[[#Headers],[totalTransactions]], tbl_dateHistory[#Headers], 0)), "-")</f>
        <v>x</v>
      </c>
      <c r="H952" s="46" t="str">
        <f>IFERROR(INDEX(tbl_dateHistory[], MATCH(tbl_dailyDashboard[[#This Row],[runDate]:[runDate]], tbl_dateHistory[[runDate]:[runDate]], 0), MATCH(tbl_dailyDashboard[[#Headers],[percentSuccessful]], tbl_dateHistory[#Headers], 0)), "-")</f>
        <v>x</v>
      </c>
      <c r="I952" s="46" t="str">
        <f>IFERROR(INDEX(tbl_dateHistory[], MATCH(tbl_dailyDashboard[[#This Row],[runDate]:[runDate]], tbl_dateHistory[[runDate]:[runDate]], 0), MATCH(tbl_dailyDashboard[[#Headers],[percentBRE]], tbl_dateHistory[#Headers], 0)), "-")</f>
        <v>x</v>
      </c>
      <c r="J952" s="47" t="str">
        <f>IFERROR(INDEX(tbl_dateHistory[], MATCH(tbl_dailyDashboard[[#This Row],[runDate]:[runDate]], tbl_dateHistory[[runDate]:[runDate]], 0), MATCH(tbl_dailyDashboard[[#Headers],[percentSystemErrors]], tbl_dateHistory[#Headers], 0)), "-")</f>
        <v>x</v>
      </c>
      <c r="K952" s="69"/>
    </row>
    <row r="953" spans="2:11" x14ac:dyDescent="0.3">
      <c r="B953" s="63"/>
      <c r="C953" s="45" t="str">
        <f>IFERROR((INDEX(tbl_dateHistory[], tbl_dailyDashboard[[#This Row],[rowLookup]], 1)), "-")</f>
        <v>x</v>
      </c>
      <c r="D953" s="48" t="str">
        <f>IFERROR(INDEX(tbl_dateHistory[], MATCH(tbl_dailyDashboard[[#This Row],[runDate]:[runDate]], tbl_dateHistory[[runDate]:[runDate]], 0), MATCH(tbl_dailyDashboard[[#Headers],[avgBotRunTime]], tbl_dateHistory[#Headers], 0)), "-")</f>
        <v>x</v>
      </c>
      <c r="E953" s="48" t="str">
        <f>IFERROR(INDEX(tbl_dateHistory[], MATCH(tbl_dailyDashboard[[#This Row],[runDate]:[runDate]], tbl_dateHistory[[runDate]:[runDate]], 0), MATCH(tbl_dailyDashboard[[#Headers],[avgTransactionTime]], tbl_dateHistory[#Headers], 0)), "-")</f>
        <v>x</v>
      </c>
      <c r="F953" s="5" t="str">
        <f>IFERROR(INDEX(tbl_dateHistory[], MATCH(tbl_dailyDashboard[[#This Row],[runDate]:[runDate]], tbl_dateHistory[[runDate]:[runDate]], 0), MATCH(tbl_dailyDashboard[[#Headers],[botRuns]], tbl_dateHistory[#Headers], 0)), "-")</f>
        <v>x</v>
      </c>
      <c r="G953" s="6" t="str">
        <f>IFERROR(INDEX(tbl_dateHistory[], MATCH(tbl_dailyDashboard[[#This Row],[runDate]:[runDate]], tbl_dateHistory[[runDate]:[runDate]], 0), MATCH(tbl_dailyDashboard[[#Headers],[totalTransactions]], tbl_dateHistory[#Headers], 0)), "-")</f>
        <v>x</v>
      </c>
      <c r="H953" s="46" t="str">
        <f>IFERROR(INDEX(tbl_dateHistory[], MATCH(tbl_dailyDashboard[[#This Row],[runDate]:[runDate]], tbl_dateHistory[[runDate]:[runDate]], 0), MATCH(tbl_dailyDashboard[[#Headers],[percentSuccessful]], tbl_dateHistory[#Headers], 0)), "-")</f>
        <v>x</v>
      </c>
      <c r="I953" s="46" t="str">
        <f>IFERROR(INDEX(tbl_dateHistory[], MATCH(tbl_dailyDashboard[[#This Row],[runDate]:[runDate]], tbl_dateHistory[[runDate]:[runDate]], 0), MATCH(tbl_dailyDashboard[[#Headers],[percentBRE]], tbl_dateHistory[#Headers], 0)), "-")</f>
        <v>x</v>
      </c>
      <c r="J953" s="47" t="str">
        <f>IFERROR(INDEX(tbl_dateHistory[], MATCH(tbl_dailyDashboard[[#This Row],[runDate]:[runDate]], tbl_dateHistory[[runDate]:[runDate]], 0), MATCH(tbl_dailyDashboard[[#Headers],[percentSystemErrors]], tbl_dateHistory[#Headers], 0)), "-")</f>
        <v>x</v>
      </c>
      <c r="K953" s="69"/>
    </row>
    <row r="954" spans="2:11" x14ac:dyDescent="0.3">
      <c r="B954" s="63"/>
      <c r="C954" s="45" t="str">
        <f>IFERROR((INDEX(tbl_dateHistory[], tbl_dailyDashboard[[#This Row],[rowLookup]], 1)), "-")</f>
        <v>x</v>
      </c>
      <c r="D954" s="48" t="str">
        <f>IFERROR(INDEX(tbl_dateHistory[], MATCH(tbl_dailyDashboard[[#This Row],[runDate]:[runDate]], tbl_dateHistory[[runDate]:[runDate]], 0), MATCH(tbl_dailyDashboard[[#Headers],[avgBotRunTime]], tbl_dateHistory[#Headers], 0)), "-")</f>
        <v>x</v>
      </c>
      <c r="E954" s="48" t="str">
        <f>IFERROR(INDEX(tbl_dateHistory[], MATCH(tbl_dailyDashboard[[#This Row],[runDate]:[runDate]], tbl_dateHistory[[runDate]:[runDate]], 0), MATCH(tbl_dailyDashboard[[#Headers],[avgTransactionTime]], tbl_dateHistory[#Headers], 0)), "-")</f>
        <v>x</v>
      </c>
      <c r="F954" s="5" t="str">
        <f>IFERROR(INDEX(tbl_dateHistory[], MATCH(tbl_dailyDashboard[[#This Row],[runDate]:[runDate]], tbl_dateHistory[[runDate]:[runDate]], 0), MATCH(tbl_dailyDashboard[[#Headers],[botRuns]], tbl_dateHistory[#Headers], 0)), "-")</f>
        <v>x</v>
      </c>
      <c r="G954" s="6" t="str">
        <f>IFERROR(INDEX(tbl_dateHistory[], MATCH(tbl_dailyDashboard[[#This Row],[runDate]:[runDate]], tbl_dateHistory[[runDate]:[runDate]], 0), MATCH(tbl_dailyDashboard[[#Headers],[totalTransactions]], tbl_dateHistory[#Headers], 0)), "-")</f>
        <v>x</v>
      </c>
      <c r="H954" s="46" t="str">
        <f>IFERROR(INDEX(tbl_dateHistory[], MATCH(tbl_dailyDashboard[[#This Row],[runDate]:[runDate]], tbl_dateHistory[[runDate]:[runDate]], 0), MATCH(tbl_dailyDashboard[[#Headers],[percentSuccessful]], tbl_dateHistory[#Headers], 0)), "-")</f>
        <v>x</v>
      </c>
      <c r="I954" s="46" t="str">
        <f>IFERROR(INDEX(tbl_dateHistory[], MATCH(tbl_dailyDashboard[[#This Row],[runDate]:[runDate]], tbl_dateHistory[[runDate]:[runDate]], 0), MATCH(tbl_dailyDashboard[[#Headers],[percentBRE]], tbl_dateHistory[#Headers], 0)), "-")</f>
        <v>x</v>
      </c>
      <c r="J954" s="47" t="str">
        <f>IFERROR(INDEX(tbl_dateHistory[], MATCH(tbl_dailyDashboard[[#This Row],[runDate]:[runDate]], tbl_dateHistory[[runDate]:[runDate]], 0), MATCH(tbl_dailyDashboard[[#Headers],[percentSystemErrors]], tbl_dateHistory[#Headers], 0)), "-")</f>
        <v>x</v>
      </c>
      <c r="K954" s="69"/>
    </row>
    <row r="955" spans="2:11" x14ac:dyDescent="0.3">
      <c r="B955" s="63"/>
      <c r="C955" s="45" t="str">
        <f>IFERROR((INDEX(tbl_dateHistory[], tbl_dailyDashboard[[#This Row],[rowLookup]], 1)), "-")</f>
        <v>x</v>
      </c>
      <c r="D955" s="48" t="str">
        <f>IFERROR(INDEX(tbl_dateHistory[], MATCH(tbl_dailyDashboard[[#This Row],[runDate]:[runDate]], tbl_dateHistory[[runDate]:[runDate]], 0), MATCH(tbl_dailyDashboard[[#Headers],[avgBotRunTime]], tbl_dateHistory[#Headers], 0)), "-")</f>
        <v>x</v>
      </c>
      <c r="E955" s="48" t="str">
        <f>IFERROR(INDEX(tbl_dateHistory[], MATCH(tbl_dailyDashboard[[#This Row],[runDate]:[runDate]], tbl_dateHistory[[runDate]:[runDate]], 0), MATCH(tbl_dailyDashboard[[#Headers],[avgTransactionTime]], tbl_dateHistory[#Headers], 0)), "-")</f>
        <v>x</v>
      </c>
      <c r="F955" s="5" t="str">
        <f>IFERROR(INDEX(tbl_dateHistory[], MATCH(tbl_dailyDashboard[[#This Row],[runDate]:[runDate]], tbl_dateHistory[[runDate]:[runDate]], 0), MATCH(tbl_dailyDashboard[[#Headers],[botRuns]], tbl_dateHistory[#Headers], 0)), "-")</f>
        <v>x</v>
      </c>
      <c r="G955" s="6" t="str">
        <f>IFERROR(INDEX(tbl_dateHistory[], MATCH(tbl_dailyDashboard[[#This Row],[runDate]:[runDate]], tbl_dateHistory[[runDate]:[runDate]], 0), MATCH(tbl_dailyDashboard[[#Headers],[totalTransactions]], tbl_dateHistory[#Headers], 0)), "-")</f>
        <v>x</v>
      </c>
      <c r="H955" s="46" t="str">
        <f>IFERROR(INDEX(tbl_dateHistory[], MATCH(tbl_dailyDashboard[[#This Row],[runDate]:[runDate]], tbl_dateHistory[[runDate]:[runDate]], 0), MATCH(tbl_dailyDashboard[[#Headers],[percentSuccessful]], tbl_dateHistory[#Headers], 0)), "-")</f>
        <v>x</v>
      </c>
      <c r="I955" s="46" t="str">
        <f>IFERROR(INDEX(tbl_dateHistory[], MATCH(tbl_dailyDashboard[[#This Row],[runDate]:[runDate]], tbl_dateHistory[[runDate]:[runDate]], 0), MATCH(tbl_dailyDashboard[[#Headers],[percentBRE]], tbl_dateHistory[#Headers], 0)), "-")</f>
        <v>x</v>
      </c>
      <c r="J955" s="47" t="str">
        <f>IFERROR(INDEX(tbl_dateHistory[], MATCH(tbl_dailyDashboard[[#This Row],[runDate]:[runDate]], tbl_dateHistory[[runDate]:[runDate]], 0), MATCH(tbl_dailyDashboard[[#Headers],[percentSystemErrors]], tbl_dateHistory[#Headers], 0)), "-")</f>
        <v>x</v>
      </c>
      <c r="K955" s="69"/>
    </row>
    <row r="956" spans="2:11" x14ac:dyDescent="0.3">
      <c r="B956" s="63"/>
      <c r="C956" s="45" t="str">
        <f>IFERROR((INDEX(tbl_dateHistory[], tbl_dailyDashboard[[#This Row],[rowLookup]], 1)), "-")</f>
        <v>x</v>
      </c>
      <c r="D956" s="48" t="str">
        <f>IFERROR(INDEX(tbl_dateHistory[], MATCH(tbl_dailyDashboard[[#This Row],[runDate]:[runDate]], tbl_dateHistory[[runDate]:[runDate]], 0), MATCH(tbl_dailyDashboard[[#Headers],[avgBotRunTime]], tbl_dateHistory[#Headers], 0)), "-")</f>
        <v>x</v>
      </c>
      <c r="E956" s="48" t="str">
        <f>IFERROR(INDEX(tbl_dateHistory[], MATCH(tbl_dailyDashboard[[#This Row],[runDate]:[runDate]], tbl_dateHistory[[runDate]:[runDate]], 0), MATCH(tbl_dailyDashboard[[#Headers],[avgTransactionTime]], tbl_dateHistory[#Headers], 0)), "-")</f>
        <v>x</v>
      </c>
      <c r="F956" s="5" t="str">
        <f>IFERROR(INDEX(tbl_dateHistory[], MATCH(tbl_dailyDashboard[[#This Row],[runDate]:[runDate]], tbl_dateHistory[[runDate]:[runDate]], 0), MATCH(tbl_dailyDashboard[[#Headers],[botRuns]], tbl_dateHistory[#Headers], 0)), "-")</f>
        <v>x</v>
      </c>
      <c r="G956" s="6" t="str">
        <f>IFERROR(INDEX(tbl_dateHistory[], MATCH(tbl_dailyDashboard[[#This Row],[runDate]:[runDate]], tbl_dateHistory[[runDate]:[runDate]], 0), MATCH(tbl_dailyDashboard[[#Headers],[totalTransactions]], tbl_dateHistory[#Headers], 0)), "-")</f>
        <v>x</v>
      </c>
      <c r="H956" s="46" t="str">
        <f>IFERROR(INDEX(tbl_dateHistory[], MATCH(tbl_dailyDashboard[[#This Row],[runDate]:[runDate]], tbl_dateHistory[[runDate]:[runDate]], 0), MATCH(tbl_dailyDashboard[[#Headers],[percentSuccessful]], tbl_dateHistory[#Headers], 0)), "-")</f>
        <v>x</v>
      </c>
      <c r="I956" s="46" t="str">
        <f>IFERROR(INDEX(tbl_dateHistory[], MATCH(tbl_dailyDashboard[[#This Row],[runDate]:[runDate]], tbl_dateHistory[[runDate]:[runDate]], 0), MATCH(tbl_dailyDashboard[[#Headers],[percentBRE]], tbl_dateHistory[#Headers], 0)), "-")</f>
        <v>x</v>
      </c>
      <c r="J956" s="47" t="str">
        <f>IFERROR(INDEX(tbl_dateHistory[], MATCH(tbl_dailyDashboard[[#This Row],[runDate]:[runDate]], tbl_dateHistory[[runDate]:[runDate]], 0), MATCH(tbl_dailyDashboard[[#Headers],[percentSystemErrors]], tbl_dateHistory[#Headers], 0)), "-")</f>
        <v>x</v>
      </c>
      <c r="K956" s="69"/>
    </row>
    <row r="957" spans="2:11" x14ac:dyDescent="0.3">
      <c r="B957" s="63"/>
      <c r="C957" s="45" t="str">
        <f>IFERROR((INDEX(tbl_dateHistory[], tbl_dailyDashboard[[#This Row],[rowLookup]], 1)), "-")</f>
        <v>x</v>
      </c>
      <c r="D957" s="48" t="str">
        <f>IFERROR(INDEX(tbl_dateHistory[], MATCH(tbl_dailyDashboard[[#This Row],[runDate]:[runDate]], tbl_dateHistory[[runDate]:[runDate]], 0), MATCH(tbl_dailyDashboard[[#Headers],[avgBotRunTime]], tbl_dateHistory[#Headers], 0)), "-")</f>
        <v>x</v>
      </c>
      <c r="E957" s="48" t="str">
        <f>IFERROR(INDEX(tbl_dateHistory[], MATCH(tbl_dailyDashboard[[#This Row],[runDate]:[runDate]], tbl_dateHistory[[runDate]:[runDate]], 0), MATCH(tbl_dailyDashboard[[#Headers],[avgTransactionTime]], tbl_dateHistory[#Headers], 0)), "-")</f>
        <v>x</v>
      </c>
      <c r="F957" s="5" t="str">
        <f>IFERROR(INDEX(tbl_dateHistory[], MATCH(tbl_dailyDashboard[[#This Row],[runDate]:[runDate]], tbl_dateHistory[[runDate]:[runDate]], 0), MATCH(tbl_dailyDashboard[[#Headers],[botRuns]], tbl_dateHistory[#Headers], 0)), "-")</f>
        <v>x</v>
      </c>
      <c r="G957" s="6" t="str">
        <f>IFERROR(INDEX(tbl_dateHistory[], MATCH(tbl_dailyDashboard[[#This Row],[runDate]:[runDate]], tbl_dateHistory[[runDate]:[runDate]], 0), MATCH(tbl_dailyDashboard[[#Headers],[totalTransactions]], tbl_dateHistory[#Headers], 0)), "-")</f>
        <v>x</v>
      </c>
      <c r="H957" s="46" t="str">
        <f>IFERROR(INDEX(tbl_dateHistory[], MATCH(tbl_dailyDashboard[[#This Row],[runDate]:[runDate]], tbl_dateHistory[[runDate]:[runDate]], 0), MATCH(tbl_dailyDashboard[[#Headers],[percentSuccessful]], tbl_dateHistory[#Headers], 0)), "-")</f>
        <v>x</v>
      </c>
      <c r="I957" s="46" t="str">
        <f>IFERROR(INDEX(tbl_dateHistory[], MATCH(tbl_dailyDashboard[[#This Row],[runDate]:[runDate]], tbl_dateHistory[[runDate]:[runDate]], 0), MATCH(tbl_dailyDashboard[[#Headers],[percentBRE]], tbl_dateHistory[#Headers], 0)), "-")</f>
        <v>x</v>
      </c>
      <c r="J957" s="47" t="str">
        <f>IFERROR(INDEX(tbl_dateHistory[], MATCH(tbl_dailyDashboard[[#This Row],[runDate]:[runDate]], tbl_dateHistory[[runDate]:[runDate]], 0), MATCH(tbl_dailyDashboard[[#Headers],[percentSystemErrors]], tbl_dateHistory[#Headers], 0)), "-")</f>
        <v>x</v>
      </c>
      <c r="K957" s="69"/>
    </row>
    <row r="958" spans="2:11" x14ac:dyDescent="0.3">
      <c r="B958" s="63"/>
      <c r="C958" s="45" t="str">
        <f>IFERROR((INDEX(tbl_dateHistory[], tbl_dailyDashboard[[#This Row],[rowLookup]], 1)), "-")</f>
        <v>x</v>
      </c>
      <c r="D958" s="48" t="str">
        <f>IFERROR(INDEX(tbl_dateHistory[], MATCH(tbl_dailyDashboard[[#This Row],[runDate]:[runDate]], tbl_dateHistory[[runDate]:[runDate]], 0), MATCH(tbl_dailyDashboard[[#Headers],[avgBotRunTime]], tbl_dateHistory[#Headers], 0)), "-")</f>
        <v>x</v>
      </c>
      <c r="E958" s="48" t="str">
        <f>IFERROR(INDEX(tbl_dateHistory[], MATCH(tbl_dailyDashboard[[#This Row],[runDate]:[runDate]], tbl_dateHistory[[runDate]:[runDate]], 0), MATCH(tbl_dailyDashboard[[#Headers],[avgTransactionTime]], tbl_dateHistory[#Headers], 0)), "-")</f>
        <v>x</v>
      </c>
      <c r="F958" s="5" t="str">
        <f>IFERROR(INDEX(tbl_dateHistory[], MATCH(tbl_dailyDashboard[[#This Row],[runDate]:[runDate]], tbl_dateHistory[[runDate]:[runDate]], 0), MATCH(tbl_dailyDashboard[[#Headers],[botRuns]], tbl_dateHistory[#Headers], 0)), "-")</f>
        <v>x</v>
      </c>
      <c r="G958" s="6" t="str">
        <f>IFERROR(INDEX(tbl_dateHistory[], MATCH(tbl_dailyDashboard[[#This Row],[runDate]:[runDate]], tbl_dateHistory[[runDate]:[runDate]], 0), MATCH(tbl_dailyDashboard[[#Headers],[totalTransactions]], tbl_dateHistory[#Headers], 0)), "-")</f>
        <v>x</v>
      </c>
      <c r="H958" s="46" t="str">
        <f>IFERROR(INDEX(tbl_dateHistory[], MATCH(tbl_dailyDashboard[[#This Row],[runDate]:[runDate]], tbl_dateHistory[[runDate]:[runDate]], 0), MATCH(tbl_dailyDashboard[[#Headers],[percentSuccessful]], tbl_dateHistory[#Headers], 0)), "-")</f>
        <v>x</v>
      </c>
      <c r="I958" s="46" t="str">
        <f>IFERROR(INDEX(tbl_dateHistory[], MATCH(tbl_dailyDashboard[[#This Row],[runDate]:[runDate]], tbl_dateHistory[[runDate]:[runDate]], 0), MATCH(tbl_dailyDashboard[[#Headers],[percentBRE]], tbl_dateHistory[#Headers], 0)), "-")</f>
        <v>x</v>
      </c>
      <c r="J958" s="47" t="str">
        <f>IFERROR(INDEX(tbl_dateHistory[], MATCH(tbl_dailyDashboard[[#This Row],[runDate]:[runDate]], tbl_dateHistory[[runDate]:[runDate]], 0), MATCH(tbl_dailyDashboard[[#Headers],[percentSystemErrors]], tbl_dateHistory[#Headers], 0)), "-")</f>
        <v>x</v>
      </c>
      <c r="K958" s="69"/>
    </row>
    <row r="959" spans="2:11" x14ac:dyDescent="0.3">
      <c r="B959" s="63"/>
      <c r="C959" s="45" t="str">
        <f>IFERROR((INDEX(tbl_dateHistory[], tbl_dailyDashboard[[#This Row],[rowLookup]], 1)), "-")</f>
        <v>x</v>
      </c>
      <c r="D959" s="48" t="str">
        <f>IFERROR(INDEX(tbl_dateHistory[], MATCH(tbl_dailyDashboard[[#This Row],[runDate]:[runDate]], tbl_dateHistory[[runDate]:[runDate]], 0), MATCH(tbl_dailyDashboard[[#Headers],[avgBotRunTime]], tbl_dateHistory[#Headers], 0)), "-")</f>
        <v>x</v>
      </c>
      <c r="E959" s="48" t="str">
        <f>IFERROR(INDEX(tbl_dateHistory[], MATCH(tbl_dailyDashboard[[#This Row],[runDate]:[runDate]], tbl_dateHistory[[runDate]:[runDate]], 0), MATCH(tbl_dailyDashboard[[#Headers],[avgTransactionTime]], tbl_dateHistory[#Headers], 0)), "-")</f>
        <v>x</v>
      </c>
      <c r="F959" s="5" t="str">
        <f>IFERROR(INDEX(tbl_dateHistory[], MATCH(tbl_dailyDashboard[[#This Row],[runDate]:[runDate]], tbl_dateHistory[[runDate]:[runDate]], 0), MATCH(tbl_dailyDashboard[[#Headers],[botRuns]], tbl_dateHistory[#Headers], 0)), "-")</f>
        <v>x</v>
      </c>
      <c r="G959" s="6" t="str">
        <f>IFERROR(INDEX(tbl_dateHistory[], MATCH(tbl_dailyDashboard[[#This Row],[runDate]:[runDate]], tbl_dateHistory[[runDate]:[runDate]], 0), MATCH(tbl_dailyDashboard[[#Headers],[totalTransactions]], tbl_dateHistory[#Headers], 0)), "-")</f>
        <v>x</v>
      </c>
      <c r="H959" s="46" t="str">
        <f>IFERROR(INDEX(tbl_dateHistory[], MATCH(tbl_dailyDashboard[[#This Row],[runDate]:[runDate]], tbl_dateHistory[[runDate]:[runDate]], 0), MATCH(tbl_dailyDashboard[[#Headers],[percentSuccessful]], tbl_dateHistory[#Headers], 0)), "-")</f>
        <v>x</v>
      </c>
      <c r="I959" s="46" t="str">
        <f>IFERROR(INDEX(tbl_dateHistory[], MATCH(tbl_dailyDashboard[[#This Row],[runDate]:[runDate]], tbl_dateHistory[[runDate]:[runDate]], 0), MATCH(tbl_dailyDashboard[[#Headers],[percentBRE]], tbl_dateHistory[#Headers], 0)), "-")</f>
        <v>x</v>
      </c>
      <c r="J959" s="47" t="str">
        <f>IFERROR(INDEX(tbl_dateHistory[], MATCH(tbl_dailyDashboard[[#This Row],[runDate]:[runDate]], tbl_dateHistory[[runDate]:[runDate]], 0), MATCH(tbl_dailyDashboard[[#Headers],[percentSystemErrors]], tbl_dateHistory[#Headers], 0)), "-")</f>
        <v>x</v>
      </c>
      <c r="K959" s="69"/>
    </row>
    <row r="960" spans="2:11" x14ac:dyDescent="0.3">
      <c r="B960" s="63"/>
      <c r="C960" s="45" t="str">
        <f>IFERROR((INDEX(tbl_dateHistory[], tbl_dailyDashboard[[#This Row],[rowLookup]], 1)), "-")</f>
        <v>x</v>
      </c>
      <c r="D960" s="48" t="str">
        <f>IFERROR(INDEX(tbl_dateHistory[], MATCH(tbl_dailyDashboard[[#This Row],[runDate]:[runDate]], tbl_dateHistory[[runDate]:[runDate]], 0), MATCH(tbl_dailyDashboard[[#Headers],[avgBotRunTime]], tbl_dateHistory[#Headers], 0)), "-")</f>
        <v>x</v>
      </c>
      <c r="E960" s="48" t="str">
        <f>IFERROR(INDEX(tbl_dateHistory[], MATCH(tbl_dailyDashboard[[#This Row],[runDate]:[runDate]], tbl_dateHistory[[runDate]:[runDate]], 0), MATCH(tbl_dailyDashboard[[#Headers],[avgTransactionTime]], tbl_dateHistory[#Headers], 0)), "-")</f>
        <v>x</v>
      </c>
      <c r="F960" s="5" t="str">
        <f>IFERROR(INDEX(tbl_dateHistory[], MATCH(tbl_dailyDashboard[[#This Row],[runDate]:[runDate]], tbl_dateHistory[[runDate]:[runDate]], 0), MATCH(tbl_dailyDashboard[[#Headers],[botRuns]], tbl_dateHistory[#Headers], 0)), "-")</f>
        <v>x</v>
      </c>
      <c r="G960" s="6" t="str">
        <f>IFERROR(INDEX(tbl_dateHistory[], MATCH(tbl_dailyDashboard[[#This Row],[runDate]:[runDate]], tbl_dateHistory[[runDate]:[runDate]], 0), MATCH(tbl_dailyDashboard[[#Headers],[totalTransactions]], tbl_dateHistory[#Headers], 0)), "-")</f>
        <v>x</v>
      </c>
      <c r="H960" s="46" t="str">
        <f>IFERROR(INDEX(tbl_dateHistory[], MATCH(tbl_dailyDashboard[[#This Row],[runDate]:[runDate]], tbl_dateHistory[[runDate]:[runDate]], 0), MATCH(tbl_dailyDashboard[[#Headers],[percentSuccessful]], tbl_dateHistory[#Headers], 0)), "-")</f>
        <v>x</v>
      </c>
      <c r="I960" s="46" t="str">
        <f>IFERROR(INDEX(tbl_dateHistory[], MATCH(tbl_dailyDashboard[[#This Row],[runDate]:[runDate]], tbl_dateHistory[[runDate]:[runDate]], 0), MATCH(tbl_dailyDashboard[[#Headers],[percentBRE]], tbl_dateHistory[#Headers], 0)), "-")</f>
        <v>x</v>
      </c>
      <c r="J960" s="47" t="str">
        <f>IFERROR(INDEX(tbl_dateHistory[], MATCH(tbl_dailyDashboard[[#This Row],[runDate]:[runDate]], tbl_dateHistory[[runDate]:[runDate]], 0), MATCH(tbl_dailyDashboard[[#Headers],[percentSystemErrors]], tbl_dateHistory[#Headers], 0)), "-")</f>
        <v>x</v>
      </c>
      <c r="K960" s="69"/>
    </row>
    <row r="961" spans="2:11" x14ac:dyDescent="0.3">
      <c r="B961" s="63"/>
      <c r="C961" s="45" t="str">
        <f>IFERROR((INDEX(tbl_dateHistory[], tbl_dailyDashboard[[#This Row],[rowLookup]], 1)), "-")</f>
        <v>x</v>
      </c>
      <c r="D961" s="48" t="str">
        <f>IFERROR(INDEX(tbl_dateHistory[], MATCH(tbl_dailyDashboard[[#This Row],[runDate]:[runDate]], tbl_dateHistory[[runDate]:[runDate]], 0), MATCH(tbl_dailyDashboard[[#Headers],[avgBotRunTime]], tbl_dateHistory[#Headers], 0)), "-")</f>
        <v>x</v>
      </c>
      <c r="E961" s="48" t="str">
        <f>IFERROR(INDEX(tbl_dateHistory[], MATCH(tbl_dailyDashboard[[#This Row],[runDate]:[runDate]], tbl_dateHistory[[runDate]:[runDate]], 0), MATCH(tbl_dailyDashboard[[#Headers],[avgTransactionTime]], tbl_dateHistory[#Headers], 0)), "-")</f>
        <v>x</v>
      </c>
      <c r="F961" s="5" t="str">
        <f>IFERROR(INDEX(tbl_dateHistory[], MATCH(tbl_dailyDashboard[[#This Row],[runDate]:[runDate]], tbl_dateHistory[[runDate]:[runDate]], 0), MATCH(tbl_dailyDashboard[[#Headers],[botRuns]], tbl_dateHistory[#Headers], 0)), "-")</f>
        <v>x</v>
      </c>
      <c r="G961" s="6" t="str">
        <f>IFERROR(INDEX(tbl_dateHistory[], MATCH(tbl_dailyDashboard[[#This Row],[runDate]:[runDate]], tbl_dateHistory[[runDate]:[runDate]], 0), MATCH(tbl_dailyDashboard[[#Headers],[totalTransactions]], tbl_dateHistory[#Headers], 0)), "-")</f>
        <v>x</v>
      </c>
      <c r="H961" s="46" t="str">
        <f>IFERROR(INDEX(tbl_dateHistory[], MATCH(tbl_dailyDashboard[[#This Row],[runDate]:[runDate]], tbl_dateHistory[[runDate]:[runDate]], 0), MATCH(tbl_dailyDashboard[[#Headers],[percentSuccessful]], tbl_dateHistory[#Headers], 0)), "-")</f>
        <v>x</v>
      </c>
      <c r="I961" s="46" t="str">
        <f>IFERROR(INDEX(tbl_dateHistory[], MATCH(tbl_dailyDashboard[[#This Row],[runDate]:[runDate]], tbl_dateHistory[[runDate]:[runDate]], 0), MATCH(tbl_dailyDashboard[[#Headers],[percentBRE]], tbl_dateHistory[#Headers], 0)), "-")</f>
        <v>x</v>
      </c>
      <c r="J961" s="47" t="str">
        <f>IFERROR(INDEX(tbl_dateHistory[], MATCH(tbl_dailyDashboard[[#This Row],[runDate]:[runDate]], tbl_dateHistory[[runDate]:[runDate]], 0), MATCH(tbl_dailyDashboard[[#Headers],[percentSystemErrors]], tbl_dateHistory[#Headers], 0)), "-")</f>
        <v>x</v>
      </c>
      <c r="K961" s="69"/>
    </row>
    <row r="962" spans="2:11" x14ac:dyDescent="0.3">
      <c r="B962" s="63"/>
      <c r="C962" s="45" t="str">
        <f>IFERROR((INDEX(tbl_dateHistory[], tbl_dailyDashboard[[#This Row],[rowLookup]], 1)), "-")</f>
        <v>x</v>
      </c>
      <c r="D962" s="48" t="str">
        <f>IFERROR(INDEX(tbl_dateHistory[], MATCH(tbl_dailyDashboard[[#This Row],[runDate]:[runDate]], tbl_dateHistory[[runDate]:[runDate]], 0), MATCH(tbl_dailyDashboard[[#Headers],[avgBotRunTime]], tbl_dateHistory[#Headers], 0)), "-")</f>
        <v>x</v>
      </c>
      <c r="E962" s="48" t="str">
        <f>IFERROR(INDEX(tbl_dateHistory[], MATCH(tbl_dailyDashboard[[#This Row],[runDate]:[runDate]], tbl_dateHistory[[runDate]:[runDate]], 0), MATCH(tbl_dailyDashboard[[#Headers],[avgTransactionTime]], tbl_dateHistory[#Headers], 0)), "-")</f>
        <v>x</v>
      </c>
      <c r="F962" s="5" t="str">
        <f>IFERROR(INDEX(tbl_dateHistory[], MATCH(tbl_dailyDashboard[[#This Row],[runDate]:[runDate]], tbl_dateHistory[[runDate]:[runDate]], 0), MATCH(tbl_dailyDashboard[[#Headers],[botRuns]], tbl_dateHistory[#Headers], 0)), "-")</f>
        <v>x</v>
      </c>
      <c r="G962" s="6" t="str">
        <f>IFERROR(INDEX(tbl_dateHistory[], MATCH(tbl_dailyDashboard[[#This Row],[runDate]:[runDate]], tbl_dateHistory[[runDate]:[runDate]], 0), MATCH(tbl_dailyDashboard[[#Headers],[totalTransactions]], tbl_dateHistory[#Headers], 0)), "-")</f>
        <v>x</v>
      </c>
      <c r="H962" s="46" t="str">
        <f>IFERROR(INDEX(tbl_dateHistory[], MATCH(tbl_dailyDashboard[[#This Row],[runDate]:[runDate]], tbl_dateHistory[[runDate]:[runDate]], 0), MATCH(tbl_dailyDashboard[[#Headers],[percentSuccessful]], tbl_dateHistory[#Headers], 0)), "-")</f>
        <v>x</v>
      </c>
      <c r="I962" s="46" t="str">
        <f>IFERROR(INDEX(tbl_dateHistory[], MATCH(tbl_dailyDashboard[[#This Row],[runDate]:[runDate]], tbl_dateHistory[[runDate]:[runDate]], 0), MATCH(tbl_dailyDashboard[[#Headers],[percentBRE]], tbl_dateHistory[#Headers], 0)), "-")</f>
        <v>x</v>
      </c>
      <c r="J962" s="47" t="str">
        <f>IFERROR(INDEX(tbl_dateHistory[], MATCH(tbl_dailyDashboard[[#This Row],[runDate]:[runDate]], tbl_dateHistory[[runDate]:[runDate]], 0), MATCH(tbl_dailyDashboard[[#Headers],[percentSystemErrors]], tbl_dateHistory[#Headers], 0)), "-")</f>
        <v>x</v>
      </c>
      <c r="K962" s="69"/>
    </row>
    <row r="963" spans="2:11" x14ac:dyDescent="0.3">
      <c r="B963" s="63"/>
      <c r="C963" s="45" t="str">
        <f>IFERROR((INDEX(tbl_dateHistory[], tbl_dailyDashboard[[#This Row],[rowLookup]], 1)), "-")</f>
        <v>x</v>
      </c>
      <c r="D963" s="48" t="str">
        <f>IFERROR(INDEX(tbl_dateHistory[], MATCH(tbl_dailyDashboard[[#This Row],[runDate]:[runDate]], tbl_dateHistory[[runDate]:[runDate]], 0), MATCH(tbl_dailyDashboard[[#Headers],[avgBotRunTime]], tbl_dateHistory[#Headers], 0)), "-")</f>
        <v>x</v>
      </c>
      <c r="E963" s="48" t="str">
        <f>IFERROR(INDEX(tbl_dateHistory[], MATCH(tbl_dailyDashboard[[#This Row],[runDate]:[runDate]], tbl_dateHistory[[runDate]:[runDate]], 0), MATCH(tbl_dailyDashboard[[#Headers],[avgTransactionTime]], tbl_dateHistory[#Headers], 0)), "-")</f>
        <v>x</v>
      </c>
      <c r="F963" s="5" t="str">
        <f>IFERROR(INDEX(tbl_dateHistory[], MATCH(tbl_dailyDashboard[[#This Row],[runDate]:[runDate]], tbl_dateHistory[[runDate]:[runDate]], 0), MATCH(tbl_dailyDashboard[[#Headers],[botRuns]], tbl_dateHistory[#Headers], 0)), "-")</f>
        <v>x</v>
      </c>
      <c r="G963" s="6" t="str">
        <f>IFERROR(INDEX(tbl_dateHistory[], MATCH(tbl_dailyDashboard[[#This Row],[runDate]:[runDate]], tbl_dateHistory[[runDate]:[runDate]], 0), MATCH(tbl_dailyDashboard[[#Headers],[totalTransactions]], tbl_dateHistory[#Headers], 0)), "-")</f>
        <v>x</v>
      </c>
      <c r="H963" s="46" t="str">
        <f>IFERROR(INDEX(tbl_dateHistory[], MATCH(tbl_dailyDashboard[[#This Row],[runDate]:[runDate]], tbl_dateHistory[[runDate]:[runDate]], 0), MATCH(tbl_dailyDashboard[[#Headers],[percentSuccessful]], tbl_dateHistory[#Headers], 0)), "-")</f>
        <v>x</v>
      </c>
      <c r="I963" s="46" t="str">
        <f>IFERROR(INDEX(tbl_dateHistory[], MATCH(tbl_dailyDashboard[[#This Row],[runDate]:[runDate]], tbl_dateHistory[[runDate]:[runDate]], 0), MATCH(tbl_dailyDashboard[[#Headers],[percentBRE]], tbl_dateHistory[#Headers], 0)), "-")</f>
        <v>x</v>
      </c>
      <c r="J963" s="47" t="str">
        <f>IFERROR(INDEX(tbl_dateHistory[], MATCH(tbl_dailyDashboard[[#This Row],[runDate]:[runDate]], tbl_dateHistory[[runDate]:[runDate]], 0), MATCH(tbl_dailyDashboard[[#Headers],[percentSystemErrors]], tbl_dateHistory[#Headers], 0)), "-")</f>
        <v>x</v>
      </c>
      <c r="K963" s="69"/>
    </row>
    <row r="964" spans="2:11" x14ac:dyDescent="0.3">
      <c r="B964" s="63"/>
      <c r="C964" s="45" t="str">
        <f>IFERROR((INDEX(tbl_dateHistory[], tbl_dailyDashboard[[#This Row],[rowLookup]], 1)), "-")</f>
        <v>x</v>
      </c>
      <c r="D964" s="48" t="str">
        <f>IFERROR(INDEX(tbl_dateHistory[], MATCH(tbl_dailyDashboard[[#This Row],[runDate]:[runDate]], tbl_dateHistory[[runDate]:[runDate]], 0), MATCH(tbl_dailyDashboard[[#Headers],[avgBotRunTime]], tbl_dateHistory[#Headers], 0)), "-")</f>
        <v>x</v>
      </c>
      <c r="E964" s="48" t="str">
        <f>IFERROR(INDEX(tbl_dateHistory[], MATCH(tbl_dailyDashboard[[#This Row],[runDate]:[runDate]], tbl_dateHistory[[runDate]:[runDate]], 0), MATCH(tbl_dailyDashboard[[#Headers],[avgTransactionTime]], tbl_dateHistory[#Headers], 0)), "-")</f>
        <v>x</v>
      </c>
      <c r="F964" s="5" t="str">
        <f>IFERROR(INDEX(tbl_dateHistory[], MATCH(tbl_dailyDashboard[[#This Row],[runDate]:[runDate]], tbl_dateHistory[[runDate]:[runDate]], 0), MATCH(tbl_dailyDashboard[[#Headers],[botRuns]], tbl_dateHistory[#Headers], 0)), "-")</f>
        <v>x</v>
      </c>
      <c r="G964" s="6" t="str">
        <f>IFERROR(INDEX(tbl_dateHistory[], MATCH(tbl_dailyDashboard[[#This Row],[runDate]:[runDate]], tbl_dateHistory[[runDate]:[runDate]], 0), MATCH(tbl_dailyDashboard[[#Headers],[totalTransactions]], tbl_dateHistory[#Headers], 0)), "-")</f>
        <v>x</v>
      </c>
      <c r="H964" s="46" t="str">
        <f>IFERROR(INDEX(tbl_dateHistory[], MATCH(tbl_dailyDashboard[[#This Row],[runDate]:[runDate]], tbl_dateHistory[[runDate]:[runDate]], 0), MATCH(tbl_dailyDashboard[[#Headers],[percentSuccessful]], tbl_dateHistory[#Headers], 0)), "-")</f>
        <v>x</v>
      </c>
      <c r="I964" s="46" t="str">
        <f>IFERROR(INDEX(tbl_dateHistory[], MATCH(tbl_dailyDashboard[[#This Row],[runDate]:[runDate]], tbl_dateHistory[[runDate]:[runDate]], 0), MATCH(tbl_dailyDashboard[[#Headers],[percentBRE]], tbl_dateHistory[#Headers], 0)), "-")</f>
        <v>x</v>
      </c>
      <c r="J964" s="47" t="str">
        <f>IFERROR(INDEX(tbl_dateHistory[], MATCH(tbl_dailyDashboard[[#This Row],[runDate]:[runDate]], tbl_dateHistory[[runDate]:[runDate]], 0), MATCH(tbl_dailyDashboard[[#Headers],[percentSystemErrors]], tbl_dateHistory[#Headers], 0)), "-")</f>
        <v>x</v>
      </c>
      <c r="K964" s="69"/>
    </row>
    <row r="965" spans="2:11" x14ac:dyDescent="0.3">
      <c r="B965" s="63"/>
      <c r="C965" s="45" t="str">
        <f>IFERROR((INDEX(tbl_dateHistory[], tbl_dailyDashboard[[#This Row],[rowLookup]], 1)), "-")</f>
        <v>x</v>
      </c>
      <c r="D965" s="48" t="str">
        <f>IFERROR(INDEX(tbl_dateHistory[], MATCH(tbl_dailyDashboard[[#This Row],[runDate]:[runDate]], tbl_dateHistory[[runDate]:[runDate]], 0), MATCH(tbl_dailyDashboard[[#Headers],[avgBotRunTime]], tbl_dateHistory[#Headers], 0)), "-")</f>
        <v>x</v>
      </c>
      <c r="E965" s="48" t="str">
        <f>IFERROR(INDEX(tbl_dateHistory[], MATCH(tbl_dailyDashboard[[#This Row],[runDate]:[runDate]], tbl_dateHistory[[runDate]:[runDate]], 0), MATCH(tbl_dailyDashboard[[#Headers],[avgTransactionTime]], tbl_dateHistory[#Headers], 0)), "-")</f>
        <v>x</v>
      </c>
      <c r="F965" s="5" t="str">
        <f>IFERROR(INDEX(tbl_dateHistory[], MATCH(tbl_dailyDashboard[[#This Row],[runDate]:[runDate]], tbl_dateHistory[[runDate]:[runDate]], 0), MATCH(tbl_dailyDashboard[[#Headers],[botRuns]], tbl_dateHistory[#Headers], 0)), "-")</f>
        <v>x</v>
      </c>
      <c r="G965" s="6" t="str">
        <f>IFERROR(INDEX(tbl_dateHistory[], MATCH(tbl_dailyDashboard[[#This Row],[runDate]:[runDate]], tbl_dateHistory[[runDate]:[runDate]], 0), MATCH(tbl_dailyDashboard[[#Headers],[totalTransactions]], tbl_dateHistory[#Headers], 0)), "-")</f>
        <v>x</v>
      </c>
      <c r="H965" s="46" t="str">
        <f>IFERROR(INDEX(tbl_dateHistory[], MATCH(tbl_dailyDashboard[[#This Row],[runDate]:[runDate]], tbl_dateHistory[[runDate]:[runDate]], 0), MATCH(tbl_dailyDashboard[[#Headers],[percentSuccessful]], tbl_dateHistory[#Headers], 0)), "-")</f>
        <v>x</v>
      </c>
      <c r="I965" s="46" t="str">
        <f>IFERROR(INDEX(tbl_dateHistory[], MATCH(tbl_dailyDashboard[[#This Row],[runDate]:[runDate]], tbl_dateHistory[[runDate]:[runDate]], 0), MATCH(tbl_dailyDashboard[[#Headers],[percentBRE]], tbl_dateHistory[#Headers], 0)), "-")</f>
        <v>x</v>
      </c>
      <c r="J965" s="47" t="str">
        <f>IFERROR(INDEX(tbl_dateHistory[], MATCH(tbl_dailyDashboard[[#This Row],[runDate]:[runDate]], tbl_dateHistory[[runDate]:[runDate]], 0), MATCH(tbl_dailyDashboard[[#Headers],[percentSystemErrors]], tbl_dateHistory[#Headers], 0)), "-")</f>
        <v>x</v>
      </c>
      <c r="K965" s="69"/>
    </row>
    <row r="966" spans="2:11" x14ac:dyDescent="0.3">
      <c r="B966" s="63"/>
      <c r="C966" s="45" t="str">
        <f>IFERROR((INDEX(tbl_dateHistory[], tbl_dailyDashboard[[#This Row],[rowLookup]], 1)), "-")</f>
        <v>x</v>
      </c>
      <c r="D966" s="48" t="str">
        <f>IFERROR(INDEX(tbl_dateHistory[], MATCH(tbl_dailyDashboard[[#This Row],[runDate]:[runDate]], tbl_dateHistory[[runDate]:[runDate]], 0), MATCH(tbl_dailyDashboard[[#Headers],[avgBotRunTime]], tbl_dateHistory[#Headers], 0)), "-")</f>
        <v>x</v>
      </c>
      <c r="E966" s="48" t="str">
        <f>IFERROR(INDEX(tbl_dateHistory[], MATCH(tbl_dailyDashboard[[#This Row],[runDate]:[runDate]], tbl_dateHistory[[runDate]:[runDate]], 0), MATCH(tbl_dailyDashboard[[#Headers],[avgTransactionTime]], tbl_dateHistory[#Headers], 0)), "-")</f>
        <v>x</v>
      </c>
      <c r="F966" s="5" t="str">
        <f>IFERROR(INDEX(tbl_dateHistory[], MATCH(tbl_dailyDashboard[[#This Row],[runDate]:[runDate]], tbl_dateHistory[[runDate]:[runDate]], 0), MATCH(tbl_dailyDashboard[[#Headers],[botRuns]], tbl_dateHistory[#Headers], 0)), "-")</f>
        <v>x</v>
      </c>
      <c r="G966" s="6" t="str">
        <f>IFERROR(INDEX(tbl_dateHistory[], MATCH(tbl_dailyDashboard[[#This Row],[runDate]:[runDate]], tbl_dateHistory[[runDate]:[runDate]], 0), MATCH(tbl_dailyDashboard[[#Headers],[totalTransactions]], tbl_dateHistory[#Headers], 0)), "-")</f>
        <v>x</v>
      </c>
      <c r="H966" s="46" t="str">
        <f>IFERROR(INDEX(tbl_dateHistory[], MATCH(tbl_dailyDashboard[[#This Row],[runDate]:[runDate]], tbl_dateHistory[[runDate]:[runDate]], 0), MATCH(tbl_dailyDashboard[[#Headers],[percentSuccessful]], tbl_dateHistory[#Headers], 0)), "-")</f>
        <v>x</v>
      </c>
      <c r="I966" s="46" t="str">
        <f>IFERROR(INDEX(tbl_dateHistory[], MATCH(tbl_dailyDashboard[[#This Row],[runDate]:[runDate]], tbl_dateHistory[[runDate]:[runDate]], 0), MATCH(tbl_dailyDashboard[[#Headers],[percentBRE]], tbl_dateHistory[#Headers], 0)), "-")</f>
        <v>x</v>
      </c>
      <c r="J966" s="47" t="str">
        <f>IFERROR(INDEX(tbl_dateHistory[], MATCH(tbl_dailyDashboard[[#This Row],[runDate]:[runDate]], tbl_dateHistory[[runDate]:[runDate]], 0), MATCH(tbl_dailyDashboard[[#Headers],[percentSystemErrors]], tbl_dateHistory[#Headers], 0)), "-")</f>
        <v>x</v>
      </c>
      <c r="K966" s="69"/>
    </row>
    <row r="967" spans="2:11" x14ac:dyDescent="0.3">
      <c r="B967" s="63"/>
      <c r="C967" s="45" t="str">
        <f>IFERROR((INDEX(tbl_dateHistory[], tbl_dailyDashboard[[#This Row],[rowLookup]], 1)), "-")</f>
        <v>x</v>
      </c>
      <c r="D967" s="48" t="str">
        <f>IFERROR(INDEX(tbl_dateHistory[], MATCH(tbl_dailyDashboard[[#This Row],[runDate]:[runDate]], tbl_dateHistory[[runDate]:[runDate]], 0), MATCH(tbl_dailyDashboard[[#Headers],[avgBotRunTime]], tbl_dateHistory[#Headers], 0)), "-")</f>
        <v>x</v>
      </c>
      <c r="E967" s="48" t="str">
        <f>IFERROR(INDEX(tbl_dateHistory[], MATCH(tbl_dailyDashboard[[#This Row],[runDate]:[runDate]], tbl_dateHistory[[runDate]:[runDate]], 0), MATCH(tbl_dailyDashboard[[#Headers],[avgTransactionTime]], tbl_dateHistory[#Headers], 0)), "-")</f>
        <v>x</v>
      </c>
      <c r="F967" s="5" t="str">
        <f>IFERROR(INDEX(tbl_dateHistory[], MATCH(tbl_dailyDashboard[[#This Row],[runDate]:[runDate]], tbl_dateHistory[[runDate]:[runDate]], 0), MATCH(tbl_dailyDashboard[[#Headers],[botRuns]], tbl_dateHistory[#Headers], 0)), "-")</f>
        <v>x</v>
      </c>
      <c r="G967" s="6" t="str">
        <f>IFERROR(INDEX(tbl_dateHistory[], MATCH(tbl_dailyDashboard[[#This Row],[runDate]:[runDate]], tbl_dateHistory[[runDate]:[runDate]], 0), MATCH(tbl_dailyDashboard[[#Headers],[totalTransactions]], tbl_dateHistory[#Headers], 0)), "-")</f>
        <v>x</v>
      </c>
      <c r="H967" s="46" t="str">
        <f>IFERROR(INDEX(tbl_dateHistory[], MATCH(tbl_dailyDashboard[[#This Row],[runDate]:[runDate]], tbl_dateHistory[[runDate]:[runDate]], 0), MATCH(tbl_dailyDashboard[[#Headers],[percentSuccessful]], tbl_dateHistory[#Headers], 0)), "-")</f>
        <v>x</v>
      </c>
      <c r="I967" s="46" t="str">
        <f>IFERROR(INDEX(tbl_dateHistory[], MATCH(tbl_dailyDashboard[[#This Row],[runDate]:[runDate]], tbl_dateHistory[[runDate]:[runDate]], 0), MATCH(tbl_dailyDashboard[[#Headers],[percentBRE]], tbl_dateHistory[#Headers], 0)), "-")</f>
        <v>x</v>
      </c>
      <c r="J967" s="47" t="str">
        <f>IFERROR(INDEX(tbl_dateHistory[], MATCH(tbl_dailyDashboard[[#This Row],[runDate]:[runDate]], tbl_dateHistory[[runDate]:[runDate]], 0), MATCH(tbl_dailyDashboard[[#Headers],[percentSystemErrors]], tbl_dateHistory[#Headers], 0)), "-")</f>
        <v>x</v>
      </c>
      <c r="K967" s="69"/>
    </row>
    <row r="968" spans="2:11" x14ac:dyDescent="0.3">
      <c r="B968" s="63"/>
      <c r="C968" s="45" t="str">
        <f>IFERROR((INDEX(tbl_dateHistory[], tbl_dailyDashboard[[#This Row],[rowLookup]], 1)), "-")</f>
        <v>x</v>
      </c>
      <c r="D968" s="48" t="str">
        <f>IFERROR(INDEX(tbl_dateHistory[], MATCH(tbl_dailyDashboard[[#This Row],[runDate]:[runDate]], tbl_dateHistory[[runDate]:[runDate]], 0), MATCH(tbl_dailyDashboard[[#Headers],[avgBotRunTime]], tbl_dateHistory[#Headers], 0)), "-")</f>
        <v>x</v>
      </c>
      <c r="E968" s="48" t="str">
        <f>IFERROR(INDEX(tbl_dateHistory[], MATCH(tbl_dailyDashboard[[#This Row],[runDate]:[runDate]], tbl_dateHistory[[runDate]:[runDate]], 0), MATCH(tbl_dailyDashboard[[#Headers],[avgTransactionTime]], tbl_dateHistory[#Headers], 0)), "-")</f>
        <v>x</v>
      </c>
      <c r="F968" s="5" t="str">
        <f>IFERROR(INDEX(tbl_dateHistory[], MATCH(tbl_dailyDashboard[[#This Row],[runDate]:[runDate]], tbl_dateHistory[[runDate]:[runDate]], 0), MATCH(tbl_dailyDashboard[[#Headers],[botRuns]], tbl_dateHistory[#Headers], 0)), "-")</f>
        <v>x</v>
      </c>
      <c r="G968" s="6" t="str">
        <f>IFERROR(INDEX(tbl_dateHistory[], MATCH(tbl_dailyDashboard[[#This Row],[runDate]:[runDate]], tbl_dateHistory[[runDate]:[runDate]], 0), MATCH(tbl_dailyDashboard[[#Headers],[totalTransactions]], tbl_dateHistory[#Headers], 0)), "-")</f>
        <v>x</v>
      </c>
      <c r="H968" s="46" t="str">
        <f>IFERROR(INDEX(tbl_dateHistory[], MATCH(tbl_dailyDashboard[[#This Row],[runDate]:[runDate]], tbl_dateHistory[[runDate]:[runDate]], 0), MATCH(tbl_dailyDashboard[[#Headers],[percentSuccessful]], tbl_dateHistory[#Headers], 0)), "-")</f>
        <v>x</v>
      </c>
      <c r="I968" s="46" t="str">
        <f>IFERROR(INDEX(tbl_dateHistory[], MATCH(tbl_dailyDashboard[[#This Row],[runDate]:[runDate]], tbl_dateHistory[[runDate]:[runDate]], 0), MATCH(tbl_dailyDashboard[[#Headers],[percentBRE]], tbl_dateHistory[#Headers], 0)), "-")</f>
        <v>x</v>
      </c>
      <c r="J968" s="47" t="str">
        <f>IFERROR(INDEX(tbl_dateHistory[], MATCH(tbl_dailyDashboard[[#This Row],[runDate]:[runDate]], tbl_dateHistory[[runDate]:[runDate]], 0), MATCH(tbl_dailyDashboard[[#Headers],[percentSystemErrors]], tbl_dateHistory[#Headers], 0)), "-")</f>
        <v>x</v>
      </c>
      <c r="K968" s="69"/>
    </row>
    <row r="969" spans="2:11" x14ac:dyDescent="0.3">
      <c r="B969" s="63"/>
      <c r="C969" s="45" t="str">
        <f>IFERROR((INDEX(tbl_dateHistory[], tbl_dailyDashboard[[#This Row],[rowLookup]], 1)), "-")</f>
        <v>x</v>
      </c>
      <c r="D969" s="48" t="str">
        <f>IFERROR(INDEX(tbl_dateHistory[], MATCH(tbl_dailyDashboard[[#This Row],[runDate]:[runDate]], tbl_dateHistory[[runDate]:[runDate]], 0), MATCH(tbl_dailyDashboard[[#Headers],[avgBotRunTime]], tbl_dateHistory[#Headers], 0)), "-")</f>
        <v>x</v>
      </c>
      <c r="E969" s="48" t="str">
        <f>IFERROR(INDEX(tbl_dateHistory[], MATCH(tbl_dailyDashboard[[#This Row],[runDate]:[runDate]], tbl_dateHistory[[runDate]:[runDate]], 0), MATCH(tbl_dailyDashboard[[#Headers],[avgTransactionTime]], tbl_dateHistory[#Headers], 0)), "-")</f>
        <v>x</v>
      </c>
      <c r="F969" s="5" t="str">
        <f>IFERROR(INDEX(tbl_dateHistory[], MATCH(tbl_dailyDashboard[[#This Row],[runDate]:[runDate]], tbl_dateHistory[[runDate]:[runDate]], 0), MATCH(tbl_dailyDashboard[[#Headers],[botRuns]], tbl_dateHistory[#Headers], 0)), "-")</f>
        <v>x</v>
      </c>
      <c r="G969" s="6" t="str">
        <f>IFERROR(INDEX(tbl_dateHistory[], MATCH(tbl_dailyDashboard[[#This Row],[runDate]:[runDate]], tbl_dateHistory[[runDate]:[runDate]], 0), MATCH(tbl_dailyDashboard[[#Headers],[totalTransactions]], tbl_dateHistory[#Headers], 0)), "-")</f>
        <v>x</v>
      </c>
      <c r="H969" s="46" t="str">
        <f>IFERROR(INDEX(tbl_dateHistory[], MATCH(tbl_dailyDashboard[[#This Row],[runDate]:[runDate]], tbl_dateHistory[[runDate]:[runDate]], 0), MATCH(tbl_dailyDashboard[[#Headers],[percentSuccessful]], tbl_dateHistory[#Headers], 0)), "-")</f>
        <v>x</v>
      </c>
      <c r="I969" s="46" t="str">
        <f>IFERROR(INDEX(tbl_dateHistory[], MATCH(tbl_dailyDashboard[[#This Row],[runDate]:[runDate]], tbl_dateHistory[[runDate]:[runDate]], 0), MATCH(tbl_dailyDashboard[[#Headers],[percentBRE]], tbl_dateHistory[#Headers], 0)), "-")</f>
        <v>x</v>
      </c>
      <c r="J969" s="47" t="str">
        <f>IFERROR(INDEX(tbl_dateHistory[], MATCH(tbl_dailyDashboard[[#This Row],[runDate]:[runDate]], tbl_dateHistory[[runDate]:[runDate]], 0), MATCH(tbl_dailyDashboard[[#Headers],[percentSystemErrors]], tbl_dateHistory[#Headers], 0)), "-")</f>
        <v>x</v>
      </c>
      <c r="K969" s="69"/>
    </row>
    <row r="970" spans="2:11" x14ac:dyDescent="0.3">
      <c r="B970" s="63"/>
      <c r="C970" s="45" t="str">
        <f>IFERROR((INDEX(tbl_dateHistory[], tbl_dailyDashboard[[#This Row],[rowLookup]], 1)), "-")</f>
        <v>x</v>
      </c>
      <c r="D970" s="48" t="str">
        <f>IFERROR(INDEX(tbl_dateHistory[], MATCH(tbl_dailyDashboard[[#This Row],[runDate]:[runDate]], tbl_dateHistory[[runDate]:[runDate]], 0), MATCH(tbl_dailyDashboard[[#Headers],[avgBotRunTime]], tbl_dateHistory[#Headers], 0)), "-")</f>
        <v>x</v>
      </c>
      <c r="E970" s="48" t="str">
        <f>IFERROR(INDEX(tbl_dateHistory[], MATCH(tbl_dailyDashboard[[#This Row],[runDate]:[runDate]], tbl_dateHistory[[runDate]:[runDate]], 0), MATCH(tbl_dailyDashboard[[#Headers],[avgTransactionTime]], tbl_dateHistory[#Headers], 0)), "-")</f>
        <v>x</v>
      </c>
      <c r="F970" s="5" t="str">
        <f>IFERROR(INDEX(tbl_dateHistory[], MATCH(tbl_dailyDashboard[[#This Row],[runDate]:[runDate]], tbl_dateHistory[[runDate]:[runDate]], 0), MATCH(tbl_dailyDashboard[[#Headers],[botRuns]], tbl_dateHistory[#Headers], 0)), "-")</f>
        <v>x</v>
      </c>
      <c r="G970" s="6" t="str">
        <f>IFERROR(INDEX(tbl_dateHistory[], MATCH(tbl_dailyDashboard[[#This Row],[runDate]:[runDate]], tbl_dateHistory[[runDate]:[runDate]], 0), MATCH(tbl_dailyDashboard[[#Headers],[totalTransactions]], tbl_dateHistory[#Headers], 0)), "-")</f>
        <v>x</v>
      </c>
      <c r="H970" s="46" t="str">
        <f>IFERROR(INDEX(tbl_dateHistory[], MATCH(tbl_dailyDashboard[[#This Row],[runDate]:[runDate]], tbl_dateHistory[[runDate]:[runDate]], 0), MATCH(tbl_dailyDashboard[[#Headers],[percentSuccessful]], tbl_dateHistory[#Headers], 0)), "-")</f>
        <v>x</v>
      </c>
      <c r="I970" s="46" t="str">
        <f>IFERROR(INDEX(tbl_dateHistory[], MATCH(tbl_dailyDashboard[[#This Row],[runDate]:[runDate]], tbl_dateHistory[[runDate]:[runDate]], 0), MATCH(tbl_dailyDashboard[[#Headers],[percentBRE]], tbl_dateHistory[#Headers], 0)), "-")</f>
        <v>x</v>
      </c>
      <c r="J970" s="47" t="str">
        <f>IFERROR(INDEX(tbl_dateHistory[], MATCH(tbl_dailyDashboard[[#This Row],[runDate]:[runDate]], tbl_dateHistory[[runDate]:[runDate]], 0), MATCH(tbl_dailyDashboard[[#Headers],[percentSystemErrors]], tbl_dateHistory[#Headers], 0)), "-")</f>
        <v>x</v>
      </c>
      <c r="K970" s="69"/>
    </row>
    <row r="971" spans="2:11" x14ac:dyDescent="0.3">
      <c r="B971" s="63"/>
      <c r="C971" s="45" t="str">
        <f>IFERROR((INDEX(tbl_dateHistory[], tbl_dailyDashboard[[#This Row],[rowLookup]], 1)), "-")</f>
        <v>x</v>
      </c>
      <c r="D971" s="48" t="str">
        <f>IFERROR(INDEX(tbl_dateHistory[], MATCH(tbl_dailyDashboard[[#This Row],[runDate]:[runDate]], tbl_dateHistory[[runDate]:[runDate]], 0), MATCH(tbl_dailyDashboard[[#Headers],[avgBotRunTime]], tbl_dateHistory[#Headers], 0)), "-")</f>
        <v>x</v>
      </c>
      <c r="E971" s="48" t="str">
        <f>IFERROR(INDEX(tbl_dateHistory[], MATCH(tbl_dailyDashboard[[#This Row],[runDate]:[runDate]], tbl_dateHistory[[runDate]:[runDate]], 0), MATCH(tbl_dailyDashboard[[#Headers],[avgTransactionTime]], tbl_dateHistory[#Headers], 0)), "-")</f>
        <v>x</v>
      </c>
      <c r="F971" s="5" t="str">
        <f>IFERROR(INDEX(tbl_dateHistory[], MATCH(tbl_dailyDashboard[[#This Row],[runDate]:[runDate]], tbl_dateHistory[[runDate]:[runDate]], 0), MATCH(tbl_dailyDashboard[[#Headers],[botRuns]], tbl_dateHistory[#Headers], 0)), "-")</f>
        <v>x</v>
      </c>
      <c r="G971" s="6" t="str">
        <f>IFERROR(INDEX(tbl_dateHistory[], MATCH(tbl_dailyDashboard[[#This Row],[runDate]:[runDate]], tbl_dateHistory[[runDate]:[runDate]], 0), MATCH(tbl_dailyDashboard[[#Headers],[totalTransactions]], tbl_dateHistory[#Headers], 0)), "-")</f>
        <v>x</v>
      </c>
      <c r="H971" s="46" t="str">
        <f>IFERROR(INDEX(tbl_dateHistory[], MATCH(tbl_dailyDashboard[[#This Row],[runDate]:[runDate]], tbl_dateHistory[[runDate]:[runDate]], 0), MATCH(tbl_dailyDashboard[[#Headers],[percentSuccessful]], tbl_dateHistory[#Headers], 0)), "-")</f>
        <v>x</v>
      </c>
      <c r="I971" s="46" t="str">
        <f>IFERROR(INDEX(tbl_dateHistory[], MATCH(tbl_dailyDashboard[[#This Row],[runDate]:[runDate]], tbl_dateHistory[[runDate]:[runDate]], 0), MATCH(tbl_dailyDashboard[[#Headers],[percentBRE]], tbl_dateHistory[#Headers], 0)), "-")</f>
        <v>x</v>
      </c>
      <c r="J971" s="47" t="str">
        <f>IFERROR(INDEX(tbl_dateHistory[], MATCH(tbl_dailyDashboard[[#This Row],[runDate]:[runDate]], tbl_dateHistory[[runDate]:[runDate]], 0), MATCH(tbl_dailyDashboard[[#Headers],[percentSystemErrors]], tbl_dateHistory[#Headers], 0)), "-")</f>
        <v>x</v>
      </c>
      <c r="K971" s="69"/>
    </row>
    <row r="972" spans="2:11" x14ac:dyDescent="0.3">
      <c r="B972" s="63"/>
      <c r="C972" s="45" t="str">
        <f>IFERROR((INDEX(tbl_dateHistory[], tbl_dailyDashboard[[#This Row],[rowLookup]], 1)), "-")</f>
        <v>x</v>
      </c>
      <c r="D972" s="48" t="str">
        <f>IFERROR(INDEX(tbl_dateHistory[], MATCH(tbl_dailyDashboard[[#This Row],[runDate]:[runDate]], tbl_dateHistory[[runDate]:[runDate]], 0), MATCH(tbl_dailyDashboard[[#Headers],[avgBotRunTime]], tbl_dateHistory[#Headers], 0)), "-")</f>
        <v>x</v>
      </c>
      <c r="E972" s="48" t="str">
        <f>IFERROR(INDEX(tbl_dateHistory[], MATCH(tbl_dailyDashboard[[#This Row],[runDate]:[runDate]], tbl_dateHistory[[runDate]:[runDate]], 0), MATCH(tbl_dailyDashboard[[#Headers],[avgTransactionTime]], tbl_dateHistory[#Headers], 0)), "-")</f>
        <v>x</v>
      </c>
      <c r="F972" s="5" t="str">
        <f>IFERROR(INDEX(tbl_dateHistory[], MATCH(tbl_dailyDashboard[[#This Row],[runDate]:[runDate]], tbl_dateHistory[[runDate]:[runDate]], 0), MATCH(tbl_dailyDashboard[[#Headers],[botRuns]], tbl_dateHistory[#Headers], 0)), "-")</f>
        <v>x</v>
      </c>
      <c r="G972" s="6" t="str">
        <f>IFERROR(INDEX(tbl_dateHistory[], MATCH(tbl_dailyDashboard[[#This Row],[runDate]:[runDate]], tbl_dateHistory[[runDate]:[runDate]], 0), MATCH(tbl_dailyDashboard[[#Headers],[totalTransactions]], tbl_dateHistory[#Headers], 0)), "-")</f>
        <v>x</v>
      </c>
      <c r="H972" s="46" t="str">
        <f>IFERROR(INDEX(tbl_dateHistory[], MATCH(tbl_dailyDashboard[[#This Row],[runDate]:[runDate]], tbl_dateHistory[[runDate]:[runDate]], 0), MATCH(tbl_dailyDashboard[[#Headers],[percentSuccessful]], tbl_dateHistory[#Headers], 0)), "-")</f>
        <v>x</v>
      </c>
      <c r="I972" s="46" t="str">
        <f>IFERROR(INDEX(tbl_dateHistory[], MATCH(tbl_dailyDashboard[[#This Row],[runDate]:[runDate]], tbl_dateHistory[[runDate]:[runDate]], 0), MATCH(tbl_dailyDashboard[[#Headers],[percentBRE]], tbl_dateHistory[#Headers], 0)), "-")</f>
        <v>x</v>
      </c>
      <c r="J972" s="47" t="str">
        <f>IFERROR(INDEX(tbl_dateHistory[], MATCH(tbl_dailyDashboard[[#This Row],[runDate]:[runDate]], tbl_dateHistory[[runDate]:[runDate]], 0), MATCH(tbl_dailyDashboard[[#Headers],[percentSystemErrors]], tbl_dateHistory[#Headers], 0)), "-")</f>
        <v>x</v>
      </c>
      <c r="K972" s="69"/>
    </row>
    <row r="973" spans="2:11" x14ac:dyDescent="0.3">
      <c r="B973" s="63"/>
      <c r="C973" s="45" t="str">
        <f>IFERROR((INDEX(tbl_dateHistory[], tbl_dailyDashboard[[#This Row],[rowLookup]], 1)), "-")</f>
        <v>x</v>
      </c>
      <c r="D973" s="48" t="str">
        <f>IFERROR(INDEX(tbl_dateHistory[], MATCH(tbl_dailyDashboard[[#This Row],[runDate]:[runDate]], tbl_dateHistory[[runDate]:[runDate]], 0), MATCH(tbl_dailyDashboard[[#Headers],[avgBotRunTime]], tbl_dateHistory[#Headers], 0)), "-")</f>
        <v>x</v>
      </c>
      <c r="E973" s="48" t="str">
        <f>IFERROR(INDEX(tbl_dateHistory[], MATCH(tbl_dailyDashboard[[#This Row],[runDate]:[runDate]], tbl_dateHistory[[runDate]:[runDate]], 0), MATCH(tbl_dailyDashboard[[#Headers],[avgTransactionTime]], tbl_dateHistory[#Headers], 0)), "-")</f>
        <v>x</v>
      </c>
      <c r="F973" s="5" t="str">
        <f>IFERROR(INDEX(tbl_dateHistory[], MATCH(tbl_dailyDashboard[[#This Row],[runDate]:[runDate]], tbl_dateHistory[[runDate]:[runDate]], 0), MATCH(tbl_dailyDashboard[[#Headers],[botRuns]], tbl_dateHistory[#Headers], 0)), "-")</f>
        <v>x</v>
      </c>
      <c r="G973" s="6" t="str">
        <f>IFERROR(INDEX(tbl_dateHistory[], MATCH(tbl_dailyDashboard[[#This Row],[runDate]:[runDate]], tbl_dateHistory[[runDate]:[runDate]], 0), MATCH(tbl_dailyDashboard[[#Headers],[totalTransactions]], tbl_dateHistory[#Headers], 0)), "-")</f>
        <v>x</v>
      </c>
      <c r="H973" s="46" t="str">
        <f>IFERROR(INDEX(tbl_dateHistory[], MATCH(tbl_dailyDashboard[[#This Row],[runDate]:[runDate]], tbl_dateHistory[[runDate]:[runDate]], 0), MATCH(tbl_dailyDashboard[[#Headers],[percentSuccessful]], tbl_dateHistory[#Headers], 0)), "-")</f>
        <v>x</v>
      </c>
      <c r="I973" s="46" t="str">
        <f>IFERROR(INDEX(tbl_dateHistory[], MATCH(tbl_dailyDashboard[[#This Row],[runDate]:[runDate]], tbl_dateHistory[[runDate]:[runDate]], 0), MATCH(tbl_dailyDashboard[[#Headers],[percentBRE]], tbl_dateHistory[#Headers], 0)), "-")</f>
        <v>x</v>
      </c>
      <c r="J973" s="47" t="str">
        <f>IFERROR(INDEX(tbl_dateHistory[], MATCH(tbl_dailyDashboard[[#This Row],[runDate]:[runDate]], tbl_dateHistory[[runDate]:[runDate]], 0), MATCH(tbl_dailyDashboard[[#Headers],[percentSystemErrors]], tbl_dateHistory[#Headers], 0)), "-")</f>
        <v>x</v>
      </c>
      <c r="K973" s="69"/>
    </row>
    <row r="974" spans="2:11" x14ac:dyDescent="0.3">
      <c r="B974" s="63"/>
      <c r="C974" s="45" t="str">
        <f>IFERROR((INDEX(tbl_dateHistory[], tbl_dailyDashboard[[#This Row],[rowLookup]], 1)), "-")</f>
        <v>x</v>
      </c>
      <c r="D974" s="48" t="str">
        <f>IFERROR(INDEX(tbl_dateHistory[], MATCH(tbl_dailyDashboard[[#This Row],[runDate]:[runDate]], tbl_dateHistory[[runDate]:[runDate]], 0), MATCH(tbl_dailyDashboard[[#Headers],[avgBotRunTime]], tbl_dateHistory[#Headers], 0)), "-")</f>
        <v>x</v>
      </c>
      <c r="E974" s="48" t="str">
        <f>IFERROR(INDEX(tbl_dateHistory[], MATCH(tbl_dailyDashboard[[#This Row],[runDate]:[runDate]], tbl_dateHistory[[runDate]:[runDate]], 0), MATCH(tbl_dailyDashboard[[#Headers],[avgTransactionTime]], tbl_dateHistory[#Headers], 0)), "-")</f>
        <v>x</v>
      </c>
      <c r="F974" s="5" t="str">
        <f>IFERROR(INDEX(tbl_dateHistory[], MATCH(tbl_dailyDashboard[[#This Row],[runDate]:[runDate]], tbl_dateHistory[[runDate]:[runDate]], 0), MATCH(tbl_dailyDashboard[[#Headers],[botRuns]], tbl_dateHistory[#Headers], 0)), "-")</f>
        <v>x</v>
      </c>
      <c r="G974" s="6" t="str">
        <f>IFERROR(INDEX(tbl_dateHistory[], MATCH(tbl_dailyDashboard[[#This Row],[runDate]:[runDate]], tbl_dateHistory[[runDate]:[runDate]], 0), MATCH(tbl_dailyDashboard[[#Headers],[totalTransactions]], tbl_dateHistory[#Headers], 0)), "-")</f>
        <v>x</v>
      </c>
      <c r="H974" s="46" t="str">
        <f>IFERROR(INDEX(tbl_dateHistory[], MATCH(tbl_dailyDashboard[[#This Row],[runDate]:[runDate]], tbl_dateHistory[[runDate]:[runDate]], 0), MATCH(tbl_dailyDashboard[[#Headers],[percentSuccessful]], tbl_dateHistory[#Headers], 0)), "-")</f>
        <v>x</v>
      </c>
      <c r="I974" s="46" t="str">
        <f>IFERROR(INDEX(tbl_dateHistory[], MATCH(tbl_dailyDashboard[[#This Row],[runDate]:[runDate]], tbl_dateHistory[[runDate]:[runDate]], 0), MATCH(tbl_dailyDashboard[[#Headers],[percentBRE]], tbl_dateHistory[#Headers], 0)), "-")</f>
        <v>x</v>
      </c>
      <c r="J974" s="47" t="str">
        <f>IFERROR(INDEX(tbl_dateHistory[], MATCH(tbl_dailyDashboard[[#This Row],[runDate]:[runDate]], tbl_dateHistory[[runDate]:[runDate]], 0), MATCH(tbl_dailyDashboard[[#Headers],[percentSystemErrors]], tbl_dateHistory[#Headers], 0)), "-")</f>
        <v>x</v>
      </c>
      <c r="K974" s="69"/>
    </row>
    <row r="975" spans="2:11" x14ac:dyDescent="0.3">
      <c r="B975" s="63"/>
      <c r="C975" s="45" t="str">
        <f>IFERROR((INDEX(tbl_dateHistory[], tbl_dailyDashboard[[#This Row],[rowLookup]], 1)), "-")</f>
        <v>x</v>
      </c>
      <c r="D975" s="48" t="str">
        <f>IFERROR(INDEX(tbl_dateHistory[], MATCH(tbl_dailyDashboard[[#This Row],[runDate]:[runDate]], tbl_dateHistory[[runDate]:[runDate]], 0), MATCH(tbl_dailyDashboard[[#Headers],[avgBotRunTime]], tbl_dateHistory[#Headers], 0)), "-")</f>
        <v>x</v>
      </c>
      <c r="E975" s="48" t="str">
        <f>IFERROR(INDEX(tbl_dateHistory[], MATCH(tbl_dailyDashboard[[#This Row],[runDate]:[runDate]], tbl_dateHistory[[runDate]:[runDate]], 0), MATCH(tbl_dailyDashboard[[#Headers],[avgTransactionTime]], tbl_dateHistory[#Headers], 0)), "-")</f>
        <v>x</v>
      </c>
      <c r="F975" s="5" t="str">
        <f>IFERROR(INDEX(tbl_dateHistory[], MATCH(tbl_dailyDashboard[[#This Row],[runDate]:[runDate]], tbl_dateHistory[[runDate]:[runDate]], 0), MATCH(tbl_dailyDashboard[[#Headers],[botRuns]], tbl_dateHistory[#Headers], 0)), "-")</f>
        <v>x</v>
      </c>
      <c r="G975" s="6" t="str">
        <f>IFERROR(INDEX(tbl_dateHistory[], MATCH(tbl_dailyDashboard[[#This Row],[runDate]:[runDate]], tbl_dateHistory[[runDate]:[runDate]], 0), MATCH(tbl_dailyDashboard[[#Headers],[totalTransactions]], tbl_dateHistory[#Headers], 0)), "-")</f>
        <v>x</v>
      </c>
      <c r="H975" s="46" t="str">
        <f>IFERROR(INDEX(tbl_dateHistory[], MATCH(tbl_dailyDashboard[[#This Row],[runDate]:[runDate]], tbl_dateHistory[[runDate]:[runDate]], 0), MATCH(tbl_dailyDashboard[[#Headers],[percentSuccessful]], tbl_dateHistory[#Headers], 0)), "-")</f>
        <v>x</v>
      </c>
      <c r="I975" s="46" t="str">
        <f>IFERROR(INDEX(tbl_dateHistory[], MATCH(tbl_dailyDashboard[[#This Row],[runDate]:[runDate]], tbl_dateHistory[[runDate]:[runDate]], 0), MATCH(tbl_dailyDashboard[[#Headers],[percentBRE]], tbl_dateHistory[#Headers], 0)), "-")</f>
        <v>x</v>
      </c>
      <c r="J975" s="47" t="str">
        <f>IFERROR(INDEX(tbl_dateHistory[], MATCH(tbl_dailyDashboard[[#This Row],[runDate]:[runDate]], tbl_dateHistory[[runDate]:[runDate]], 0), MATCH(tbl_dailyDashboard[[#Headers],[percentSystemErrors]], tbl_dateHistory[#Headers], 0)), "-")</f>
        <v>x</v>
      </c>
      <c r="K975" s="69"/>
    </row>
    <row r="976" spans="2:11" x14ac:dyDescent="0.3">
      <c r="B976" s="63"/>
      <c r="C976" s="45" t="str">
        <f>IFERROR((INDEX(tbl_dateHistory[], tbl_dailyDashboard[[#This Row],[rowLookup]], 1)), "-")</f>
        <v>x</v>
      </c>
      <c r="D976" s="48" t="str">
        <f>IFERROR(INDEX(tbl_dateHistory[], MATCH(tbl_dailyDashboard[[#This Row],[runDate]:[runDate]], tbl_dateHistory[[runDate]:[runDate]], 0), MATCH(tbl_dailyDashboard[[#Headers],[avgBotRunTime]], tbl_dateHistory[#Headers], 0)), "-")</f>
        <v>x</v>
      </c>
      <c r="E976" s="48" t="str">
        <f>IFERROR(INDEX(tbl_dateHistory[], MATCH(tbl_dailyDashboard[[#This Row],[runDate]:[runDate]], tbl_dateHistory[[runDate]:[runDate]], 0), MATCH(tbl_dailyDashboard[[#Headers],[avgTransactionTime]], tbl_dateHistory[#Headers], 0)), "-")</f>
        <v>x</v>
      </c>
      <c r="F976" s="5" t="str">
        <f>IFERROR(INDEX(tbl_dateHistory[], MATCH(tbl_dailyDashboard[[#This Row],[runDate]:[runDate]], tbl_dateHistory[[runDate]:[runDate]], 0), MATCH(tbl_dailyDashboard[[#Headers],[botRuns]], tbl_dateHistory[#Headers], 0)), "-")</f>
        <v>x</v>
      </c>
      <c r="G976" s="6" t="str">
        <f>IFERROR(INDEX(tbl_dateHistory[], MATCH(tbl_dailyDashboard[[#This Row],[runDate]:[runDate]], tbl_dateHistory[[runDate]:[runDate]], 0), MATCH(tbl_dailyDashboard[[#Headers],[totalTransactions]], tbl_dateHistory[#Headers], 0)), "-")</f>
        <v>x</v>
      </c>
      <c r="H976" s="46" t="str">
        <f>IFERROR(INDEX(tbl_dateHistory[], MATCH(tbl_dailyDashboard[[#This Row],[runDate]:[runDate]], tbl_dateHistory[[runDate]:[runDate]], 0), MATCH(tbl_dailyDashboard[[#Headers],[percentSuccessful]], tbl_dateHistory[#Headers], 0)), "-")</f>
        <v>x</v>
      </c>
      <c r="I976" s="46" t="str">
        <f>IFERROR(INDEX(tbl_dateHistory[], MATCH(tbl_dailyDashboard[[#This Row],[runDate]:[runDate]], tbl_dateHistory[[runDate]:[runDate]], 0), MATCH(tbl_dailyDashboard[[#Headers],[percentBRE]], tbl_dateHistory[#Headers], 0)), "-")</f>
        <v>x</v>
      </c>
      <c r="J976" s="47" t="str">
        <f>IFERROR(INDEX(tbl_dateHistory[], MATCH(tbl_dailyDashboard[[#This Row],[runDate]:[runDate]], tbl_dateHistory[[runDate]:[runDate]], 0), MATCH(tbl_dailyDashboard[[#Headers],[percentSystemErrors]], tbl_dateHistory[#Headers], 0)), "-")</f>
        <v>x</v>
      </c>
      <c r="K976" s="69"/>
    </row>
    <row r="977" spans="2:11" x14ac:dyDescent="0.3">
      <c r="B977" s="63"/>
      <c r="C977" s="45" t="str">
        <f>IFERROR((INDEX(tbl_dateHistory[], tbl_dailyDashboard[[#This Row],[rowLookup]], 1)), "-")</f>
        <v>x</v>
      </c>
      <c r="D977" s="48" t="str">
        <f>IFERROR(INDEX(tbl_dateHistory[], MATCH(tbl_dailyDashboard[[#This Row],[runDate]:[runDate]], tbl_dateHistory[[runDate]:[runDate]], 0), MATCH(tbl_dailyDashboard[[#Headers],[avgBotRunTime]], tbl_dateHistory[#Headers], 0)), "-")</f>
        <v>x</v>
      </c>
      <c r="E977" s="48" t="str">
        <f>IFERROR(INDEX(tbl_dateHistory[], MATCH(tbl_dailyDashboard[[#This Row],[runDate]:[runDate]], tbl_dateHistory[[runDate]:[runDate]], 0), MATCH(tbl_dailyDashboard[[#Headers],[avgTransactionTime]], tbl_dateHistory[#Headers], 0)), "-")</f>
        <v>x</v>
      </c>
      <c r="F977" s="5" t="str">
        <f>IFERROR(INDEX(tbl_dateHistory[], MATCH(tbl_dailyDashboard[[#This Row],[runDate]:[runDate]], tbl_dateHistory[[runDate]:[runDate]], 0), MATCH(tbl_dailyDashboard[[#Headers],[botRuns]], tbl_dateHistory[#Headers], 0)), "-")</f>
        <v>x</v>
      </c>
      <c r="G977" s="6" t="str">
        <f>IFERROR(INDEX(tbl_dateHistory[], MATCH(tbl_dailyDashboard[[#This Row],[runDate]:[runDate]], tbl_dateHistory[[runDate]:[runDate]], 0), MATCH(tbl_dailyDashboard[[#Headers],[totalTransactions]], tbl_dateHistory[#Headers], 0)), "-")</f>
        <v>x</v>
      </c>
      <c r="H977" s="46" t="str">
        <f>IFERROR(INDEX(tbl_dateHistory[], MATCH(tbl_dailyDashboard[[#This Row],[runDate]:[runDate]], tbl_dateHistory[[runDate]:[runDate]], 0), MATCH(tbl_dailyDashboard[[#Headers],[percentSuccessful]], tbl_dateHistory[#Headers], 0)), "-")</f>
        <v>x</v>
      </c>
      <c r="I977" s="46" t="str">
        <f>IFERROR(INDEX(tbl_dateHistory[], MATCH(tbl_dailyDashboard[[#This Row],[runDate]:[runDate]], tbl_dateHistory[[runDate]:[runDate]], 0), MATCH(tbl_dailyDashboard[[#Headers],[percentBRE]], tbl_dateHistory[#Headers], 0)), "-")</f>
        <v>x</v>
      </c>
      <c r="J977" s="47" t="str">
        <f>IFERROR(INDEX(tbl_dateHistory[], MATCH(tbl_dailyDashboard[[#This Row],[runDate]:[runDate]], tbl_dateHistory[[runDate]:[runDate]], 0), MATCH(tbl_dailyDashboard[[#Headers],[percentSystemErrors]], tbl_dateHistory[#Headers], 0)), "-")</f>
        <v>x</v>
      </c>
      <c r="K977" s="69"/>
    </row>
    <row r="978" spans="2:11" x14ac:dyDescent="0.3">
      <c r="B978" s="63"/>
      <c r="C978" s="45" t="str">
        <f>IFERROR((INDEX(tbl_dateHistory[], tbl_dailyDashboard[[#This Row],[rowLookup]], 1)), "-")</f>
        <v>x</v>
      </c>
      <c r="D978" s="48" t="str">
        <f>IFERROR(INDEX(tbl_dateHistory[], MATCH(tbl_dailyDashboard[[#This Row],[runDate]:[runDate]], tbl_dateHistory[[runDate]:[runDate]], 0), MATCH(tbl_dailyDashboard[[#Headers],[avgBotRunTime]], tbl_dateHistory[#Headers], 0)), "-")</f>
        <v>x</v>
      </c>
      <c r="E978" s="48" t="str">
        <f>IFERROR(INDEX(tbl_dateHistory[], MATCH(tbl_dailyDashboard[[#This Row],[runDate]:[runDate]], tbl_dateHistory[[runDate]:[runDate]], 0), MATCH(tbl_dailyDashboard[[#Headers],[avgTransactionTime]], tbl_dateHistory[#Headers], 0)), "-")</f>
        <v>x</v>
      </c>
      <c r="F978" s="5" t="str">
        <f>IFERROR(INDEX(tbl_dateHistory[], MATCH(tbl_dailyDashboard[[#This Row],[runDate]:[runDate]], tbl_dateHistory[[runDate]:[runDate]], 0), MATCH(tbl_dailyDashboard[[#Headers],[botRuns]], tbl_dateHistory[#Headers], 0)), "-")</f>
        <v>x</v>
      </c>
      <c r="G978" s="6" t="str">
        <f>IFERROR(INDEX(tbl_dateHistory[], MATCH(tbl_dailyDashboard[[#This Row],[runDate]:[runDate]], tbl_dateHistory[[runDate]:[runDate]], 0), MATCH(tbl_dailyDashboard[[#Headers],[totalTransactions]], tbl_dateHistory[#Headers], 0)), "-")</f>
        <v>x</v>
      </c>
      <c r="H978" s="46" t="str">
        <f>IFERROR(INDEX(tbl_dateHistory[], MATCH(tbl_dailyDashboard[[#This Row],[runDate]:[runDate]], tbl_dateHistory[[runDate]:[runDate]], 0), MATCH(tbl_dailyDashboard[[#Headers],[percentSuccessful]], tbl_dateHistory[#Headers], 0)), "-")</f>
        <v>x</v>
      </c>
      <c r="I978" s="46" t="str">
        <f>IFERROR(INDEX(tbl_dateHistory[], MATCH(tbl_dailyDashboard[[#This Row],[runDate]:[runDate]], tbl_dateHistory[[runDate]:[runDate]], 0), MATCH(tbl_dailyDashboard[[#Headers],[percentBRE]], tbl_dateHistory[#Headers], 0)), "-")</f>
        <v>x</v>
      </c>
      <c r="J978" s="47" t="str">
        <f>IFERROR(INDEX(tbl_dateHistory[], MATCH(tbl_dailyDashboard[[#This Row],[runDate]:[runDate]], tbl_dateHistory[[runDate]:[runDate]], 0), MATCH(tbl_dailyDashboard[[#Headers],[percentSystemErrors]], tbl_dateHistory[#Headers], 0)), "-")</f>
        <v>x</v>
      </c>
      <c r="K978" s="69"/>
    </row>
    <row r="979" spans="2:11" x14ac:dyDescent="0.3">
      <c r="B979" s="63"/>
      <c r="C979" s="45" t="str">
        <f>IFERROR((INDEX(tbl_dateHistory[], tbl_dailyDashboard[[#This Row],[rowLookup]], 1)), "-")</f>
        <v>x</v>
      </c>
      <c r="D979" s="48" t="str">
        <f>IFERROR(INDEX(tbl_dateHistory[], MATCH(tbl_dailyDashboard[[#This Row],[runDate]:[runDate]], tbl_dateHistory[[runDate]:[runDate]], 0), MATCH(tbl_dailyDashboard[[#Headers],[avgBotRunTime]], tbl_dateHistory[#Headers], 0)), "-")</f>
        <v>x</v>
      </c>
      <c r="E979" s="48" t="str">
        <f>IFERROR(INDEX(tbl_dateHistory[], MATCH(tbl_dailyDashboard[[#This Row],[runDate]:[runDate]], tbl_dateHistory[[runDate]:[runDate]], 0), MATCH(tbl_dailyDashboard[[#Headers],[avgTransactionTime]], tbl_dateHistory[#Headers], 0)), "-")</f>
        <v>x</v>
      </c>
      <c r="F979" s="5" t="str">
        <f>IFERROR(INDEX(tbl_dateHistory[], MATCH(tbl_dailyDashboard[[#This Row],[runDate]:[runDate]], tbl_dateHistory[[runDate]:[runDate]], 0), MATCH(tbl_dailyDashboard[[#Headers],[botRuns]], tbl_dateHistory[#Headers], 0)), "-")</f>
        <v>x</v>
      </c>
      <c r="G979" s="6" t="str">
        <f>IFERROR(INDEX(tbl_dateHistory[], MATCH(tbl_dailyDashboard[[#This Row],[runDate]:[runDate]], tbl_dateHistory[[runDate]:[runDate]], 0), MATCH(tbl_dailyDashboard[[#Headers],[totalTransactions]], tbl_dateHistory[#Headers], 0)), "-")</f>
        <v>x</v>
      </c>
      <c r="H979" s="46" t="str">
        <f>IFERROR(INDEX(tbl_dateHistory[], MATCH(tbl_dailyDashboard[[#This Row],[runDate]:[runDate]], tbl_dateHistory[[runDate]:[runDate]], 0), MATCH(tbl_dailyDashboard[[#Headers],[percentSuccessful]], tbl_dateHistory[#Headers], 0)), "-")</f>
        <v>x</v>
      </c>
      <c r="I979" s="46" t="str">
        <f>IFERROR(INDEX(tbl_dateHistory[], MATCH(tbl_dailyDashboard[[#This Row],[runDate]:[runDate]], tbl_dateHistory[[runDate]:[runDate]], 0), MATCH(tbl_dailyDashboard[[#Headers],[percentBRE]], tbl_dateHistory[#Headers], 0)), "-")</f>
        <v>x</v>
      </c>
      <c r="J979" s="47" t="str">
        <f>IFERROR(INDEX(tbl_dateHistory[], MATCH(tbl_dailyDashboard[[#This Row],[runDate]:[runDate]], tbl_dateHistory[[runDate]:[runDate]], 0), MATCH(tbl_dailyDashboard[[#Headers],[percentSystemErrors]], tbl_dateHistory[#Headers], 0)), "-")</f>
        <v>x</v>
      </c>
      <c r="K979" s="69"/>
    </row>
    <row r="980" spans="2:11" x14ac:dyDescent="0.3">
      <c r="B980" s="63"/>
      <c r="C980" s="45" t="str">
        <f>IFERROR((INDEX(tbl_dateHistory[], tbl_dailyDashboard[[#This Row],[rowLookup]], 1)), "-")</f>
        <v>x</v>
      </c>
      <c r="D980" s="48" t="str">
        <f>IFERROR(INDEX(tbl_dateHistory[], MATCH(tbl_dailyDashboard[[#This Row],[runDate]:[runDate]], tbl_dateHistory[[runDate]:[runDate]], 0), MATCH(tbl_dailyDashboard[[#Headers],[avgBotRunTime]], tbl_dateHistory[#Headers], 0)), "-")</f>
        <v>x</v>
      </c>
      <c r="E980" s="48" t="str">
        <f>IFERROR(INDEX(tbl_dateHistory[], MATCH(tbl_dailyDashboard[[#This Row],[runDate]:[runDate]], tbl_dateHistory[[runDate]:[runDate]], 0), MATCH(tbl_dailyDashboard[[#Headers],[avgTransactionTime]], tbl_dateHistory[#Headers], 0)), "-")</f>
        <v>x</v>
      </c>
      <c r="F980" s="5" t="str">
        <f>IFERROR(INDEX(tbl_dateHistory[], MATCH(tbl_dailyDashboard[[#This Row],[runDate]:[runDate]], tbl_dateHistory[[runDate]:[runDate]], 0), MATCH(tbl_dailyDashboard[[#Headers],[botRuns]], tbl_dateHistory[#Headers], 0)), "-")</f>
        <v>x</v>
      </c>
      <c r="G980" s="6" t="str">
        <f>IFERROR(INDEX(tbl_dateHistory[], MATCH(tbl_dailyDashboard[[#This Row],[runDate]:[runDate]], tbl_dateHistory[[runDate]:[runDate]], 0), MATCH(tbl_dailyDashboard[[#Headers],[totalTransactions]], tbl_dateHistory[#Headers], 0)), "-")</f>
        <v>x</v>
      </c>
      <c r="H980" s="46" t="str">
        <f>IFERROR(INDEX(tbl_dateHistory[], MATCH(tbl_dailyDashboard[[#This Row],[runDate]:[runDate]], tbl_dateHistory[[runDate]:[runDate]], 0), MATCH(tbl_dailyDashboard[[#Headers],[percentSuccessful]], tbl_dateHistory[#Headers], 0)), "-")</f>
        <v>x</v>
      </c>
      <c r="I980" s="46" t="str">
        <f>IFERROR(INDEX(tbl_dateHistory[], MATCH(tbl_dailyDashboard[[#This Row],[runDate]:[runDate]], tbl_dateHistory[[runDate]:[runDate]], 0), MATCH(tbl_dailyDashboard[[#Headers],[percentBRE]], tbl_dateHistory[#Headers], 0)), "-")</f>
        <v>x</v>
      </c>
      <c r="J980" s="47" t="str">
        <f>IFERROR(INDEX(tbl_dateHistory[], MATCH(tbl_dailyDashboard[[#This Row],[runDate]:[runDate]], tbl_dateHistory[[runDate]:[runDate]], 0), MATCH(tbl_dailyDashboard[[#Headers],[percentSystemErrors]], tbl_dateHistory[#Headers], 0)), "-")</f>
        <v>x</v>
      </c>
      <c r="K980" s="69"/>
    </row>
    <row r="981" spans="2:11" x14ac:dyDescent="0.3">
      <c r="B981" s="63"/>
      <c r="C981" s="45" t="str">
        <f>IFERROR((INDEX(tbl_dateHistory[], tbl_dailyDashboard[[#This Row],[rowLookup]], 1)), "-")</f>
        <v>x</v>
      </c>
      <c r="D981" s="48" t="str">
        <f>IFERROR(INDEX(tbl_dateHistory[], MATCH(tbl_dailyDashboard[[#This Row],[runDate]:[runDate]], tbl_dateHistory[[runDate]:[runDate]], 0), MATCH(tbl_dailyDashboard[[#Headers],[avgBotRunTime]], tbl_dateHistory[#Headers], 0)), "-")</f>
        <v>x</v>
      </c>
      <c r="E981" s="48" t="str">
        <f>IFERROR(INDEX(tbl_dateHistory[], MATCH(tbl_dailyDashboard[[#This Row],[runDate]:[runDate]], tbl_dateHistory[[runDate]:[runDate]], 0), MATCH(tbl_dailyDashboard[[#Headers],[avgTransactionTime]], tbl_dateHistory[#Headers], 0)), "-")</f>
        <v>x</v>
      </c>
      <c r="F981" s="5" t="str">
        <f>IFERROR(INDEX(tbl_dateHistory[], MATCH(tbl_dailyDashboard[[#This Row],[runDate]:[runDate]], tbl_dateHistory[[runDate]:[runDate]], 0), MATCH(tbl_dailyDashboard[[#Headers],[botRuns]], tbl_dateHistory[#Headers], 0)), "-")</f>
        <v>x</v>
      </c>
      <c r="G981" s="6" t="str">
        <f>IFERROR(INDEX(tbl_dateHistory[], MATCH(tbl_dailyDashboard[[#This Row],[runDate]:[runDate]], tbl_dateHistory[[runDate]:[runDate]], 0), MATCH(tbl_dailyDashboard[[#Headers],[totalTransactions]], tbl_dateHistory[#Headers], 0)), "-")</f>
        <v>x</v>
      </c>
      <c r="H981" s="46" t="str">
        <f>IFERROR(INDEX(tbl_dateHistory[], MATCH(tbl_dailyDashboard[[#This Row],[runDate]:[runDate]], tbl_dateHistory[[runDate]:[runDate]], 0), MATCH(tbl_dailyDashboard[[#Headers],[percentSuccessful]], tbl_dateHistory[#Headers], 0)), "-")</f>
        <v>x</v>
      </c>
      <c r="I981" s="46" t="str">
        <f>IFERROR(INDEX(tbl_dateHistory[], MATCH(tbl_dailyDashboard[[#This Row],[runDate]:[runDate]], tbl_dateHistory[[runDate]:[runDate]], 0), MATCH(tbl_dailyDashboard[[#Headers],[percentBRE]], tbl_dateHistory[#Headers], 0)), "-")</f>
        <v>x</v>
      </c>
      <c r="J981" s="47" t="str">
        <f>IFERROR(INDEX(tbl_dateHistory[], MATCH(tbl_dailyDashboard[[#This Row],[runDate]:[runDate]], tbl_dateHistory[[runDate]:[runDate]], 0), MATCH(tbl_dailyDashboard[[#Headers],[percentSystemErrors]], tbl_dateHistory[#Headers], 0)), "-")</f>
        <v>x</v>
      </c>
      <c r="K981" s="69"/>
    </row>
    <row r="982" spans="2:11" x14ac:dyDescent="0.3">
      <c r="B982" s="63"/>
      <c r="C982" s="45" t="str">
        <f>IFERROR((INDEX(tbl_dateHistory[], tbl_dailyDashboard[[#This Row],[rowLookup]], 1)), "-")</f>
        <v>x</v>
      </c>
      <c r="D982" s="48" t="str">
        <f>IFERROR(INDEX(tbl_dateHistory[], MATCH(tbl_dailyDashboard[[#This Row],[runDate]:[runDate]], tbl_dateHistory[[runDate]:[runDate]], 0), MATCH(tbl_dailyDashboard[[#Headers],[avgBotRunTime]], tbl_dateHistory[#Headers], 0)), "-")</f>
        <v>x</v>
      </c>
      <c r="E982" s="48" t="str">
        <f>IFERROR(INDEX(tbl_dateHistory[], MATCH(tbl_dailyDashboard[[#This Row],[runDate]:[runDate]], tbl_dateHistory[[runDate]:[runDate]], 0), MATCH(tbl_dailyDashboard[[#Headers],[avgTransactionTime]], tbl_dateHistory[#Headers], 0)), "-")</f>
        <v>x</v>
      </c>
      <c r="F982" s="5" t="str">
        <f>IFERROR(INDEX(tbl_dateHistory[], MATCH(tbl_dailyDashboard[[#This Row],[runDate]:[runDate]], tbl_dateHistory[[runDate]:[runDate]], 0), MATCH(tbl_dailyDashboard[[#Headers],[botRuns]], tbl_dateHistory[#Headers], 0)), "-")</f>
        <v>x</v>
      </c>
      <c r="G982" s="6" t="str">
        <f>IFERROR(INDEX(tbl_dateHistory[], MATCH(tbl_dailyDashboard[[#This Row],[runDate]:[runDate]], tbl_dateHistory[[runDate]:[runDate]], 0), MATCH(tbl_dailyDashboard[[#Headers],[totalTransactions]], tbl_dateHistory[#Headers], 0)), "-")</f>
        <v>x</v>
      </c>
      <c r="H982" s="46" t="str">
        <f>IFERROR(INDEX(tbl_dateHistory[], MATCH(tbl_dailyDashboard[[#This Row],[runDate]:[runDate]], tbl_dateHistory[[runDate]:[runDate]], 0), MATCH(tbl_dailyDashboard[[#Headers],[percentSuccessful]], tbl_dateHistory[#Headers], 0)), "-")</f>
        <v>x</v>
      </c>
      <c r="I982" s="46" t="str">
        <f>IFERROR(INDEX(tbl_dateHistory[], MATCH(tbl_dailyDashboard[[#This Row],[runDate]:[runDate]], tbl_dateHistory[[runDate]:[runDate]], 0), MATCH(tbl_dailyDashboard[[#Headers],[percentBRE]], tbl_dateHistory[#Headers], 0)), "-")</f>
        <v>x</v>
      </c>
      <c r="J982" s="47" t="str">
        <f>IFERROR(INDEX(tbl_dateHistory[], MATCH(tbl_dailyDashboard[[#This Row],[runDate]:[runDate]], tbl_dateHistory[[runDate]:[runDate]], 0), MATCH(tbl_dailyDashboard[[#Headers],[percentSystemErrors]], tbl_dateHistory[#Headers], 0)), "-")</f>
        <v>x</v>
      </c>
      <c r="K982" s="69"/>
    </row>
    <row r="983" spans="2:11" x14ac:dyDescent="0.3">
      <c r="B983" s="63"/>
      <c r="C983" s="45" t="str">
        <f>IFERROR((INDEX(tbl_dateHistory[], tbl_dailyDashboard[[#This Row],[rowLookup]], 1)), "-")</f>
        <v>x</v>
      </c>
      <c r="D983" s="48" t="str">
        <f>IFERROR(INDEX(tbl_dateHistory[], MATCH(tbl_dailyDashboard[[#This Row],[runDate]:[runDate]], tbl_dateHistory[[runDate]:[runDate]], 0), MATCH(tbl_dailyDashboard[[#Headers],[avgBotRunTime]], tbl_dateHistory[#Headers], 0)), "-")</f>
        <v>x</v>
      </c>
      <c r="E983" s="48" t="str">
        <f>IFERROR(INDEX(tbl_dateHistory[], MATCH(tbl_dailyDashboard[[#This Row],[runDate]:[runDate]], tbl_dateHistory[[runDate]:[runDate]], 0), MATCH(tbl_dailyDashboard[[#Headers],[avgTransactionTime]], tbl_dateHistory[#Headers], 0)), "-")</f>
        <v>x</v>
      </c>
      <c r="F983" s="5" t="str">
        <f>IFERROR(INDEX(tbl_dateHistory[], MATCH(tbl_dailyDashboard[[#This Row],[runDate]:[runDate]], tbl_dateHistory[[runDate]:[runDate]], 0), MATCH(tbl_dailyDashboard[[#Headers],[botRuns]], tbl_dateHistory[#Headers], 0)), "-")</f>
        <v>x</v>
      </c>
      <c r="G983" s="6" t="str">
        <f>IFERROR(INDEX(tbl_dateHistory[], MATCH(tbl_dailyDashboard[[#This Row],[runDate]:[runDate]], tbl_dateHistory[[runDate]:[runDate]], 0), MATCH(tbl_dailyDashboard[[#Headers],[totalTransactions]], tbl_dateHistory[#Headers], 0)), "-")</f>
        <v>x</v>
      </c>
      <c r="H983" s="46" t="str">
        <f>IFERROR(INDEX(tbl_dateHistory[], MATCH(tbl_dailyDashboard[[#This Row],[runDate]:[runDate]], tbl_dateHistory[[runDate]:[runDate]], 0), MATCH(tbl_dailyDashboard[[#Headers],[percentSuccessful]], tbl_dateHistory[#Headers], 0)), "-")</f>
        <v>x</v>
      </c>
      <c r="I983" s="46" t="str">
        <f>IFERROR(INDEX(tbl_dateHistory[], MATCH(tbl_dailyDashboard[[#This Row],[runDate]:[runDate]], tbl_dateHistory[[runDate]:[runDate]], 0), MATCH(tbl_dailyDashboard[[#Headers],[percentBRE]], tbl_dateHistory[#Headers], 0)), "-")</f>
        <v>x</v>
      </c>
      <c r="J983" s="47" t="str">
        <f>IFERROR(INDEX(tbl_dateHistory[], MATCH(tbl_dailyDashboard[[#This Row],[runDate]:[runDate]], tbl_dateHistory[[runDate]:[runDate]], 0), MATCH(tbl_dailyDashboard[[#Headers],[percentSystemErrors]], tbl_dateHistory[#Headers], 0)), "-")</f>
        <v>x</v>
      </c>
      <c r="K983" s="69"/>
    </row>
    <row r="984" spans="2:11" x14ac:dyDescent="0.3">
      <c r="B984" s="63"/>
      <c r="C984" s="45" t="str">
        <f>IFERROR((INDEX(tbl_dateHistory[], tbl_dailyDashboard[[#This Row],[rowLookup]], 1)), "-")</f>
        <v>x</v>
      </c>
      <c r="D984" s="48" t="str">
        <f>IFERROR(INDEX(tbl_dateHistory[], MATCH(tbl_dailyDashboard[[#This Row],[runDate]:[runDate]], tbl_dateHistory[[runDate]:[runDate]], 0), MATCH(tbl_dailyDashboard[[#Headers],[avgBotRunTime]], tbl_dateHistory[#Headers], 0)), "-")</f>
        <v>x</v>
      </c>
      <c r="E984" s="48" t="str">
        <f>IFERROR(INDEX(tbl_dateHistory[], MATCH(tbl_dailyDashboard[[#This Row],[runDate]:[runDate]], tbl_dateHistory[[runDate]:[runDate]], 0), MATCH(tbl_dailyDashboard[[#Headers],[avgTransactionTime]], tbl_dateHistory[#Headers], 0)), "-")</f>
        <v>x</v>
      </c>
      <c r="F984" s="5" t="str">
        <f>IFERROR(INDEX(tbl_dateHistory[], MATCH(tbl_dailyDashboard[[#This Row],[runDate]:[runDate]], tbl_dateHistory[[runDate]:[runDate]], 0), MATCH(tbl_dailyDashboard[[#Headers],[botRuns]], tbl_dateHistory[#Headers], 0)), "-")</f>
        <v>x</v>
      </c>
      <c r="G984" s="6" t="str">
        <f>IFERROR(INDEX(tbl_dateHistory[], MATCH(tbl_dailyDashboard[[#This Row],[runDate]:[runDate]], tbl_dateHistory[[runDate]:[runDate]], 0), MATCH(tbl_dailyDashboard[[#Headers],[totalTransactions]], tbl_dateHistory[#Headers], 0)), "-")</f>
        <v>x</v>
      </c>
      <c r="H984" s="46" t="str">
        <f>IFERROR(INDEX(tbl_dateHistory[], MATCH(tbl_dailyDashboard[[#This Row],[runDate]:[runDate]], tbl_dateHistory[[runDate]:[runDate]], 0), MATCH(tbl_dailyDashboard[[#Headers],[percentSuccessful]], tbl_dateHistory[#Headers], 0)), "-")</f>
        <v>x</v>
      </c>
      <c r="I984" s="46" t="str">
        <f>IFERROR(INDEX(tbl_dateHistory[], MATCH(tbl_dailyDashboard[[#This Row],[runDate]:[runDate]], tbl_dateHistory[[runDate]:[runDate]], 0), MATCH(tbl_dailyDashboard[[#Headers],[percentBRE]], tbl_dateHistory[#Headers], 0)), "-")</f>
        <v>x</v>
      </c>
      <c r="J984" s="47" t="str">
        <f>IFERROR(INDEX(tbl_dateHistory[], MATCH(tbl_dailyDashboard[[#This Row],[runDate]:[runDate]], tbl_dateHistory[[runDate]:[runDate]], 0), MATCH(tbl_dailyDashboard[[#Headers],[percentSystemErrors]], tbl_dateHistory[#Headers], 0)), "-")</f>
        <v>x</v>
      </c>
      <c r="K984" s="69"/>
    </row>
    <row r="985" spans="2:11" x14ac:dyDescent="0.3">
      <c r="B985" s="63"/>
      <c r="C985" s="45" t="str">
        <f>IFERROR((INDEX(tbl_dateHistory[], tbl_dailyDashboard[[#This Row],[rowLookup]], 1)), "-")</f>
        <v>x</v>
      </c>
      <c r="D985" s="48" t="str">
        <f>IFERROR(INDEX(tbl_dateHistory[], MATCH(tbl_dailyDashboard[[#This Row],[runDate]:[runDate]], tbl_dateHistory[[runDate]:[runDate]], 0), MATCH(tbl_dailyDashboard[[#Headers],[avgBotRunTime]], tbl_dateHistory[#Headers], 0)), "-")</f>
        <v>x</v>
      </c>
      <c r="E985" s="48" t="str">
        <f>IFERROR(INDEX(tbl_dateHistory[], MATCH(tbl_dailyDashboard[[#This Row],[runDate]:[runDate]], tbl_dateHistory[[runDate]:[runDate]], 0), MATCH(tbl_dailyDashboard[[#Headers],[avgTransactionTime]], tbl_dateHistory[#Headers], 0)), "-")</f>
        <v>x</v>
      </c>
      <c r="F985" s="5" t="str">
        <f>IFERROR(INDEX(tbl_dateHistory[], MATCH(tbl_dailyDashboard[[#This Row],[runDate]:[runDate]], tbl_dateHistory[[runDate]:[runDate]], 0), MATCH(tbl_dailyDashboard[[#Headers],[botRuns]], tbl_dateHistory[#Headers], 0)), "-")</f>
        <v>x</v>
      </c>
      <c r="G985" s="6" t="str">
        <f>IFERROR(INDEX(tbl_dateHistory[], MATCH(tbl_dailyDashboard[[#This Row],[runDate]:[runDate]], tbl_dateHistory[[runDate]:[runDate]], 0), MATCH(tbl_dailyDashboard[[#Headers],[totalTransactions]], tbl_dateHistory[#Headers], 0)), "-")</f>
        <v>x</v>
      </c>
      <c r="H985" s="46" t="str">
        <f>IFERROR(INDEX(tbl_dateHistory[], MATCH(tbl_dailyDashboard[[#This Row],[runDate]:[runDate]], tbl_dateHistory[[runDate]:[runDate]], 0), MATCH(tbl_dailyDashboard[[#Headers],[percentSuccessful]], tbl_dateHistory[#Headers], 0)), "-")</f>
        <v>x</v>
      </c>
      <c r="I985" s="46" t="str">
        <f>IFERROR(INDEX(tbl_dateHistory[], MATCH(tbl_dailyDashboard[[#This Row],[runDate]:[runDate]], tbl_dateHistory[[runDate]:[runDate]], 0), MATCH(tbl_dailyDashboard[[#Headers],[percentBRE]], tbl_dateHistory[#Headers], 0)), "-")</f>
        <v>x</v>
      </c>
      <c r="J985" s="47" t="str">
        <f>IFERROR(INDEX(tbl_dateHistory[], MATCH(tbl_dailyDashboard[[#This Row],[runDate]:[runDate]], tbl_dateHistory[[runDate]:[runDate]], 0), MATCH(tbl_dailyDashboard[[#Headers],[percentSystemErrors]], tbl_dateHistory[#Headers], 0)), "-")</f>
        <v>x</v>
      </c>
      <c r="K985" s="69"/>
    </row>
    <row r="986" spans="2:11" x14ac:dyDescent="0.3">
      <c r="B986" s="63"/>
      <c r="C986" s="45" t="str">
        <f>IFERROR((INDEX(tbl_dateHistory[], tbl_dailyDashboard[[#This Row],[rowLookup]], 1)), "-")</f>
        <v>x</v>
      </c>
      <c r="D986" s="48" t="str">
        <f>IFERROR(INDEX(tbl_dateHistory[], MATCH(tbl_dailyDashboard[[#This Row],[runDate]:[runDate]], tbl_dateHistory[[runDate]:[runDate]], 0), MATCH(tbl_dailyDashboard[[#Headers],[avgBotRunTime]], tbl_dateHistory[#Headers], 0)), "-")</f>
        <v>x</v>
      </c>
      <c r="E986" s="48" t="str">
        <f>IFERROR(INDEX(tbl_dateHistory[], MATCH(tbl_dailyDashboard[[#This Row],[runDate]:[runDate]], tbl_dateHistory[[runDate]:[runDate]], 0), MATCH(tbl_dailyDashboard[[#Headers],[avgTransactionTime]], tbl_dateHistory[#Headers], 0)), "-")</f>
        <v>x</v>
      </c>
      <c r="F986" s="5" t="str">
        <f>IFERROR(INDEX(tbl_dateHistory[], MATCH(tbl_dailyDashboard[[#This Row],[runDate]:[runDate]], tbl_dateHistory[[runDate]:[runDate]], 0), MATCH(tbl_dailyDashboard[[#Headers],[botRuns]], tbl_dateHistory[#Headers], 0)), "-")</f>
        <v>x</v>
      </c>
      <c r="G986" s="6" t="str">
        <f>IFERROR(INDEX(tbl_dateHistory[], MATCH(tbl_dailyDashboard[[#This Row],[runDate]:[runDate]], tbl_dateHistory[[runDate]:[runDate]], 0), MATCH(tbl_dailyDashboard[[#Headers],[totalTransactions]], tbl_dateHistory[#Headers], 0)), "-")</f>
        <v>x</v>
      </c>
      <c r="H986" s="46" t="str">
        <f>IFERROR(INDEX(tbl_dateHistory[], MATCH(tbl_dailyDashboard[[#This Row],[runDate]:[runDate]], tbl_dateHistory[[runDate]:[runDate]], 0), MATCH(tbl_dailyDashboard[[#Headers],[percentSuccessful]], tbl_dateHistory[#Headers], 0)), "-")</f>
        <v>x</v>
      </c>
      <c r="I986" s="46" t="str">
        <f>IFERROR(INDEX(tbl_dateHistory[], MATCH(tbl_dailyDashboard[[#This Row],[runDate]:[runDate]], tbl_dateHistory[[runDate]:[runDate]], 0), MATCH(tbl_dailyDashboard[[#Headers],[percentBRE]], tbl_dateHistory[#Headers], 0)), "-")</f>
        <v>x</v>
      </c>
      <c r="J986" s="47" t="str">
        <f>IFERROR(INDEX(tbl_dateHistory[], MATCH(tbl_dailyDashboard[[#This Row],[runDate]:[runDate]], tbl_dateHistory[[runDate]:[runDate]], 0), MATCH(tbl_dailyDashboard[[#Headers],[percentSystemErrors]], tbl_dateHistory[#Headers], 0)), "-")</f>
        <v>x</v>
      </c>
      <c r="K986" s="69"/>
    </row>
    <row r="987" spans="2:11" x14ac:dyDescent="0.3">
      <c r="B987" s="63"/>
      <c r="C987" s="45" t="str">
        <f>IFERROR((INDEX(tbl_dateHistory[], tbl_dailyDashboard[[#This Row],[rowLookup]], 1)), "-")</f>
        <v>x</v>
      </c>
      <c r="D987" s="48" t="str">
        <f>IFERROR(INDEX(tbl_dateHistory[], MATCH(tbl_dailyDashboard[[#This Row],[runDate]:[runDate]], tbl_dateHistory[[runDate]:[runDate]], 0), MATCH(tbl_dailyDashboard[[#Headers],[avgBotRunTime]], tbl_dateHistory[#Headers], 0)), "-")</f>
        <v>x</v>
      </c>
      <c r="E987" s="48" t="str">
        <f>IFERROR(INDEX(tbl_dateHistory[], MATCH(tbl_dailyDashboard[[#This Row],[runDate]:[runDate]], tbl_dateHistory[[runDate]:[runDate]], 0), MATCH(tbl_dailyDashboard[[#Headers],[avgTransactionTime]], tbl_dateHistory[#Headers], 0)), "-")</f>
        <v>x</v>
      </c>
      <c r="F987" s="5" t="str">
        <f>IFERROR(INDEX(tbl_dateHistory[], MATCH(tbl_dailyDashboard[[#This Row],[runDate]:[runDate]], tbl_dateHistory[[runDate]:[runDate]], 0), MATCH(tbl_dailyDashboard[[#Headers],[botRuns]], tbl_dateHistory[#Headers], 0)), "-")</f>
        <v>x</v>
      </c>
      <c r="G987" s="6" t="str">
        <f>IFERROR(INDEX(tbl_dateHistory[], MATCH(tbl_dailyDashboard[[#This Row],[runDate]:[runDate]], tbl_dateHistory[[runDate]:[runDate]], 0), MATCH(tbl_dailyDashboard[[#Headers],[totalTransactions]], tbl_dateHistory[#Headers], 0)), "-")</f>
        <v>x</v>
      </c>
      <c r="H987" s="46" t="str">
        <f>IFERROR(INDEX(tbl_dateHistory[], MATCH(tbl_dailyDashboard[[#This Row],[runDate]:[runDate]], tbl_dateHistory[[runDate]:[runDate]], 0), MATCH(tbl_dailyDashboard[[#Headers],[percentSuccessful]], tbl_dateHistory[#Headers], 0)), "-")</f>
        <v>x</v>
      </c>
      <c r="I987" s="46" t="str">
        <f>IFERROR(INDEX(tbl_dateHistory[], MATCH(tbl_dailyDashboard[[#This Row],[runDate]:[runDate]], tbl_dateHistory[[runDate]:[runDate]], 0), MATCH(tbl_dailyDashboard[[#Headers],[percentBRE]], tbl_dateHistory[#Headers], 0)), "-")</f>
        <v>x</v>
      </c>
      <c r="J987" s="47" t="str">
        <f>IFERROR(INDEX(tbl_dateHistory[], MATCH(tbl_dailyDashboard[[#This Row],[runDate]:[runDate]], tbl_dateHistory[[runDate]:[runDate]], 0), MATCH(tbl_dailyDashboard[[#Headers],[percentSystemErrors]], tbl_dateHistory[#Headers], 0)), "-")</f>
        <v>x</v>
      </c>
      <c r="K987" s="69"/>
    </row>
    <row r="988" spans="2:11" x14ac:dyDescent="0.3">
      <c r="B988" s="63"/>
      <c r="C988" s="45" t="str">
        <f>IFERROR((INDEX(tbl_dateHistory[], tbl_dailyDashboard[[#This Row],[rowLookup]], 1)), "-")</f>
        <v>x</v>
      </c>
      <c r="D988" s="48" t="str">
        <f>IFERROR(INDEX(tbl_dateHistory[], MATCH(tbl_dailyDashboard[[#This Row],[runDate]:[runDate]], tbl_dateHistory[[runDate]:[runDate]], 0), MATCH(tbl_dailyDashboard[[#Headers],[avgBotRunTime]], tbl_dateHistory[#Headers], 0)), "-")</f>
        <v>x</v>
      </c>
      <c r="E988" s="48" t="str">
        <f>IFERROR(INDEX(tbl_dateHistory[], MATCH(tbl_dailyDashboard[[#This Row],[runDate]:[runDate]], tbl_dateHistory[[runDate]:[runDate]], 0), MATCH(tbl_dailyDashboard[[#Headers],[avgTransactionTime]], tbl_dateHistory[#Headers], 0)), "-")</f>
        <v>x</v>
      </c>
      <c r="F988" s="5" t="str">
        <f>IFERROR(INDEX(tbl_dateHistory[], MATCH(tbl_dailyDashboard[[#This Row],[runDate]:[runDate]], tbl_dateHistory[[runDate]:[runDate]], 0), MATCH(tbl_dailyDashboard[[#Headers],[botRuns]], tbl_dateHistory[#Headers], 0)), "-")</f>
        <v>x</v>
      </c>
      <c r="G988" s="6" t="str">
        <f>IFERROR(INDEX(tbl_dateHistory[], MATCH(tbl_dailyDashboard[[#This Row],[runDate]:[runDate]], tbl_dateHistory[[runDate]:[runDate]], 0), MATCH(tbl_dailyDashboard[[#Headers],[totalTransactions]], tbl_dateHistory[#Headers], 0)), "-")</f>
        <v>x</v>
      </c>
      <c r="H988" s="46" t="str">
        <f>IFERROR(INDEX(tbl_dateHistory[], MATCH(tbl_dailyDashboard[[#This Row],[runDate]:[runDate]], tbl_dateHistory[[runDate]:[runDate]], 0), MATCH(tbl_dailyDashboard[[#Headers],[percentSuccessful]], tbl_dateHistory[#Headers], 0)), "-")</f>
        <v>x</v>
      </c>
      <c r="I988" s="46" t="str">
        <f>IFERROR(INDEX(tbl_dateHistory[], MATCH(tbl_dailyDashboard[[#This Row],[runDate]:[runDate]], tbl_dateHistory[[runDate]:[runDate]], 0), MATCH(tbl_dailyDashboard[[#Headers],[percentBRE]], tbl_dateHistory[#Headers], 0)), "-")</f>
        <v>x</v>
      </c>
      <c r="J988" s="47" t="str">
        <f>IFERROR(INDEX(tbl_dateHistory[], MATCH(tbl_dailyDashboard[[#This Row],[runDate]:[runDate]], tbl_dateHistory[[runDate]:[runDate]], 0), MATCH(tbl_dailyDashboard[[#Headers],[percentSystemErrors]], tbl_dateHistory[#Headers], 0)), "-")</f>
        <v>x</v>
      </c>
      <c r="K988" s="69"/>
    </row>
    <row r="989" spans="2:11" x14ac:dyDescent="0.3">
      <c r="B989" s="63"/>
      <c r="C989" s="45" t="str">
        <f>IFERROR((INDEX(tbl_dateHistory[], tbl_dailyDashboard[[#This Row],[rowLookup]], 1)), "-")</f>
        <v>x</v>
      </c>
      <c r="D989" s="48" t="str">
        <f>IFERROR(INDEX(tbl_dateHistory[], MATCH(tbl_dailyDashboard[[#This Row],[runDate]:[runDate]], tbl_dateHistory[[runDate]:[runDate]], 0), MATCH(tbl_dailyDashboard[[#Headers],[avgBotRunTime]], tbl_dateHistory[#Headers], 0)), "-")</f>
        <v>x</v>
      </c>
      <c r="E989" s="48" t="str">
        <f>IFERROR(INDEX(tbl_dateHistory[], MATCH(tbl_dailyDashboard[[#This Row],[runDate]:[runDate]], tbl_dateHistory[[runDate]:[runDate]], 0), MATCH(tbl_dailyDashboard[[#Headers],[avgTransactionTime]], tbl_dateHistory[#Headers], 0)), "-")</f>
        <v>x</v>
      </c>
      <c r="F989" s="5" t="str">
        <f>IFERROR(INDEX(tbl_dateHistory[], MATCH(tbl_dailyDashboard[[#This Row],[runDate]:[runDate]], tbl_dateHistory[[runDate]:[runDate]], 0), MATCH(tbl_dailyDashboard[[#Headers],[botRuns]], tbl_dateHistory[#Headers], 0)), "-")</f>
        <v>x</v>
      </c>
      <c r="G989" s="6" t="str">
        <f>IFERROR(INDEX(tbl_dateHistory[], MATCH(tbl_dailyDashboard[[#This Row],[runDate]:[runDate]], tbl_dateHistory[[runDate]:[runDate]], 0), MATCH(tbl_dailyDashboard[[#Headers],[totalTransactions]], tbl_dateHistory[#Headers], 0)), "-")</f>
        <v>x</v>
      </c>
      <c r="H989" s="46" t="str">
        <f>IFERROR(INDEX(tbl_dateHistory[], MATCH(tbl_dailyDashboard[[#This Row],[runDate]:[runDate]], tbl_dateHistory[[runDate]:[runDate]], 0), MATCH(tbl_dailyDashboard[[#Headers],[percentSuccessful]], tbl_dateHistory[#Headers], 0)), "-")</f>
        <v>x</v>
      </c>
      <c r="I989" s="46" t="str">
        <f>IFERROR(INDEX(tbl_dateHistory[], MATCH(tbl_dailyDashboard[[#This Row],[runDate]:[runDate]], tbl_dateHistory[[runDate]:[runDate]], 0), MATCH(tbl_dailyDashboard[[#Headers],[percentBRE]], tbl_dateHistory[#Headers], 0)), "-")</f>
        <v>x</v>
      </c>
      <c r="J989" s="47" t="str">
        <f>IFERROR(INDEX(tbl_dateHistory[], MATCH(tbl_dailyDashboard[[#This Row],[runDate]:[runDate]], tbl_dateHistory[[runDate]:[runDate]], 0), MATCH(tbl_dailyDashboard[[#Headers],[percentSystemErrors]], tbl_dateHistory[#Headers], 0)), "-")</f>
        <v>x</v>
      </c>
      <c r="K989" s="69"/>
    </row>
    <row r="990" spans="2:11" x14ac:dyDescent="0.3">
      <c r="B990" s="63"/>
      <c r="C990" s="45" t="str">
        <f>IFERROR((INDEX(tbl_dateHistory[], tbl_dailyDashboard[[#This Row],[rowLookup]], 1)), "-")</f>
        <v>x</v>
      </c>
      <c r="D990" s="48" t="str">
        <f>IFERROR(INDEX(tbl_dateHistory[], MATCH(tbl_dailyDashboard[[#This Row],[runDate]:[runDate]], tbl_dateHistory[[runDate]:[runDate]], 0), MATCH(tbl_dailyDashboard[[#Headers],[avgBotRunTime]], tbl_dateHistory[#Headers], 0)), "-")</f>
        <v>x</v>
      </c>
      <c r="E990" s="48" t="str">
        <f>IFERROR(INDEX(tbl_dateHistory[], MATCH(tbl_dailyDashboard[[#This Row],[runDate]:[runDate]], tbl_dateHistory[[runDate]:[runDate]], 0), MATCH(tbl_dailyDashboard[[#Headers],[avgTransactionTime]], tbl_dateHistory[#Headers], 0)), "-")</f>
        <v>x</v>
      </c>
      <c r="F990" s="5" t="str">
        <f>IFERROR(INDEX(tbl_dateHistory[], MATCH(tbl_dailyDashboard[[#This Row],[runDate]:[runDate]], tbl_dateHistory[[runDate]:[runDate]], 0), MATCH(tbl_dailyDashboard[[#Headers],[botRuns]], tbl_dateHistory[#Headers], 0)), "-")</f>
        <v>x</v>
      </c>
      <c r="G990" s="6" t="str">
        <f>IFERROR(INDEX(tbl_dateHistory[], MATCH(tbl_dailyDashboard[[#This Row],[runDate]:[runDate]], tbl_dateHistory[[runDate]:[runDate]], 0), MATCH(tbl_dailyDashboard[[#Headers],[totalTransactions]], tbl_dateHistory[#Headers], 0)), "-")</f>
        <v>x</v>
      </c>
      <c r="H990" s="46" t="str">
        <f>IFERROR(INDEX(tbl_dateHistory[], MATCH(tbl_dailyDashboard[[#This Row],[runDate]:[runDate]], tbl_dateHistory[[runDate]:[runDate]], 0), MATCH(tbl_dailyDashboard[[#Headers],[percentSuccessful]], tbl_dateHistory[#Headers], 0)), "-")</f>
        <v>x</v>
      </c>
      <c r="I990" s="46" t="str">
        <f>IFERROR(INDEX(tbl_dateHistory[], MATCH(tbl_dailyDashboard[[#This Row],[runDate]:[runDate]], tbl_dateHistory[[runDate]:[runDate]], 0), MATCH(tbl_dailyDashboard[[#Headers],[percentBRE]], tbl_dateHistory[#Headers], 0)), "-")</f>
        <v>x</v>
      </c>
      <c r="J990" s="47" t="str">
        <f>IFERROR(INDEX(tbl_dateHistory[], MATCH(tbl_dailyDashboard[[#This Row],[runDate]:[runDate]], tbl_dateHistory[[runDate]:[runDate]], 0), MATCH(tbl_dailyDashboard[[#Headers],[percentSystemErrors]], tbl_dateHistory[#Headers], 0)), "-")</f>
        <v>x</v>
      </c>
      <c r="K990" s="69"/>
    </row>
    <row r="991" spans="2:11" x14ac:dyDescent="0.3">
      <c r="B991" s="63"/>
      <c r="C991" s="45" t="str">
        <f>IFERROR((INDEX(tbl_dateHistory[], tbl_dailyDashboard[[#This Row],[rowLookup]], 1)), "-")</f>
        <v>x</v>
      </c>
      <c r="D991" s="48" t="str">
        <f>IFERROR(INDEX(tbl_dateHistory[], MATCH(tbl_dailyDashboard[[#This Row],[runDate]:[runDate]], tbl_dateHistory[[runDate]:[runDate]], 0), MATCH(tbl_dailyDashboard[[#Headers],[avgBotRunTime]], tbl_dateHistory[#Headers], 0)), "-")</f>
        <v>x</v>
      </c>
      <c r="E991" s="48" t="str">
        <f>IFERROR(INDEX(tbl_dateHistory[], MATCH(tbl_dailyDashboard[[#This Row],[runDate]:[runDate]], tbl_dateHistory[[runDate]:[runDate]], 0), MATCH(tbl_dailyDashboard[[#Headers],[avgTransactionTime]], tbl_dateHistory[#Headers], 0)), "-")</f>
        <v>x</v>
      </c>
      <c r="F991" s="5" t="str">
        <f>IFERROR(INDEX(tbl_dateHistory[], MATCH(tbl_dailyDashboard[[#This Row],[runDate]:[runDate]], tbl_dateHistory[[runDate]:[runDate]], 0), MATCH(tbl_dailyDashboard[[#Headers],[botRuns]], tbl_dateHistory[#Headers], 0)), "-")</f>
        <v>x</v>
      </c>
      <c r="G991" s="6" t="str">
        <f>IFERROR(INDEX(tbl_dateHistory[], MATCH(tbl_dailyDashboard[[#This Row],[runDate]:[runDate]], tbl_dateHistory[[runDate]:[runDate]], 0), MATCH(tbl_dailyDashboard[[#Headers],[totalTransactions]], tbl_dateHistory[#Headers], 0)), "-")</f>
        <v>x</v>
      </c>
      <c r="H991" s="46" t="str">
        <f>IFERROR(INDEX(tbl_dateHistory[], MATCH(tbl_dailyDashboard[[#This Row],[runDate]:[runDate]], tbl_dateHistory[[runDate]:[runDate]], 0), MATCH(tbl_dailyDashboard[[#Headers],[percentSuccessful]], tbl_dateHistory[#Headers], 0)), "-")</f>
        <v>x</v>
      </c>
      <c r="I991" s="46" t="str">
        <f>IFERROR(INDEX(tbl_dateHistory[], MATCH(tbl_dailyDashboard[[#This Row],[runDate]:[runDate]], tbl_dateHistory[[runDate]:[runDate]], 0), MATCH(tbl_dailyDashboard[[#Headers],[percentBRE]], tbl_dateHistory[#Headers], 0)), "-")</f>
        <v>x</v>
      </c>
      <c r="J991" s="47" t="str">
        <f>IFERROR(INDEX(tbl_dateHistory[], MATCH(tbl_dailyDashboard[[#This Row],[runDate]:[runDate]], tbl_dateHistory[[runDate]:[runDate]], 0), MATCH(tbl_dailyDashboard[[#Headers],[percentSystemErrors]], tbl_dateHistory[#Headers], 0)), "-")</f>
        <v>x</v>
      </c>
      <c r="K991" s="69"/>
    </row>
    <row r="992" spans="2:11" x14ac:dyDescent="0.3">
      <c r="B992" s="63"/>
      <c r="C992" s="45" t="str">
        <f>IFERROR((INDEX(tbl_dateHistory[], tbl_dailyDashboard[[#This Row],[rowLookup]], 1)), "-")</f>
        <v>x</v>
      </c>
      <c r="D992" s="48" t="str">
        <f>IFERROR(INDEX(tbl_dateHistory[], MATCH(tbl_dailyDashboard[[#This Row],[runDate]:[runDate]], tbl_dateHistory[[runDate]:[runDate]], 0), MATCH(tbl_dailyDashboard[[#Headers],[avgBotRunTime]], tbl_dateHistory[#Headers], 0)), "-")</f>
        <v>x</v>
      </c>
      <c r="E992" s="48" t="str">
        <f>IFERROR(INDEX(tbl_dateHistory[], MATCH(tbl_dailyDashboard[[#This Row],[runDate]:[runDate]], tbl_dateHistory[[runDate]:[runDate]], 0), MATCH(tbl_dailyDashboard[[#Headers],[avgTransactionTime]], tbl_dateHistory[#Headers], 0)), "-")</f>
        <v>x</v>
      </c>
      <c r="F992" s="5" t="str">
        <f>IFERROR(INDEX(tbl_dateHistory[], MATCH(tbl_dailyDashboard[[#This Row],[runDate]:[runDate]], tbl_dateHistory[[runDate]:[runDate]], 0), MATCH(tbl_dailyDashboard[[#Headers],[botRuns]], tbl_dateHistory[#Headers], 0)), "-")</f>
        <v>x</v>
      </c>
      <c r="G992" s="6" t="str">
        <f>IFERROR(INDEX(tbl_dateHistory[], MATCH(tbl_dailyDashboard[[#This Row],[runDate]:[runDate]], tbl_dateHistory[[runDate]:[runDate]], 0), MATCH(tbl_dailyDashboard[[#Headers],[totalTransactions]], tbl_dateHistory[#Headers], 0)), "-")</f>
        <v>x</v>
      </c>
      <c r="H992" s="46" t="str">
        <f>IFERROR(INDEX(tbl_dateHistory[], MATCH(tbl_dailyDashboard[[#This Row],[runDate]:[runDate]], tbl_dateHistory[[runDate]:[runDate]], 0), MATCH(tbl_dailyDashboard[[#Headers],[percentSuccessful]], tbl_dateHistory[#Headers], 0)), "-")</f>
        <v>x</v>
      </c>
      <c r="I992" s="46" t="str">
        <f>IFERROR(INDEX(tbl_dateHistory[], MATCH(tbl_dailyDashboard[[#This Row],[runDate]:[runDate]], tbl_dateHistory[[runDate]:[runDate]], 0), MATCH(tbl_dailyDashboard[[#Headers],[percentBRE]], tbl_dateHistory[#Headers], 0)), "-")</f>
        <v>x</v>
      </c>
      <c r="J992" s="47" t="str">
        <f>IFERROR(INDEX(tbl_dateHistory[], MATCH(tbl_dailyDashboard[[#This Row],[runDate]:[runDate]], tbl_dateHistory[[runDate]:[runDate]], 0), MATCH(tbl_dailyDashboard[[#Headers],[percentSystemErrors]], tbl_dateHistory[#Headers], 0)), "-")</f>
        <v>x</v>
      </c>
      <c r="K992" s="69"/>
    </row>
    <row r="993" spans="2:11" x14ac:dyDescent="0.3">
      <c r="B993" s="63"/>
      <c r="C993" s="45" t="str">
        <f>IFERROR((INDEX(tbl_dateHistory[], tbl_dailyDashboard[[#This Row],[rowLookup]], 1)), "-")</f>
        <v>x</v>
      </c>
      <c r="D993" s="48" t="str">
        <f>IFERROR(INDEX(tbl_dateHistory[], MATCH(tbl_dailyDashboard[[#This Row],[runDate]:[runDate]], tbl_dateHistory[[runDate]:[runDate]], 0), MATCH(tbl_dailyDashboard[[#Headers],[avgBotRunTime]], tbl_dateHistory[#Headers], 0)), "-")</f>
        <v>x</v>
      </c>
      <c r="E993" s="48" t="str">
        <f>IFERROR(INDEX(tbl_dateHistory[], MATCH(tbl_dailyDashboard[[#This Row],[runDate]:[runDate]], tbl_dateHistory[[runDate]:[runDate]], 0), MATCH(tbl_dailyDashboard[[#Headers],[avgTransactionTime]], tbl_dateHistory[#Headers], 0)), "-")</f>
        <v>x</v>
      </c>
      <c r="F993" s="5" t="str">
        <f>IFERROR(INDEX(tbl_dateHistory[], MATCH(tbl_dailyDashboard[[#This Row],[runDate]:[runDate]], tbl_dateHistory[[runDate]:[runDate]], 0), MATCH(tbl_dailyDashboard[[#Headers],[botRuns]], tbl_dateHistory[#Headers], 0)), "-")</f>
        <v>x</v>
      </c>
      <c r="G993" s="6" t="str">
        <f>IFERROR(INDEX(tbl_dateHistory[], MATCH(tbl_dailyDashboard[[#This Row],[runDate]:[runDate]], tbl_dateHistory[[runDate]:[runDate]], 0), MATCH(tbl_dailyDashboard[[#Headers],[totalTransactions]], tbl_dateHistory[#Headers], 0)), "-")</f>
        <v>x</v>
      </c>
      <c r="H993" s="46" t="str">
        <f>IFERROR(INDEX(tbl_dateHistory[], MATCH(tbl_dailyDashboard[[#This Row],[runDate]:[runDate]], tbl_dateHistory[[runDate]:[runDate]], 0), MATCH(tbl_dailyDashboard[[#Headers],[percentSuccessful]], tbl_dateHistory[#Headers], 0)), "-")</f>
        <v>x</v>
      </c>
      <c r="I993" s="46" t="str">
        <f>IFERROR(INDEX(tbl_dateHistory[], MATCH(tbl_dailyDashboard[[#This Row],[runDate]:[runDate]], tbl_dateHistory[[runDate]:[runDate]], 0), MATCH(tbl_dailyDashboard[[#Headers],[percentBRE]], tbl_dateHistory[#Headers], 0)), "-")</f>
        <v>x</v>
      </c>
      <c r="J993" s="47" t="str">
        <f>IFERROR(INDEX(tbl_dateHistory[], MATCH(tbl_dailyDashboard[[#This Row],[runDate]:[runDate]], tbl_dateHistory[[runDate]:[runDate]], 0), MATCH(tbl_dailyDashboard[[#Headers],[percentSystemErrors]], tbl_dateHistory[#Headers], 0)), "-")</f>
        <v>x</v>
      </c>
      <c r="K993" s="69"/>
    </row>
    <row r="994" spans="2:11" x14ac:dyDescent="0.3">
      <c r="B994" s="63"/>
      <c r="C994" s="45" t="str">
        <f>IFERROR((INDEX(tbl_dateHistory[], tbl_dailyDashboard[[#This Row],[rowLookup]], 1)), "-")</f>
        <v>x</v>
      </c>
      <c r="D994" s="48" t="str">
        <f>IFERROR(INDEX(tbl_dateHistory[], MATCH(tbl_dailyDashboard[[#This Row],[runDate]:[runDate]], tbl_dateHistory[[runDate]:[runDate]], 0), MATCH(tbl_dailyDashboard[[#Headers],[avgBotRunTime]], tbl_dateHistory[#Headers], 0)), "-")</f>
        <v>x</v>
      </c>
      <c r="E994" s="48" t="str">
        <f>IFERROR(INDEX(tbl_dateHistory[], MATCH(tbl_dailyDashboard[[#This Row],[runDate]:[runDate]], tbl_dateHistory[[runDate]:[runDate]], 0), MATCH(tbl_dailyDashboard[[#Headers],[avgTransactionTime]], tbl_dateHistory[#Headers], 0)), "-")</f>
        <v>x</v>
      </c>
      <c r="F994" s="5" t="str">
        <f>IFERROR(INDEX(tbl_dateHistory[], MATCH(tbl_dailyDashboard[[#This Row],[runDate]:[runDate]], tbl_dateHistory[[runDate]:[runDate]], 0), MATCH(tbl_dailyDashboard[[#Headers],[botRuns]], tbl_dateHistory[#Headers], 0)), "-")</f>
        <v>x</v>
      </c>
      <c r="G994" s="6" t="str">
        <f>IFERROR(INDEX(tbl_dateHistory[], MATCH(tbl_dailyDashboard[[#This Row],[runDate]:[runDate]], tbl_dateHistory[[runDate]:[runDate]], 0), MATCH(tbl_dailyDashboard[[#Headers],[totalTransactions]], tbl_dateHistory[#Headers], 0)), "-")</f>
        <v>x</v>
      </c>
      <c r="H994" s="46" t="str">
        <f>IFERROR(INDEX(tbl_dateHistory[], MATCH(tbl_dailyDashboard[[#This Row],[runDate]:[runDate]], tbl_dateHistory[[runDate]:[runDate]], 0), MATCH(tbl_dailyDashboard[[#Headers],[percentSuccessful]], tbl_dateHistory[#Headers], 0)), "-")</f>
        <v>x</v>
      </c>
      <c r="I994" s="46" t="str">
        <f>IFERROR(INDEX(tbl_dateHistory[], MATCH(tbl_dailyDashboard[[#This Row],[runDate]:[runDate]], tbl_dateHistory[[runDate]:[runDate]], 0), MATCH(tbl_dailyDashboard[[#Headers],[percentBRE]], tbl_dateHistory[#Headers], 0)), "-")</f>
        <v>x</v>
      </c>
      <c r="J994" s="47" t="str">
        <f>IFERROR(INDEX(tbl_dateHistory[], MATCH(tbl_dailyDashboard[[#This Row],[runDate]:[runDate]], tbl_dateHistory[[runDate]:[runDate]], 0), MATCH(tbl_dailyDashboard[[#Headers],[percentSystemErrors]], tbl_dateHistory[#Headers], 0)), "-")</f>
        <v>x</v>
      </c>
      <c r="K994" s="69"/>
    </row>
    <row r="995" spans="2:11" x14ac:dyDescent="0.3">
      <c r="B995" s="63"/>
      <c r="C995" s="45" t="str">
        <f>IFERROR((INDEX(tbl_dateHistory[], tbl_dailyDashboard[[#This Row],[rowLookup]], 1)), "-")</f>
        <v>x</v>
      </c>
      <c r="D995" s="48" t="str">
        <f>IFERROR(INDEX(tbl_dateHistory[], MATCH(tbl_dailyDashboard[[#This Row],[runDate]:[runDate]], tbl_dateHistory[[runDate]:[runDate]], 0), MATCH(tbl_dailyDashboard[[#Headers],[avgBotRunTime]], tbl_dateHistory[#Headers], 0)), "-")</f>
        <v>x</v>
      </c>
      <c r="E995" s="48" t="str">
        <f>IFERROR(INDEX(tbl_dateHistory[], MATCH(tbl_dailyDashboard[[#This Row],[runDate]:[runDate]], tbl_dateHistory[[runDate]:[runDate]], 0), MATCH(tbl_dailyDashboard[[#Headers],[avgTransactionTime]], tbl_dateHistory[#Headers], 0)), "-")</f>
        <v>x</v>
      </c>
      <c r="F995" s="5" t="str">
        <f>IFERROR(INDEX(tbl_dateHistory[], MATCH(tbl_dailyDashboard[[#This Row],[runDate]:[runDate]], tbl_dateHistory[[runDate]:[runDate]], 0), MATCH(tbl_dailyDashboard[[#Headers],[botRuns]], tbl_dateHistory[#Headers], 0)), "-")</f>
        <v>x</v>
      </c>
      <c r="G995" s="6" t="str">
        <f>IFERROR(INDEX(tbl_dateHistory[], MATCH(tbl_dailyDashboard[[#This Row],[runDate]:[runDate]], tbl_dateHistory[[runDate]:[runDate]], 0), MATCH(tbl_dailyDashboard[[#Headers],[totalTransactions]], tbl_dateHistory[#Headers], 0)), "-")</f>
        <v>x</v>
      </c>
      <c r="H995" s="46" t="str">
        <f>IFERROR(INDEX(tbl_dateHistory[], MATCH(tbl_dailyDashboard[[#This Row],[runDate]:[runDate]], tbl_dateHistory[[runDate]:[runDate]], 0), MATCH(tbl_dailyDashboard[[#Headers],[percentSuccessful]], tbl_dateHistory[#Headers], 0)), "-")</f>
        <v>x</v>
      </c>
      <c r="I995" s="46" t="str">
        <f>IFERROR(INDEX(tbl_dateHistory[], MATCH(tbl_dailyDashboard[[#This Row],[runDate]:[runDate]], tbl_dateHistory[[runDate]:[runDate]], 0), MATCH(tbl_dailyDashboard[[#Headers],[percentBRE]], tbl_dateHistory[#Headers], 0)), "-")</f>
        <v>x</v>
      </c>
      <c r="J995" s="47" t="str">
        <f>IFERROR(INDEX(tbl_dateHistory[], MATCH(tbl_dailyDashboard[[#This Row],[runDate]:[runDate]], tbl_dateHistory[[runDate]:[runDate]], 0), MATCH(tbl_dailyDashboard[[#Headers],[percentSystemErrors]], tbl_dateHistory[#Headers], 0)), "-")</f>
        <v>x</v>
      </c>
      <c r="K995" s="69"/>
    </row>
    <row r="996" spans="2:11" x14ac:dyDescent="0.3">
      <c r="B996" s="63"/>
      <c r="C996" s="45" t="str">
        <f>IFERROR((INDEX(tbl_dateHistory[], tbl_dailyDashboard[[#This Row],[rowLookup]], 1)), "-")</f>
        <v>x</v>
      </c>
      <c r="D996" s="48" t="str">
        <f>IFERROR(INDEX(tbl_dateHistory[], MATCH(tbl_dailyDashboard[[#This Row],[runDate]:[runDate]], tbl_dateHistory[[runDate]:[runDate]], 0), MATCH(tbl_dailyDashboard[[#Headers],[avgBotRunTime]], tbl_dateHistory[#Headers], 0)), "-")</f>
        <v>x</v>
      </c>
      <c r="E996" s="48" t="str">
        <f>IFERROR(INDEX(tbl_dateHistory[], MATCH(tbl_dailyDashboard[[#This Row],[runDate]:[runDate]], tbl_dateHistory[[runDate]:[runDate]], 0), MATCH(tbl_dailyDashboard[[#Headers],[avgTransactionTime]], tbl_dateHistory[#Headers], 0)), "-")</f>
        <v>x</v>
      </c>
      <c r="F996" s="5" t="str">
        <f>IFERROR(INDEX(tbl_dateHistory[], MATCH(tbl_dailyDashboard[[#This Row],[runDate]:[runDate]], tbl_dateHistory[[runDate]:[runDate]], 0), MATCH(tbl_dailyDashboard[[#Headers],[botRuns]], tbl_dateHistory[#Headers], 0)), "-")</f>
        <v>x</v>
      </c>
      <c r="G996" s="6" t="str">
        <f>IFERROR(INDEX(tbl_dateHistory[], MATCH(tbl_dailyDashboard[[#This Row],[runDate]:[runDate]], tbl_dateHistory[[runDate]:[runDate]], 0), MATCH(tbl_dailyDashboard[[#Headers],[totalTransactions]], tbl_dateHistory[#Headers], 0)), "-")</f>
        <v>x</v>
      </c>
      <c r="H996" s="46" t="str">
        <f>IFERROR(INDEX(tbl_dateHistory[], MATCH(tbl_dailyDashboard[[#This Row],[runDate]:[runDate]], tbl_dateHistory[[runDate]:[runDate]], 0), MATCH(tbl_dailyDashboard[[#Headers],[percentSuccessful]], tbl_dateHistory[#Headers], 0)), "-")</f>
        <v>x</v>
      </c>
      <c r="I996" s="46" t="str">
        <f>IFERROR(INDEX(tbl_dateHistory[], MATCH(tbl_dailyDashboard[[#This Row],[runDate]:[runDate]], tbl_dateHistory[[runDate]:[runDate]], 0), MATCH(tbl_dailyDashboard[[#Headers],[percentBRE]], tbl_dateHistory[#Headers], 0)), "-")</f>
        <v>x</v>
      </c>
      <c r="J996" s="47" t="str">
        <f>IFERROR(INDEX(tbl_dateHistory[], MATCH(tbl_dailyDashboard[[#This Row],[runDate]:[runDate]], tbl_dateHistory[[runDate]:[runDate]], 0), MATCH(tbl_dailyDashboard[[#Headers],[percentSystemErrors]], tbl_dateHistory[#Headers], 0)), "-")</f>
        <v>x</v>
      </c>
      <c r="K996" s="69"/>
    </row>
    <row r="997" spans="2:11" x14ac:dyDescent="0.3">
      <c r="B997" s="63"/>
      <c r="C997" s="45" t="str">
        <f>IFERROR((INDEX(tbl_dateHistory[], tbl_dailyDashboard[[#This Row],[rowLookup]], 1)), "-")</f>
        <v>x</v>
      </c>
      <c r="D997" s="48" t="str">
        <f>IFERROR(INDEX(tbl_dateHistory[], MATCH(tbl_dailyDashboard[[#This Row],[runDate]:[runDate]], tbl_dateHistory[[runDate]:[runDate]], 0), MATCH(tbl_dailyDashboard[[#Headers],[avgBotRunTime]], tbl_dateHistory[#Headers], 0)), "-")</f>
        <v>x</v>
      </c>
      <c r="E997" s="48" t="str">
        <f>IFERROR(INDEX(tbl_dateHistory[], MATCH(tbl_dailyDashboard[[#This Row],[runDate]:[runDate]], tbl_dateHistory[[runDate]:[runDate]], 0), MATCH(tbl_dailyDashboard[[#Headers],[avgTransactionTime]], tbl_dateHistory[#Headers], 0)), "-")</f>
        <v>x</v>
      </c>
      <c r="F997" s="5" t="str">
        <f>IFERROR(INDEX(tbl_dateHistory[], MATCH(tbl_dailyDashboard[[#This Row],[runDate]:[runDate]], tbl_dateHistory[[runDate]:[runDate]], 0), MATCH(tbl_dailyDashboard[[#Headers],[botRuns]], tbl_dateHistory[#Headers], 0)), "-")</f>
        <v>x</v>
      </c>
      <c r="G997" s="6" t="str">
        <f>IFERROR(INDEX(tbl_dateHistory[], MATCH(tbl_dailyDashboard[[#This Row],[runDate]:[runDate]], tbl_dateHistory[[runDate]:[runDate]], 0), MATCH(tbl_dailyDashboard[[#Headers],[totalTransactions]], tbl_dateHistory[#Headers], 0)), "-")</f>
        <v>x</v>
      </c>
      <c r="H997" s="46" t="str">
        <f>IFERROR(INDEX(tbl_dateHistory[], MATCH(tbl_dailyDashboard[[#This Row],[runDate]:[runDate]], tbl_dateHistory[[runDate]:[runDate]], 0), MATCH(tbl_dailyDashboard[[#Headers],[percentSuccessful]], tbl_dateHistory[#Headers], 0)), "-")</f>
        <v>x</v>
      </c>
      <c r="I997" s="46" t="str">
        <f>IFERROR(INDEX(tbl_dateHistory[], MATCH(tbl_dailyDashboard[[#This Row],[runDate]:[runDate]], tbl_dateHistory[[runDate]:[runDate]], 0), MATCH(tbl_dailyDashboard[[#Headers],[percentBRE]], tbl_dateHistory[#Headers], 0)), "-")</f>
        <v>x</v>
      </c>
      <c r="J997" s="47" t="str">
        <f>IFERROR(INDEX(tbl_dateHistory[], MATCH(tbl_dailyDashboard[[#This Row],[runDate]:[runDate]], tbl_dateHistory[[runDate]:[runDate]], 0), MATCH(tbl_dailyDashboard[[#Headers],[percentSystemErrors]], tbl_dateHistory[#Headers], 0)), "-")</f>
        <v>x</v>
      </c>
      <c r="K997" s="69"/>
    </row>
    <row r="998" spans="2:11" x14ac:dyDescent="0.3">
      <c r="B998" s="63"/>
      <c r="C998" s="45" t="str">
        <f>IFERROR((INDEX(tbl_dateHistory[], tbl_dailyDashboard[[#This Row],[rowLookup]], 1)), "-")</f>
        <v>x</v>
      </c>
      <c r="D998" s="48" t="str">
        <f>IFERROR(INDEX(tbl_dateHistory[], MATCH(tbl_dailyDashboard[[#This Row],[runDate]:[runDate]], tbl_dateHistory[[runDate]:[runDate]], 0), MATCH(tbl_dailyDashboard[[#Headers],[avgBotRunTime]], tbl_dateHistory[#Headers], 0)), "-")</f>
        <v>x</v>
      </c>
      <c r="E998" s="48" t="str">
        <f>IFERROR(INDEX(tbl_dateHistory[], MATCH(tbl_dailyDashboard[[#This Row],[runDate]:[runDate]], tbl_dateHistory[[runDate]:[runDate]], 0), MATCH(tbl_dailyDashboard[[#Headers],[avgTransactionTime]], tbl_dateHistory[#Headers], 0)), "-")</f>
        <v>x</v>
      </c>
      <c r="F998" s="5" t="str">
        <f>IFERROR(INDEX(tbl_dateHistory[], MATCH(tbl_dailyDashboard[[#This Row],[runDate]:[runDate]], tbl_dateHistory[[runDate]:[runDate]], 0), MATCH(tbl_dailyDashboard[[#Headers],[botRuns]], tbl_dateHistory[#Headers], 0)), "-")</f>
        <v>x</v>
      </c>
      <c r="G998" s="6" t="str">
        <f>IFERROR(INDEX(tbl_dateHistory[], MATCH(tbl_dailyDashboard[[#This Row],[runDate]:[runDate]], tbl_dateHistory[[runDate]:[runDate]], 0), MATCH(tbl_dailyDashboard[[#Headers],[totalTransactions]], tbl_dateHistory[#Headers], 0)), "-")</f>
        <v>x</v>
      </c>
      <c r="H998" s="46" t="str">
        <f>IFERROR(INDEX(tbl_dateHistory[], MATCH(tbl_dailyDashboard[[#This Row],[runDate]:[runDate]], tbl_dateHistory[[runDate]:[runDate]], 0), MATCH(tbl_dailyDashboard[[#Headers],[percentSuccessful]], tbl_dateHistory[#Headers], 0)), "-")</f>
        <v>x</v>
      </c>
      <c r="I998" s="46" t="str">
        <f>IFERROR(INDEX(tbl_dateHistory[], MATCH(tbl_dailyDashboard[[#This Row],[runDate]:[runDate]], tbl_dateHistory[[runDate]:[runDate]], 0), MATCH(tbl_dailyDashboard[[#Headers],[percentBRE]], tbl_dateHistory[#Headers], 0)), "-")</f>
        <v>x</v>
      </c>
      <c r="J998" s="47" t="str">
        <f>IFERROR(INDEX(tbl_dateHistory[], MATCH(tbl_dailyDashboard[[#This Row],[runDate]:[runDate]], tbl_dateHistory[[runDate]:[runDate]], 0), MATCH(tbl_dailyDashboard[[#Headers],[percentSystemErrors]], tbl_dateHistory[#Headers], 0)), "-")</f>
        <v>x</v>
      </c>
      <c r="K998" s="69"/>
    </row>
    <row r="999" spans="2:11" x14ac:dyDescent="0.3">
      <c r="B999" s="63"/>
      <c r="C999" s="45" t="str">
        <f>IFERROR((INDEX(tbl_dateHistory[], tbl_dailyDashboard[[#This Row],[rowLookup]], 1)), "-")</f>
        <v>x</v>
      </c>
      <c r="D999" s="48" t="str">
        <f>IFERROR(INDEX(tbl_dateHistory[], MATCH(tbl_dailyDashboard[[#This Row],[runDate]:[runDate]], tbl_dateHistory[[runDate]:[runDate]], 0), MATCH(tbl_dailyDashboard[[#Headers],[avgBotRunTime]], tbl_dateHistory[#Headers], 0)), "-")</f>
        <v>x</v>
      </c>
      <c r="E999" s="48" t="str">
        <f>IFERROR(INDEX(tbl_dateHistory[], MATCH(tbl_dailyDashboard[[#This Row],[runDate]:[runDate]], tbl_dateHistory[[runDate]:[runDate]], 0), MATCH(tbl_dailyDashboard[[#Headers],[avgTransactionTime]], tbl_dateHistory[#Headers], 0)), "-")</f>
        <v>x</v>
      </c>
      <c r="F999" s="5" t="str">
        <f>IFERROR(INDEX(tbl_dateHistory[], MATCH(tbl_dailyDashboard[[#This Row],[runDate]:[runDate]], tbl_dateHistory[[runDate]:[runDate]], 0), MATCH(tbl_dailyDashboard[[#Headers],[botRuns]], tbl_dateHistory[#Headers], 0)), "-")</f>
        <v>x</v>
      </c>
      <c r="G999" s="6" t="str">
        <f>IFERROR(INDEX(tbl_dateHistory[], MATCH(tbl_dailyDashboard[[#This Row],[runDate]:[runDate]], tbl_dateHistory[[runDate]:[runDate]], 0), MATCH(tbl_dailyDashboard[[#Headers],[totalTransactions]], tbl_dateHistory[#Headers], 0)), "-")</f>
        <v>x</v>
      </c>
      <c r="H999" s="46" t="str">
        <f>IFERROR(INDEX(tbl_dateHistory[], MATCH(tbl_dailyDashboard[[#This Row],[runDate]:[runDate]], tbl_dateHistory[[runDate]:[runDate]], 0), MATCH(tbl_dailyDashboard[[#Headers],[percentSuccessful]], tbl_dateHistory[#Headers], 0)), "-")</f>
        <v>x</v>
      </c>
      <c r="I999" s="46" t="str">
        <f>IFERROR(INDEX(tbl_dateHistory[], MATCH(tbl_dailyDashboard[[#This Row],[runDate]:[runDate]], tbl_dateHistory[[runDate]:[runDate]], 0), MATCH(tbl_dailyDashboard[[#Headers],[percentBRE]], tbl_dateHistory[#Headers], 0)), "-")</f>
        <v>x</v>
      </c>
      <c r="J999" s="47" t="str">
        <f>IFERROR(INDEX(tbl_dateHistory[], MATCH(tbl_dailyDashboard[[#This Row],[runDate]:[runDate]], tbl_dateHistory[[runDate]:[runDate]], 0), MATCH(tbl_dailyDashboard[[#Headers],[percentSystemErrors]], tbl_dateHistory[#Headers], 0)), "-")</f>
        <v>x</v>
      </c>
      <c r="K999" s="69"/>
    </row>
    <row r="1000" spans="2:11" x14ac:dyDescent="0.3">
      <c r="B1000" s="63"/>
      <c r="C1000" s="45" t="str">
        <f>IFERROR((INDEX(tbl_dateHistory[], tbl_dailyDashboard[[#This Row],[rowLookup]], 1)), "-")</f>
        <v>x</v>
      </c>
      <c r="D1000" s="48" t="str">
        <f>IFERROR(INDEX(tbl_dateHistory[], MATCH(tbl_dailyDashboard[[#This Row],[runDate]:[runDate]], tbl_dateHistory[[runDate]:[runDate]], 0), MATCH(tbl_dailyDashboard[[#Headers],[avgBotRunTime]], tbl_dateHistory[#Headers], 0)), "-")</f>
        <v>x</v>
      </c>
      <c r="E1000" s="48" t="str">
        <f>IFERROR(INDEX(tbl_dateHistory[], MATCH(tbl_dailyDashboard[[#This Row],[runDate]:[runDate]], tbl_dateHistory[[runDate]:[runDate]], 0), MATCH(tbl_dailyDashboard[[#Headers],[avgTransactionTime]], tbl_dateHistory[#Headers], 0)), "-")</f>
        <v>x</v>
      </c>
      <c r="F1000" s="5" t="str">
        <f>IFERROR(INDEX(tbl_dateHistory[], MATCH(tbl_dailyDashboard[[#This Row],[runDate]:[runDate]], tbl_dateHistory[[runDate]:[runDate]], 0), MATCH(tbl_dailyDashboard[[#Headers],[botRuns]], tbl_dateHistory[#Headers], 0)), "-")</f>
        <v>x</v>
      </c>
      <c r="G1000" s="6" t="str">
        <f>IFERROR(INDEX(tbl_dateHistory[], MATCH(tbl_dailyDashboard[[#This Row],[runDate]:[runDate]], tbl_dateHistory[[runDate]:[runDate]], 0), MATCH(tbl_dailyDashboard[[#Headers],[totalTransactions]], tbl_dateHistory[#Headers], 0)), "-")</f>
        <v>x</v>
      </c>
      <c r="H1000" s="46" t="str">
        <f>IFERROR(INDEX(tbl_dateHistory[], MATCH(tbl_dailyDashboard[[#This Row],[runDate]:[runDate]], tbl_dateHistory[[runDate]:[runDate]], 0), MATCH(tbl_dailyDashboard[[#Headers],[percentSuccessful]], tbl_dateHistory[#Headers], 0)), "-")</f>
        <v>x</v>
      </c>
      <c r="I1000" s="46" t="str">
        <f>IFERROR(INDEX(tbl_dateHistory[], MATCH(tbl_dailyDashboard[[#This Row],[runDate]:[runDate]], tbl_dateHistory[[runDate]:[runDate]], 0), MATCH(tbl_dailyDashboard[[#Headers],[percentBRE]], tbl_dateHistory[#Headers], 0)), "-")</f>
        <v>x</v>
      </c>
      <c r="J1000" s="47" t="str">
        <f>IFERROR(INDEX(tbl_dateHistory[], MATCH(tbl_dailyDashboard[[#This Row],[runDate]:[runDate]], tbl_dateHistory[[runDate]:[runDate]], 0), MATCH(tbl_dailyDashboard[[#Headers],[percentSystemErrors]], tbl_dateHistory[#Headers], 0)), "-")</f>
        <v>x</v>
      </c>
      <c r="K1000" s="69"/>
    </row>
    <row r="1001" spans="2:11" x14ac:dyDescent="0.3">
      <c r="B1001" s="63"/>
      <c r="C1001" s="45" t="str">
        <f>IFERROR((INDEX(tbl_dateHistory[], tbl_dailyDashboard[[#This Row],[rowLookup]], 1)), "-")</f>
        <v>x</v>
      </c>
      <c r="D1001" s="48" t="str">
        <f>IFERROR(INDEX(tbl_dateHistory[], MATCH(tbl_dailyDashboard[[#This Row],[runDate]:[runDate]], tbl_dateHistory[[runDate]:[runDate]], 0), MATCH(tbl_dailyDashboard[[#Headers],[avgBotRunTime]], tbl_dateHistory[#Headers], 0)), "-")</f>
        <v>x</v>
      </c>
      <c r="E1001" s="48" t="str">
        <f>IFERROR(INDEX(tbl_dateHistory[], MATCH(tbl_dailyDashboard[[#This Row],[runDate]:[runDate]], tbl_dateHistory[[runDate]:[runDate]], 0), MATCH(tbl_dailyDashboard[[#Headers],[avgTransactionTime]], tbl_dateHistory[#Headers], 0)), "-")</f>
        <v>x</v>
      </c>
      <c r="F1001" s="5" t="str">
        <f>IFERROR(INDEX(tbl_dateHistory[], MATCH(tbl_dailyDashboard[[#This Row],[runDate]:[runDate]], tbl_dateHistory[[runDate]:[runDate]], 0), MATCH(tbl_dailyDashboard[[#Headers],[botRuns]], tbl_dateHistory[#Headers], 0)), "-")</f>
        <v>x</v>
      </c>
      <c r="G1001" s="6" t="str">
        <f>IFERROR(INDEX(tbl_dateHistory[], MATCH(tbl_dailyDashboard[[#This Row],[runDate]:[runDate]], tbl_dateHistory[[runDate]:[runDate]], 0), MATCH(tbl_dailyDashboard[[#Headers],[totalTransactions]], tbl_dateHistory[#Headers], 0)), "-")</f>
        <v>x</v>
      </c>
      <c r="H1001" s="46" t="str">
        <f>IFERROR(INDEX(tbl_dateHistory[], MATCH(tbl_dailyDashboard[[#This Row],[runDate]:[runDate]], tbl_dateHistory[[runDate]:[runDate]], 0), MATCH(tbl_dailyDashboard[[#Headers],[percentSuccessful]], tbl_dateHistory[#Headers], 0)), "-")</f>
        <v>x</v>
      </c>
      <c r="I1001" s="46" t="str">
        <f>IFERROR(INDEX(tbl_dateHistory[], MATCH(tbl_dailyDashboard[[#This Row],[runDate]:[runDate]], tbl_dateHistory[[runDate]:[runDate]], 0), MATCH(tbl_dailyDashboard[[#Headers],[percentBRE]], tbl_dateHistory[#Headers], 0)), "-")</f>
        <v>x</v>
      </c>
      <c r="J1001" s="47" t="str">
        <f>IFERROR(INDEX(tbl_dateHistory[], MATCH(tbl_dailyDashboard[[#This Row],[runDate]:[runDate]], tbl_dateHistory[[runDate]:[runDate]], 0), MATCH(tbl_dailyDashboard[[#Headers],[percentSystemErrors]], tbl_dateHistory[#Headers], 0)), "-")</f>
        <v>x</v>
      </c>
      <c r="K1001" s="69"/>
    </row>
    <row r="1002" spans="2:11" x14ac:dyDescent="0.3">
      <c r="B1002" s="63"/>
      <c r="C1002" s="45" t="str">
        <f>IFERROR((INDEX(tbl_dateHistory[], tbl_dailyDashboard[[#This Row],[rowLookup]], 1)), "-")</f>
        <v>x</v>
      </c>
      <c r="D1002" s="48" t="str">
        <f>IFERROR(INDEX(tbl_dateHistory[], MATCH(tbl_dailyDashboard[[#This Row],[runDate]:[runDate]], tbl_dateHistory[[runDate]:[runDate]], 0), MATCH(tbl_dailyDashboard[[#Headers],[avgBotRunTime]], tbl_dateHistory[#Headers], 0)), "-")</f>
        <v>x</v>
      </c>
      <c r="E1002" s="48" t="str">
        <f>IFERROR(INDEX(tbl_dateHistory[], MATCH(tbl_dailyDashboard[[#This Row],[runDate]:[runDate]], tbl_dateHistory[[runDate]:[runDate]], 0), MATCH(tbl_dailyDashboard[[#Headers],[avgTransactionTime]], tbl_dateHistory[#Headers], 0)), "-")</f>
        <v>x</v>
      </c>
      <c r="F1002" s="5" t="str">
        <f>IFERROR(INDEX(tbl_dateHistory[], MATCH(tbl_dailyDashboard[[#This Row],[runDate]:[runDate]], tbl_dateHistory[[runDate]:[runDate]], 0), MATCH(tbl_dailyDashboard[[#Headers],[botRuns]], tbl_dateHistory[#Headers], 0)), "-")</f>
        <v>x</v>
      </c>
      <c r="G1002" s="6" t="str">
        <f>IFERROR(INDEX(tbl_dateHistory[], MATCH(tbl_dailyDashboard[[#This Row],[runDate]:[runDate]], tbl_dateHistory[[runDate]:[runDate]], 0), MATCH(tbl_dailyDashboard[[#Headers],[totalTransactions]], tbl_dateHistory[#Headers], 0)), "-")</f>
        <v>x</v>
      </c>
      <c r="H1002" s="46" t="str">
        <f>IFERROR(INDEX(tbl_dateHistory[], MATCH(tbl_dailyDashboard[[#This Row],[runDate]:[runDate]], tbl_dateHistory[[runDate]:[runDate]], 0), MATCH(tbl_dailyDashboard[[#Headers],[percentSuccessful]], tbl_dateHistory[#Headers], 0)), "-")</f>
        <v>x</v>
      </c>
      <c r="I1002" s="46" t="str">
        <f>IFERROR(INDEX(tbl_dateHistory[], MATCH(tbl_dailyDashboard[[#This Row],[runDate]:[runDate]], tbl_dateHistory[[runDate]:[runDate]], 0), MATCH(tbl_dailyDashboard[[#Headers],[percentBRE]], tbl_dateHistory[#Headers], 0)), "-")</f>
        <v>x</v>
      </c>
      <c r="J1002" s="47" t="str">
        <f>IFERROR(INDEX(tbl_dateHistory[], MATCH(tbl_dailyDashboard[[#This Row],[runDate]:[runDate]], tbl_dateHistory[[runDate]:[runDate]], 0), MATCH(tbl_dailyDashboard[[#Headers],[percentSystemErrors]], tbl_dateHistory[#Headers], 0)), "-")</f>
        <v>x</v>
      </c>
      <c r="K1002" s="69"/>
    </row>
    <row r="1003" spans="2:11" x14ac:dyDescent="0.3">
      <c r="B1003" s="63"/>
      <c r="C1003" s="45" t="str">
        <f>IFERROR((INDEX(tbl_dateHistory[], tbl_dailyDashboard[[#This Row],[rowLookup]], 1)), "-")</f>
        <v>x</v>
      </c>
      <c r="D1003" s="48" t="str">
        <f>IFERROR(INDEX(tbl_dateHistory[], MATCH(tbl_dailyDashboard[[#This Row],[runDate]:[runDate]], tbl_dateHistory[[runDate]:[runDate]], 0), MATCH(tbl_dailyDashboard[[#Headers],[avgBotRunTime]], tbl_dateHistory[#Headers], 0)), "-")</f>
        <v>x</v>
      </c>
      <c r="E1003" s="48" t="str">
        <f>IFERROR(INDEX(tbl_dateHistory[], MATCH(tbl_dailyDashboard[[#This Row],[runDate]:[runDate]], tbl_dateHistory[[runDate]:[runDate]], 0), MATCH(tbl_dailyDashboard[[#Headers],[avgTransactionTime]], tbl_dateHistory[#Headers], 0)), "-")</f>
        <v>x</v>
      </c>
      <c r="F1003" s="5" t="str">
        <f>IFERROR(INDEX(tbl_dateHistory[], MATCH(tbl_dailyDashboard[[#This Row],[runDate]:[runDate]], tbl_dateHistory[[runDate]:[runDate]], 0), MATCH(tbl_dailyDashboard[[#Headers],[botRuns]], tbl_dateHistory[#Headers], 0)), "-")</f>
        <v>x</v>
      </c>
      <c r="G1003" s="6" t="str">
        <f>IFERROR(INDEX(tbl_dateHistory[], MATCH(tbl_dailyDashboard[[#This Row],[runDate]:[runDate]], tbl_dateHistory[[runDate]:[runDate]], 0), MATCH(tbl_dailyDashboard[[#Headers],[totalTransactions]], tbl_dateHistory[#Headers], 0)), "-")</f>
        <v>x</v>
      </c>
      <c r="H1003" s="46" t="str">
        <f>IFERROR(INDEX(tbl_dateHistory[], MATCH(tbl_dailyDashboard[[#This Row],[runDate]:[runDate]], tbl_dateHistory[[runDate]:[runDate]], 0), MATCH(tbl_dailyDashboard[[#Headers],[percentSuccessful]], tbl_dateHistory[#Headers], 0)), "-")</f>
        <v>x</v>
      </c>
      <c r="I1003" s="46" t="str">
        <f>IFERROR(INDEX(tbl_dateHistory[], MATCH(tbl_dailyDashboard[[#This Row],[runDate]:[runDate]], tbl_dateHistory[[runDate]:[runDate]], 0), MATCH(tbl_dailyDashboard[[#Headers],[percentBRE]], tbl_dateHistory[#Headers], 0)), "-")</f>
        <v>x</v>
      </c>
      <c r="J1003" s="47" t="str">
        <f>IFERROR(INDEX(tbl_dateHistory[], MATCH(tbl_dailyDashboard[[#This Row],[runDate]:[runDate]], tbl_dateHistory[[runDate]:[runDate]], 0), MATCH(tbl_dailyDashboard[[#Headers],[percentSystemErrors]], tbl_dateHistory[#Headers], 0)), "-")</f>
        <v>x</v>
      </c>
      <c r="K1003" s="69"/>
    </row>
    <row r="1004" spans="2:11" x14ac:dyDescent="0.3">
      <c r="B1004" s="63"/>
      <c r="C1004" s="45" t="str">
        <f>IFERROR((INDEX(tbl_dateHistory[], tbl_dailyDashboard[[#This Row],[rowLookup]], 1)), "-")</f>
        <v>x</v>
      </c>
      <c r="D1004" s="48" t="str">
        <f>IFERROR(INDEX(tbl_dateHistory[], MATCH(tbl_dailyDashboard[[#This Row],[runDate]:[runDate]], tbl_dateHistory[[runDate]:[runDate]], 0), MATCH(tbl_dailyDashboard[[#Headers],[avgBotRunTime]], tbl_dateHistory[#Headers], 0)), "-")</f>
        <v>x</v>
      </c>
      <c r="E1004" s="48" t="str">
        <f>IFERROR(INDEX(tbl_dateHistory[], MATCH(tbl_dailyDashboard[[#This Row],[runDate]:[runDate]], tbl_dateHistory[[runDate]:[runDate]], 0), MATCH(tbl_dailyDashboard[[#Headers],[avgTransactionTime]], tbl_dateHistory[#Headers], 0)), "-")</f>
        <v>x</v>
      </c>
      <c r="F1004" s="5" t="str">
        <f>IFERROR(INDEX(tbl_dateHistory[], MATCH(tbl_dailyDashboard[[#This Row],[runDate]:[runDate]], tbl_dateHistory[[runDate]:[runDate]], 0), MATCH(tbl_dailyDashboard[[#Headers],[botRuns]], tbl_dateHistory[#Headers], 0)), "-")</f>
        <v>x</v>
      </c>
      <c r="G1004" s="6" t="str">
        <f>IFERROR(INDEX(tbl_dateHistory[], MATCH(tbl_dailyDashboard[[#This Row],[runDate]:[runDate]], tbl_dateHistory[[runDate]:[runDate]], 0), MATCH(tbl_dailyDashboard[[#Headers],[totalTransactions]], tbl_dateHistory[#Headers], 0)), "-")</f>
        <v>x</v>
      </c>
      <c r="H1004" s="46" t="str">
        <f>IFERROR(INDEX(tbl_dateHistory[], MATCH(tbl_dailyDashboard[[#This Row],[runDate]:[runDate]], tbl_dateHistory[[runDate]:[runDate]], 0), MATCH(tbl_dailyDashboard[[#Headers],[percentSuccessful]], tbl_dateHistory[#Headers], 0)), "-")</f>
        <v>x</v>
      </c>
      <c r="I1004" s="46" t="str">
        <f>IFERROR(INDEX(tbl_dateHistory[], MATCH(tbl_dailyDashboard[[#This Row],[runDate]:[runDate]], tbl_dateHistory[[runDate]:[runDate]], 0), MATCH(tbl_dailyDashboard[[#Headers],[percentBRE]], tbl_dateHistory[#Headers], 0)), "-")</f>
        <v>x</v>
      </c>
      <c r="J1004" s="47" t="str">
        <f>IFERROR(INDEX(tbl_dateHistory[], MATCH(tbl_dailyDashboard[[#This Row],[runDate]:[runDate]], tbl_dateHistory[[runDate]:[runDate]], 0), MATCH(tbl_dailyDashboard[[#Headers],[percentSystemErrors]], tbl_dateHistory[#Headers], 0)), "-")</f>
        <v>x</v>
      </c>
      <c r="K1004" s="69"/>
    </row>
    <row r="1005" spans="2:11" x14ac:dyDescent="0.3">
      <c r="B1005" s="63"/>
      <c r="C1005" s="45" t="str">
        <f>IFERROR((INDEX(tbl_dateHistory[], tbl_dailyDashboard[[#This Row],[rowLookup]], 1)), "-")</f>
        <v>x</v>
      </c>
      <c r="D1005" s="48" t="str">
        <f>IFERROR(INDEX(tbl_dateHistory[], MATCH(tbl_dailyDashboard[[#This Row],[runDate]:[runDate]], tbl_dateHistory[[runDate]:[runDate]], 0), MATCH(tbl_dailyDashboard[[#Headers],[avgBotRunTime]], tbl_dateHistory[#Headers], 0)), "-")</f>
        <v>x</v>
      </c>
      <c r="E1005" s="48" t="str">
        <f>IFERROR(INDEX(tbl_dateHistory[], MATCH(tbl_dailyDashboard[[#This Row],[runDate]:[runDate]], tbl_dateHistory[[runDate]:[runDate]], 0), MATCH(tbl_dailyDashboard[[#Headers],[avgTransactionTime]], tbl_dateHistory[#Headers], 0)), "-")</f>
        <v>x</v>
      </c>
      <c r="F1005" s="5" t="str">
        <f>IFERROR(INDEX(tbl_dateHistory[], MATCH(tbl_dailyDashboard[[#This Row],[runDate]:[runDate]], tbl_dateHistory[[runDate]:[runDate]], 0), MATCH(tbl_dailyDashboard[[#Headers],[botRuns]], tbl_dateHistory[#Headers], 0)), "-")</f>
        <v>x</v>
      </c>
      <c r="G1005" s="6" t="str">
        <f>IFERROR(INDEX(tbl_dateHistory[], MATCH(tbl_dailyDashboard[[#This Row],[runDate]:[runDate]], tbl_dateHistory[[runDate]:[runDate]], 0), MATCH(tbl_dailyDashboard[[#Headers],[totalTransactions]], tbl_dateHistory[#Headers], 0)), "-")</f>
        <v>x</v>
      </c>
      <c r="H1005" s="46" t="str">
        <f>IFERROR(INDEX(tbl_dateHistory[], MATCH(tbl_dailyDashboard[[#This Row],[runDate]:[runDate]], tbl_dateHistory[[runDate]:[runDate]], 0), MATCH(tbl_dailyDashboard[[#Headers],[percentSuccessful]], tbl_dateHistory[#Headers], 0)), "-")</f>
        <v>x</v>
      </c>
      <c r="I1005" s="46" t="str">
        <f>IFERROR(INDEX(tbl_dateHistory[], MATCH(tbl_dailyDashboard[[#This Row],[runDate]:[runDate]], tbl_dateHistory[[runDate]:[runDate]], 0), MATCH(tbl_dailyDashboard[[#Headers],[percentBRE]], tbl_dateHistory[#Headers], 0)), "-")</f>
        <v>x</v>
      </c>
      <c r="J1005" s="47" t="str">
        <f>IFERROR(INDEX(tbl_dateHistory[], MATCH(tbl_dailyDashboard[[#This Row],[runDate]:[runDate]], tbl_dateHistory[[runDate]:[runDate]], 0), MATCH(tbl_dailyDashboard[[#Headers],[percentSystemErrors]], tbl_dateHistory[#Headers], 0)), "-")</f>
        <v>x</v>
      </c>
      <c r="K1005" s="69"/>
    </row>
    <row r="1006" spans="2:11" x14ac:dyDescent="0.3">
      <c r="B1006" s="63"/>
      <c r="C1006" s="45" t="str">
        <f>IFERROR((INDEX(tbl_dateHistory[], tbl_dailyDashboard[[#This Row],[rowLookup]], 1)), "-")</f>
        <v>x</v>
      </c>
      <c r="D1006" s="48" t="str">
        <f>IFERROR(INDEX(tbl_dateHistory[], MATCH(tbl_dailyDashboard[[#This Row],[runDate]:[runDate]], tbl_dateHistory[[runDate]:[runDate]], 0), MATCH(tbl_dailyDashboard[[#Headers],[avgBotRunTime]], tbl_dateHistory[#Headers], 0)), "-")</f>
        <v>x</v>
      </c>
      <c r="E1006" s="48" t="str">
        <f>IFERROR(INDEX(tbl_dateHistory[], MATCH(tbl_dailyDashboard[[#This Row],[runDate]:[runDate]], tbl_dateHistory[[runDate]:[runDate]], 0), MATCH(tbl_dailyDashboard[[#Headers],[avgTransactionTime]], tbl_dateHistory[#Headers], 0)), "-")</f>
        <v>x</v>
      </c>
      <c r="F1006" s="5" t="str">
        <f>IFERROR(INDEX(tbl_dateHistory[], MATCH(tbl_dailyDashboard[[#This Row],[runDate]:[runDate]], tbl_dateHistory[[runDate]:[runDate]], 0), MATCH(tbl_dailyDashboard[[#Headers],[botRuns]], tbl_dateHistory[#Headers], 0)), "-")</f>
        <v>x</v>
      </c>
      <c r="G1006" s="6" t="str">
        <f>IFERROR(INDEX(tbl_dateHistory[], MATCH(tbl_dailyDashboard[[#This Row],[runDate]:[runDate]], tbl_dateHistory[[runDate]:[runDate]], 0), MATCH(tbl_dailyDashboard[[#Headers],[totalTransactions]], tbl_dateHistory[#Headers], 0)), "-")</f>
        <v>x</v>
      </c>
      <c r="H1006" s="46" t="str">
        <f>IFERROR(INDEX(tbl_dateHistory[], MATCH(tbl_dailyDashboard[[#This Row],[runDate]:[runDate]], tbl_dateHistory[[runDate]:[runDate]], 0), MATCH(tbl_dailyDashboard[[#Headers],[percentSuccessful]], tbl_dateHistory[#Headers], 0)), "-")</f>
        <v>x</v>
      </c>
      <c r="I1006" s="46" t="str">
        <f>IFERROR(INDEX(tbl_dateHistory[], MATCH(tbl_dailyDashboard[[#This Row],[runDate]:[runDate]], tbl_dateHistory[[runDate]:[runDate]], 0), MATCH(tbl_dailyDashboard[[#Headers],[percentBRE]], tbl_dateHistory[#Headers], 0)), "-")</f>
        <v>x</v>
      </c>
      <c r="J1006" s="47" t="str">
        <f>IFERROR(INDEX(tbl_dateHistory[], MATCH(tbl_dailyDashboard[[#This Row],[runDate]:[runDate]], tbl_dateHistory[[runDate]:[runDate]], 0), MATCH(tbl_dailyDashboard[[#Headers],[percentSystemErrors]], tbl_dateHistory[#Headers], 0)), "-")</f>
        <v>x</v>
      </c>
      <c r="K1006" s="69"/>
    </row>
    <row r="1007" spans="2:11" x14ac:dyDescent="0.3">
      <c r="B1007" s="63"/>
      <c r="C1007" s="45" t="str">
        <f>IFERROR((INDEX(tbl_dateHistory[], tbl_dailyDashboard[[#This Row],[rowLookup]], 1)), "-")</f>
        <v>x</v>
      </c>
      <c r="D1007" s="48" t="str">
        <f>IFERROR(INDEX(tbl_dateHistory[], MATCH(tbl_dailyDashboard[[#This Row],[runDate]:[runDate]], tbl_dateHistory[[runDate]:[runDate]], 0), MATCH(tbl_dailyDashboard[[#Headers],[avgBotRunTime]], tbl_dateHistory[#Headers], 0)), "-")</f>
        <v>x</v>
      </c>
      <c r="E1007" s="48" t="str">
        <f>IFERROR(INDEX(tbl_dateHistory[], MATCH(tbl_dailyDashboard[[#This Row],[runDate]:[runDate]], tbl_dateHistory[[runDate]:[runDate]], 0), MATCH(tbl_dailyDashboard[[#Headers],[avgTransactionTime]], tbl_dateHistory[#Headers], 0)), "-")</f>
        <v>x</v>
      </c>
      <c r="F1007" s="5" t="str">
        <f>IFERROR(INDEX(tbl_dateHistory[], MATCH(tbl_dailyDashboard[[#This Row],[runDate]:[runDate]], tbl_dateHistory[[runDate]:[runDate]], 0), MATCH(tbl_dailyDashboard[[#Headers],[botRuns]], tbl_dateHistory[#Headers], 0)), "-")</f>
        <v>x</v>
      </c>
      <c r="G1007" s="6" t="str">
        <f>IFERROR(INDEX(tbl_dateHistory[], MATCH(tbl_dailyDashboard[[#This Row],[runDate]:[runDate]], tbl_dateHistory[[runDate]:[runDate]], 0), MATCH(tbl_dailyDashboard[[#Headers],[totalTransactions]], tbl_dateHistory[#Headers], 0)), "-")</f>
        <v>x</v>
      </c>
      <c r="H1007" s="46" t="str">
        <f>IFERROR(INDEX(tbl_dateHistory[], MATCH(tbl_dailyDashboard[[#This Row],[runDate]:[runDate]], tbl_dateHistory[[runDate]:[runDate]], 0), MATCH(tbl_dailyDashboard[[#Headers],[percentSuccessful]], tbl_dateHistory[#Headers], 0)), "-")</f>
        <v>x</v>
      </c>
      <c r="I1007" s="46" t="str">
        <f>IFERROR(INDEX(tbl_dateHistory[], MATCH(tbl_dailyDashboard[[#This Row],[runDate]:[runDate]], tbl_dateHistory[[runDate]:[runDate]], 0), MATCH(tbl_dailyDashboard[[#Headers],[percentBRE]], tbl_dateHistory[#Headers], 0)), "-")</f>
        <v>x</v>
      </c>
      <c r="J1007" s="47" t="str">
        <f>IFERROR(INDEX(tbl_dateHistory[], MATCH(tbl_dailyDashboard[[#This Row],[runDate]:[runDate]], tbl_dateHistory[[runDate]:[runDate]], 0), MATCH(tbl_dailyDashboard[[#Headers],[percentSystemErrors]], tbl_dateHistory[#Headers], 0)), "-")</f>
        <v>x</v>
      </c>
      <c r="K1007" s="69"/>
    </row>
    <row r="1008" spans="2:11" x14ac:dyDescent="0.3">
      <c r="B1008" s="63"/>
      <c r="C1008" s="45" t="str">
        <f>IFERROR((INDEX(tbl_dateHistory[], tbl_dailyDashboard[[#This Row],[rowLookup]], 1)), "-")</f>
        <v>x</v>
      </c>
      <c r="D1008" s="48" t="str">
        <f>IFERROR(INDEX(tbl_dateHistory[], MATCH(tbl_dailyDashboard[[#This Row],[runDate]:[runDate]], tbl_dateHistory[[runDate]:[runDate]], 0), MATCH(tbl_dailyDashboard[[#Headers],[avgBotRunTime]], tbl_dateHistory[#Headers], 0)), "-")</f>
        <v>x</v>
      </c>
      <c r="E1008" s="48" t="str">
        <f>IFERROR(INDEX(tbl_dateHistory[], MATCH(tbl_dailyDashboard[[#This Row],[runDate]:[runDate]], tbl_dateHistory[[runDate]:[runDate]], 0), MATCH(tbl_dailyDashboard[[#Headers],[avgTransactionTime]], tbl_dateHistory[#Headers], 0)), "-")</f>
        <v>x</v>
      </c>
      <c r="F1008" s="5" t="str">
        <f>IFERROR(INDEX(tbl_dateHistory[], MATCH(tbl_dailyDashboard[[#This Row],[runDate]:[runDate]], tbl_dateHistory[[runDate]:[runDate]], 0), MATCH(tbl_dailyDashboard[[#Headers],[botRuns]], tbl_dateHistory[#Headers], 0)), "-")</f>
        <v>x</v>
      </c>
      <c r="G1008" s="6" t="str">
        <f>IFERROR(INDEX(tbl_dateHistory[], MATCH(tbl_dailyDashboard[[#This Row],[runDate]:[runDate]], tbl_dateHistory[[runDate]:[runDate]], 0), MATCH(tbl_dailyDashboard[[#Headers],[totalTransactions]], tbl_dateHistory[#Headers], 0)), "-")</f>
        <v>x</v>
      </c>
      <c r="H1008" s="46" t="str">
        <f>IFERROR(INDEX(tbl_dateHistory[], MATCH(tbl_dailyDashboard[[#This Row],[runDate]:[runDate]], tbl_dateHistory[[runDate]:[runDate]], 0), MATCH(tbl_dailyDashboard[[#Headers],[percentSuccessful]], tbl_dateHistory[#Headers], 0)), "-")</f>
        <v>x</v>
      </c>
      <c r="I1008" s="46" t="str">
        <f>IFERROR(INDEX(tbl_dateHistory[], MATCH(tbl_dailyDashboard[[#This Row],[runDate]:[runDate]], tbl_dateHistory[[runDate]:[runDate]], 0), MATCH(tbl_dailyDashboard[[#Headers],[percentBRE]], tbl_dateHistory[#Headers], 0)), "-")</f>
        <v>x</v>
      </c>
      <c r="J1008" s="47" t="str">
        <f>IFERROR(INDEX(tbl_dateHistory[], MATCH(tbl_dailyDashboard[[#This Row],[runDate]:[runDate]], tbl_dateHistory[[runDate]:[runDate]], 0), MATCH(tbl_dailyDashboard[[#Headers],[percentSystemErrors]], tbl_dateHistory[#Headers], 0)), "-")</f>
        <v>x</v>
      </c>
      <c r="K1008" s="69"/>
    </row>
    <row r="1009" spans="2:11" x14ac:dyDescent="0.3">
      <c r="B1009" s="63"/>
      <c r="C1009" s="45" t="str">
        <f>IFERROR((INDEX(tbl_dateHistory[], tbl_dailyDashboard[[#This Row],[rowLookup]], 1)), "-")</f>
        <v>x</v>
      </c>
      <c r="D1009" s="48" t="str">
        <f>IFERROR(INDEX(tbl_dateHistory[], MATCH(tbl_dailyDashboard[[#This Row],[runDate]:[runDate]], tbl_dateHistory[[runDate]:[runDate]], 0), MATCH(tbl_dailyDashboard[[#Headers],[avgBotRunTime]], tbl_dateHistory[#Headers], 0)), "-")</f>
        <v>x</v>
      </c>
      <c r="E1009" s="48" t="str">
        <f>IFERROR(INDEX(tbl_dateHistory[], MATCH(tbl_dailyDashboard[[#This Row],[runDate]:[runDate]], tbl_dateHistory[[runDate]:[runDate]], 0), MATCH(tbl_dailyDashboard[[#Headers],[avgTransactionTime]], tbl_dateHistory[#Headers], 0)), "-")</f>
        <v>x</v>
      </c>
      <c r="F1009" s="5" t="str">
        <f>IFERROR(INDEX(tbl_dateHistory[], MATCH(tbl_dailyDashboard[[#This Row],[runDate]:[runDate]], tbl_dateHistory[[runDate]:[runDate]], 0), MATCH(tbl_dailyDashboard[[#Headers],[botRuns]], tbl_dateHistory[#Headers], 0)), "-")</f>
        <v>x</v>
      </c>
      <c r="G1009" s="6" t="str">
        <f>IFERROR(INDEX(tbl_dateHistory[], MATCH(tbl_dailyDashboard[[#This Row],[runDate]:[runDate]], tbl_dateHistory[[runDate]:[runDate]], 0), MATCH(tbl_dailyDashboard[[#Headers],[totalTransactions]], tbl_dateHistory[#Headers], 0)), "-")</f>
        <v>x</v>
      </c>
      <c r="H1009" s="46" t="str">
        <f>IFERROR(INDEX(tbl_dateHistory[], MATCH(tbl_dailyDashboard[[#This Row],[runDate]:[runDate]], tbl_dateHistory[[runDate]:[runDate]], 0), MATCH(tbl_dailyDashboard[[#Headers],[percentSuccessful]], tbl_dateHistory[#Headers], 0)), "-")</f>
        <v>x</v>
      </c>
      <c r="I1009" s="46" t="str">
        <f>IFERROR(INDEX(tbl_dateHistory[], MATCH(tbl_dailyDashboard[[#This Row],[runDate]:[runDate]], tbl_dateHistory[[runDate]:[runDate]], 0), MATCH(tbl_dailyDashboard[[#Headers],[percentBRE]], tbl_dateHistory[#Headers], 0)), "-")</f>
        <v>x</v>
      </c>
      <c r="J1009" s="47" t="str">
        <f>IFERROR(INDEX(tbl_dateHistory[], MATCH(tbl_dailyDashboard[[#This Row],[runDate]:[runDate]], tbl_dateHistory[[runDate]:[runDate]], 0), MATCH(tbl_dailyDashboard[[#Headers],[percentSystemErrors]], tbl_dateHistory[#Headers], 0)), "-")</f>
        <v>x</v>
      </c>
      <c r="K1009" s="69"/>
    </row>
    <row r="1010" spans="2:11" x14ac:dyDescent="0.3">
      <c r="B1010" s="63"/>
      <c r="C1010" s="45" t="str">
        <f>IFERROR((INDEX(tbl_dateHistory[], tbl_dailyDashboard[[#This Row],[rowLookup]], 1)), "-")</f>
        <v>x</v>
      </c>
      <c r="D1010" s="48" t="str">
        <f>IFERROR(INDEX(tbl_dateHistory[], MATCH(tbl_dailyDashboard[[#This Row],[runDate]:[runDate]], tbl_dateHistory[[runDate]:[runDate]], 0), MATCH(tbl_dailyDashboard[[#Headers],[avgBotRunTime]], tbl_dateHistory[#Headers], 0)), "-")</f>
        <v>x</v>
      </c>
      <c r="E1010" s="48" t="str">
        <f>IFERROR(INDEX(tbl_dateHistory[], MATCH(tbl_dailyDashboard[[#This Row],[runDate]:[runDate]], tbl_dateHistory[[runDate]:[runDate]], 0), MATCH(tbl_dailyDashboard[[#Headers],[avgTransactionTime]], tbl_dateHistory[#Headers], 0)), "-")</f>
        <v>x</v>
      </c>
      <c r="F1010" s="5" t="str">
        <f>IFERROR(INDEX(tbl_dateHistory[], MATCH(tbl_dailyDashboard[[#This Row],[runDate]:[runDate]], tbl_dateHistory[[runDate]:[runDate]], 0), MATCH(tbl_dailyDashboard[[#Headers],[botRuns]], tbl_dateHistory[#Headers], 0)), "-")</f>
        <v>x</v>
      </c>
      <c r="G1010" s="6" t="str">
        <f>IFERROR(INDEX(tbl_dateHistory[], MATCH(tbl_dailyDashboard[[#This Row],[runDate]:[runDate]], tbl_dateHistory[[runDate]:[runDate]], 0), MATCH(tbl_dailyDashboard[[#Headers],[totalTransactions]], tbl_dateHistory[#Headers], 0)), "-")</f>
        <v>x</v>
      </c>
      <c r="H1010" s="46" t="str">
        <f>IFERROR(INDEX(tbl_dateHistory[], MATCH(tbl_dailyDashboard[[#This Row],[runDate]:[runDate]], tbl_dateHistory[[runDate]:[runDate]], 0), MATCH(tbl_dailyDashboard[[#Headers],[percentSuccessful]], tbl_dateHistory[#Headers], 0)), "-")</f>
        <v>x</v>
      </c>
      <c r="I1010" s="46" t="str">
        <f>IFERROR(INDEX(tbl_dateHistory[], MATCH(tbl_dailyDashboard[[#This Row],[runDate]:[runDate]], tbl_dateHistory[[runDate]:[runDate]], 0), MATCH(tbl_dailyDashboard[[#Headers],[percentBRE]], tbl_dateHistory[#Headers], 0)), "-")</f>
        <v>x</v>
      </c>
      <c r="J1010" s="47" t="str">
        <f>IFERROR(INDEX(tbl_dateHistory[], MATCH(tbl_dailyDashboard[[#This Row],[runDate]:[runDate]], tbl_dateHistory[[runDate]:[runDate]], 0), MATCH(tbl_dailyDashboard[[#Headers],[percentSystemErrors]], tbl_dateHistory[#Headers], 0)), "-")</f>
        <v>x</v>
      </c>
      <c r="K1010" s="69"/>
    </row>
    <row r="1011" spans="2:11" x14ac:dyDescent="0.3">
      <c r="B1011" s="63"/>
      <c r="C1011" s="45" t="str">
        <f>IFERROR((INDEX(tbl_dateHistory[], tbl_dailyDashboard[[#This Row],[rowLookup]], 1)), "-")</f>
        <v>x</v>
      </c>
      <c r="D1011" s="48" t="str">
        <f>IFERROR(INDEX(tbl_dateHistory[], MATCH(tbl_dailyDashboard[[#This Row],[runDate]:[runDate]], tbl_dateHistory[[runDate]:[runDate]], 0), MATCH(tbl_dailyDashboard[[#Headers],[avgBotRunTime]], tbl_dateHistory[#Headers], 0)), "-")</f>
        <v>x</v>
      </c>
      <c r="E1011" s="48" t="str">
        <f>IFERROR(INDEX(tbl_dateHistory[], MATCH(tbl_dailyDashboard[[#This Row],[runDate]:[runDate]], tbl_dateHistory[[runDate]:[runDate]], 0), MATCH(tbl_dailyDashboard[[#Headers],[avgTransactionTime]], tbl_dateHistory[#Headers], 0)), "-")</f>
        <v>x</v>
      </c>
      <c r="F1011" s="5" t="str">
        <f>IFERROR(INDEX(tbl_dateHistory[], MATCH(tbl_dailyDashboard[[#This Row],[runDate]:[runDate]], tbl_dateHistory[[runDate]:[runDate]], 0), MATCH(tbl_dailyDashboard[[#Headers],[botRuns]], tbl_dateHistory[#Headers], 0)), "-")</f>
        <v>x</v>
      </c>
      <c r="G1011" s="6" t="str">
        <f>IFERROR(INDEX(tbl_dateHistory[], MATCH(tbl_dailyDashboard[[#This Row],[runDate]:[runDate]], tbl_dateHistory[[runDate]:[runDate]], 0), MATCH(tbl_dailyDashboard[[#Headers],[totalTransactions]], tbl_dateHistory[#Headers], 0)), "-")</f>
        <v>x</v>
      </c>
      <c r="H1011" s="46" t="str">
        <f>IFERROR(INDEX(tbl_dateHistory[], MATCH(tbl_dailyDashboard[[#This Row],[runDate]:[runDate]], tbl_dateHistory[[runDate]:[runDate]], 0), MATCH(tbl_dailyDashboard[[#Headers],[percentSuccessful]], tbl_dateHistory[#Headers], 0)), "-")</f>
        <v>x</v>
      </c>
      <c r="I1011" s="46" t="str">
        <f>IFERROR(INDEX(tbl_dateHistory[], MATCH(tbl_dailyDashboard[[#This Row],[runDate]:[runDate]], tbl_dateHistory[[runDate]:[runDate]], 0), MATCH(tbl_dailyDashboard[[#Headers],[percentBRE]], tbl_dateHistory[#Headers], 0)), "-")</f>
        <v>x</v>
      </c>
      <c r="J1011" s="47" t="str">
        <f>IFERROR(INDEX(tbl_dateHistory[], MATCH(tbl_dailyDashboard[[#This Row],[runDate]:[runDate]], tbl_dateHistory[[runDate]:[runDate]], 0), MATCH(tbl_dailyDashboard[[#Headers],[percentSystemErrors]], tbl_dateHistory[#Headers], 0)), "-")</f>
        <v>x</v>
      </c>
      <c r="K1011" s="69"/>
    </row>
    <row r="1012" spans="2:11" x14ac:dyDescent="0.3">
      <c r="B1012" s="63"/>
      <c r="C1012" s="45" t="str">
        <f>IFERROR((INDEX(tbl_dateHistory[], tbl_dailyDashboard[[#This Row],[rowLookup]], 1)), "-")</f>
        <v>x</v>
      </c>
      <c r="D1012" s="48" t="str">
        <f>IFERROR(INDEX(tbl_dateHistory[], MATCH(tbl_dailyDashboard[[#This Row],[runDate]:[runDate]], tbl_dateHistory[[runDate]:[runDate]], 0), MATCH(tbl_dailyDashboard[[#Headers],[avgBotRunTime]], tbl_dateHistory[#Headers], 0)), "-")</f>
        <v>x</v>
      </c>
      <c r="E1012" s="48" t="str">
        <f>IFERROR(INDEX(tbl_dateHistory[], MATCH(tbl_dailyDashboard[[#This Row],[runDate]:[runDate]], tbl_dateHistory[[runDate]:[runDate]], 0), MATCH(tbl_dailyDashboard[[#Headers],[avgTransactionTime]], tbl_dateHistory[#Headers], 0)), "-")</f>
        <v>x</v>
      </c>
      <c r="F1012" s="5" t="str">
        <f>IFERROR(INDEX(tbl_dateHistory[], MATCH(tbl_dailyDashboard[[#This Row],[runDate]:[runDate]], tbl_dateHistory[[runDate]:[runDate]], 0), MATCH(tbl_dailyDashboard[[#Headers],[botRuns]], tbl_dateHistory[#Headers], 0)), "-")</f>
        <v>x</v>
      </c>
      <c r="G1012" s="6" t="str">
        <f>IFERROR(INDEX(tbl_dateHistory[], MATCH(tbl_dailyDashboard[[#This Row],[runDate]:[runDate]], tbl_dateHistory[[runDate]:[runDate]], 0), MATCH(tbl_dailyDashboard[[#Headers],[totalTransactions]], tbl_dateHistory[#Headers], 0)), "-")</f>
        <v>x</v>
      </c>
      <c r="H1012" s="46" t="str">
        <f>IFERROR(INDEX(tbl_dateHistory[], MATCH(tbl_dailyDashboard[[#This Row],[runDate]:[runDate]], tbl_dateHistory[[runDate]:[runDate]], 0), MATCH(tbl_dailyDashboard[[#Headers],[percentSuccessful]], tbl_dateHistory[#Headers], 0)), "-")</f>
        <v>x</v>
      </c>
      <c r="I1012" s="46" t="str">
        <f>IFERROR(INDEX(tbl_dateHistory[], MATCH(tbl_dailyDashboard[[#This Row],[runDate]:[runDate]], tbl_dateHistory[[runDate]:[runDate]], 0), MATCH(tbl_dailyDashboard[[#Headers],[percentBRE]], tbl_dateHistory[#Headers], 0)), "-")</f>
        <v>x</v>
      </c>
      <c r="J1012" s="47" t="str">
        <f>IFERROR(INDEX(tbl_dateHistory[], MATCH(tbl_dailyDashboard[[#This Row],[runDate]:[runDate]], tbl_dateHistory[[runDate]:[runDate]], 0), MATCH(tbl_dailyDashboard[[#Headers],[percentSystemErrors]], tbl_dateHistory[#Headers], 0)), "-")</f>
        <v>x</v>
      </c>
      <c r="K1012" s="69"/>
    </row>
    <row r="1013" spans="2:11" x14ac:dyDescent="0.3">
      <c r="B1013" s="63"/>
      <c r="C1013" s="45" t="str">
        <f>IFERROR((INDEX(tbl_dateHistory[], tbl_dailyDashboard[[#This Row],[rowLookup]], 1)), "-")</f>
        <v>x</v>
      </c>
      <c r="D1013" s="48" t="str">
        <f>IFERROR(INDEX(tbl_dateHistory[], MATCH(tbl_dailyDashboard[[#This Row],[runDate]:[runDate]], tbl_dateHistory[[runDate]:[runDate]], 0), MATCH(tbl_dailyDashboard[[#Headers],[avgBotRunTime]], tbl_dateHistory[#Headers], 0)), "-")</f>
        <v>x</v>
      </c>
      <c r="E1013" s="48" t="str">
        <f>IFERROR(INDEX(tbl_dateHistory[], MATCH(tbl_dailyDashboard[[#This Row],[runDate]:[runDate]], tbl_dateHistory[[runDate]:[runDate]], 0), MATCH(tbl_dailyDashboard[[#Headers],[avgTransactionTime]], tbl_dateHistory[#Headers], 0)), "-")</f>
        <v>x</v>
      </c>
      <c r="F1013" s="5" t="str">
        <f>IFERROR(INDEX(tbl_dateHistory[], MATCH(tbl_dailyDashboard[[#This Row],[runDate]:[runDate]], tbl_dateHistory[[runDate]:[runDate]], 0), MATCH(tbl_dailyDashboard[[#Headers],[botRuns]], tbl_dateHistory[#Headers], 0)), "-")</f>
        <v>x</v>
      </c>
      <c r="G1013" s="6" t="str">
        <f>IFERROR(INDEX(tbl_dateHistory[], MATCH(tbl_dailyDashboard[[#This Row],[runDate]:[runDate]], tbl_dateHistory[[runDate]:[runDate]], 0), MATCH(tbl_dailyDashboard[[#Headers],[totalTransactions]], tbl_dateHistory[#Headers], 0)), "-")</f>
        <v>x</v>
      </c>
      <c r="H1013" s="46" t="str">
        <f>IFERROR(INDEX(tbl_dateHistory[], MATCH(tbl_dailyDashboard[[#This Row],[runDate]:[runDate]], tbl_dateHistory[[runDate]:[runDate]], 0), MATCH(tbl_dailyDashboard[[#Headers],[percentSuccessful]], tbl_dateHistory[#Headers], 0)), "-")</f>
        <v>x</v>
      </c>
      <c r="I1013" s="46" t="str">
        <f>IFERROR(INDEX(tbl_dateHistory[], MATCH(tbl_dailyDashboard[[#This Row],[runDate]:[runDate]], tbl_dateHistory[[runDate]:[runDate]], 0), MATCH(tbl_dailyDashboard[[#Headers],[percentBRE]], tbl_dateHistory[#Headers], 0)), "-")</f>
        <v>x</v>
      </c>
      <c r="J1013" s="47" t="str">
        <f>IFERROR(INDEX(tbl_dateHistory[], MATCH(tbl_dailyDashboard[[#This Row],[runDate]:[runDate]], tbl_dateHistory[[runDate]:[runDate]], 0), MATCH(tbl_dailyDashboard[[#Headers],[percentSystemErrors]], tbl_dateHistory[#Headers], 0)), "-")</f>
        <v>x</v>
      </c>
      <c r="K1013" s="69"/>
    </row>
    <row r="1014" spans="2:11" x14ac:dyDescent="0.3">
      <c r="B1014" s="63"/>
      <c r="C1014" s="45" t="str">
        <f>IFERROR((INDEX(tbl_dateHistory[], tbl_dailyDashboard[[#This Row],[rowLookup]], 1)), "-")</f>
        <v>x</v>
      </c>
      <c r="D1014" s="48" t="str">
        <f>IFERROR(INDEX(tbl_dateHistory[], MATCH(tbl_dailyDashboard[[#This Row],[runDate]:[runDate]], tbl_dateHistory[[runDate]:[runDate]], 0), MATCH(tbl_dailyDashboard[[#Headers],[avgBotRunTime]], tbl_dateHistory[#Headers], 0)), "-")</f>
        <v>x</v>
      </c>
      <c r="E1014" s="48" t="str">
        <f>IFERROR(INDEX(tbl_dateHistory[], MATCH(tbl_dailyDashboard[[#This Row],[runDate]:[runDate]], tbl_dateHistory[[runDate]:[runDate]], 0), MATCH(tbl_dailyDashboard[[#Headers],[avgTransactionTime]], tbl_dateHistory[#Headers], 0)), "-")</f>
        <v>x</v>
      </c>
      <c r="F1014" s="5" t="str">
        <f>IFERROR(INDEX(tbl_dateHistory[], MATCH(tbl_dailyDashboard[[#This Row],[runDate]:[runDate]], tbl_dateHistory[[runDate]:[runDate]], 0), MATCH(tbl_dailyDashboard[[#Headers],[botRuns]], tbl_dateHistory[#Headers], 0)), "-")</f>
        <v>x</v>
      </c>
      <c r="G1014" s="6" t="str">
        <f>IFERROR(INDEX(tbl_dateHistory[], MATCH(tbl_dailyDashboard[[#This Row],[runDate]:[runDate]], tbl_dateHistory[[runDate]:[runDate]], 0), MATCH(tbl_dailyDashboard[[#Headers],[totalTransactions]], tbl_dateHistory[#Headers], 0)), "-")</f>
        <v>x</v>
      </c>
      <c r="H1014" s="46" t="str">
        <f>IFERROR(INDEX(tbl_dateHistory[], MATCH(tbl_dailyDashboard[[#This Row],[runDate]:[runDate]], tbl_dateHistory[[runDate]:[runDate]], 0), MATCH(tbl_dailyDashboard[[#Headers],[percentSuccessful]], tbl_dateHistory[#Headers], 0)), "-")</f>
        <v>x</v>
      </c>
      <c r="I1014" s="46" t="str">
        <f>IFERROR(INDEX(tbl_dateHistory[], MATCH(tbl_dailyDashboard[[#This Row],[runDate]:[runDate]], tbl_dateHistory[[runDate]:[runDate]], 0), MATCH(tbl_dailyDashboard[[#Headers],[percentBRE]], tbl_dateHistory[#Headers], 0)), "-")</f>
        <v>x</v>
      </c>
      <c r="J1014" s="47" t="str">
        <f>IFERROR(INDEX(tbl_dateHistory[], MATCH(tbl_dailyDashboard[[#This Row],[runDate]:[runDate]], tbl_dateHistory[[runDate]:[runDate]], 0), MATCH(tbl_dailyDashboard[[#Headers],[percentSystemErrors]], tbl_dateHistory[#Headers], 0)), "-")</f>
        <v>x</v>
      </c>
      <c r="K1014" s="69"/>
    </row>
    <row r="1015" spans="2:11" x14ac:dyDescent="0.3">
      <c r="B1015" s="63"/>
      <c r="C1015" s="45" t="str">
        <f>IFERROR((INDEX(tbl_dateHistory[], tbl_dailyDashboard[[#This Row],[rowLookup]], 1)), "-")</f>
        <v>x</v>
      </c>
      <c r="D1015" s="48" t="str">
        <f>IFERROR(INDEX(tbl_dateHistory[], MATCH(tbl_dailyDashboard[[#This Row],[runDate]:[runDate]], tbl_dateHistory[[runDate]:[runDate]], 0), MATCH(tbl_dailyDashboard[[#Headers],[avgBotRunTime]], tbl_dateHistory[#Headers], 0)), "-")</f>
        <v>x</v>
      </c>
      <c r="E1015" s="48" t="str">
        <f>IFERROR(INDEX(tbl_dateHistory[], MATCH(tbl_dailyDashboard[[#This Row],[runDate]:[runDate]], tbl_dateHistory[[runDate]:[runDate]], 0), MATCH(tbl_dailyDashboard[[#Headers],[avgTransactionTime]], tbl_dateHistory[#Headers], 0)), "-")</f>
        <v>x</v>
      </c>
      <c r="F1015" s="5" t="str">
        <f>IFERROR(INDEX(tbl_dateHistory[], MATCH(tbl_dailyDashboard[[#This Row],[runDate]:[runDate]], tbl_dateHistory[[runDate]:[runDate]], 0), MATCH(tbl_dailyDashboard[[#Headers],[botRuns]], tbl_dateHistory[#Headers], 0)), "-")</f>
        <v>x</v>
      </c>
      <c r="G1015" s="6" t="str">
        <f>IFERROR(INDEX(tbl_dateHistory[], MATCH(tbl_dailyDashboard[[#This Row],[runDate]:[runDate]], tbl_dateHistory[[runDate]:[runDate]], 0), MATCH(tbl_dailyDashboard[[#Headers],[totalTransactions]], tbl_dateHistory[#Headers], 0)), "-")</f>
        <v>x</v>
      </c>
      <c r="H1015" s="46" t="str">
        <f>IFERROR(INDEX(tbl_dateHistory[], MATCH(tbl_dailyDashboard[[#This Row],[runDate]:[runDate]], tbl_dateHistory[[runDate]:[runDate]], 0), MATCH(tbl_dailyDashboard[[#Headers],[percentSuccessful]], tbl_dateHistory[#Headers], 0)), "-")</f>
        <v>x</v>
      </c>
      <c r="I1015" s="46" t="str">
        <f>IFERROR(INDEX(tbl_dateHistory[], MATCH(tbl_dailyDashboard[[#This Row],[runDate]:[runDate]], tbl_dateHistory[[runDate]:[runDate]], 0), MATCH(tbl_dailyDashboard[[#Headers],[percentBRE]], tbl_dateHistory[#Headers], 0)), "-")</f>
        <v>x</v>
      </c>
      <c r="J1015" s="47" t="str">
        <f>IFERROR(INDEX(tbl_dateHistory[], MATCH(tbl_dailyDashboard[[#This Row],[runDate]:[runDate]], tbl_dateHistory[[runDate]:[runDate]], 0), MATCH(tbl_dailyDashboard[[#Headers],[percentSystemErrors]], tbl_dateHistory[#Headers], 0)), "-")</f>
        <v>x</v>
      </c>
      <c r="K1015" s="69"/>
    </row>
    <row r="1016" spans="2:11" x14ac:dyDescent="0.3">
      <c r="B1016" s="63"/>
      <c r="C1016" s="45" t="str">
        <f>IFERROR((INDEX(tbl_dateHistory[], tbl_dailyDashboard[[#This Row],[rowLookup]], 1)), "-")</f>
        <v>x</v>
      </c>
      <c r="D1016" s="48" t="str">
        <f>IFERROR(INDEX(tbl_dateHistory[], MATCH(tbl_dailyDashboard[[#This Row],[runDate]:[runDate]], tbl_dateHistory[[runDate]:[runDate]], 0), MATCH(tbl_dailyDashboard[[#Headers],[avgBotRunTime]], tbl_dateHistory[#Headers], 0)), "-")</f>
        <v>x</v>
      </c>
      <c r="E1016" s="48" t="str">
        <f>IFERROR(INDEX(tbl_dateHistory[], MATCH(tbl_dailyDashboard[[#This Row],[runDate]:[runDate]], tbl_dateHistory[[runDate]:[runDate]], 0), MATCH(tbl_dailyDashboard[[#Headers],[avgTransactionTime]], tbl_dateHistory[#Headers], 0)), "-")</f>
        <v>x</v>
      </c>
      <c r="F1016" s="5" t="str">
        <f>IFERROR(INDEX(tbl_dateHistory[], MATCH(tbl_dailyDashboard[[#This Row],[runDate]:[runDate]], tbl_dateHistory[[runDate]:[runDate]], 0), MATCH(tbl_dailyDashboard[[#Headers],[botRuns]], tbl_dateHistory[#Headers], 0)), "-")</f>
        <v>x</v>
      </c>
      <c r="G1016" s="6" t="str">
        <f>IFERROR(INDEX(tbl_dateHistory[], MATCH(tbl_dailyDashboard[[#This Row],[runDate]:[runDate]], tbl_dateHistory[[runDate]:[runDate]], 0), MATCH(tbl_dailyDashboard[[#Headers],[totalTransactions]], tbl_dateHistory[#Headers], 0)), "-")</f>
        <v>x</v>
      </c>
      <c r="H1016" s="46" t="str">
        <f>IFERROR(INDEX(tbl_dateHistory[], MATCH(tbl_dailyDashboard[[#This Row],[runDate]:[runDate]], tbl_dateHistory[[runDate]:[runDate]], 0), MATCH(tbl_dailyDashboard[[#Headers],[percentSuccessful]], tbl_dateHistory[#Headers], 0)), "-")</f>
        <v>x</v>
      </c>
      <c r="I1016" s="46" t="str">
        <f>IFERROR(INDEX(tbl_dateHistory[], MATCH(tbl_dailyDashboard[[#This Row],[runDate]:[runDate]], tbl_dateHistory[[runDate]:[runDate]], 0), MATCH(tbl_dailyDashboard[[#Headers],[percentBRE]], tbl_dateHistory[#Headers], 0)), "-")</f>
        <v>x</v>
      </c>
      <c r="J1016" s="47" t="str">
        <f>IFERROR(INDEX(tbl_dateHistory[], MATCH(tbl_dailyDashboard[[#This Row],[runDate]:[runDate]], tbl_dateHistory[[runDate]:[runDate]], 0), MATCH(tbl_dailyDashboard[[#Headers],[percentSystemErrors]], tbl_dateHistory[#Headers], 0)), "-")</f>
        <v>x</v>
      </c>
      <c r="K1016" s="69"/>
    </row>
    <row r="1017" spans="2:11" x14ac:dyDescent="0.3">
      <c r="B1017" s="63"/>
      <c r="C1017" s="45" t="str">
        <f>IFERROR((INDEX(tbl_dateHistory[], tbl_dailyDashboard[[#This Row],[rowLookup]], 1)), "-")</f>
        <v>x</v>
      </c>
      <c r="D1017" s="48" t="str">
        <f>IFERROR(INDEX(tbl_dateHistory[], MATCH(tbl_dailyDashboard[[#This Row],[runDate]:[runDate]], tbl_dateHistory[[runDate]:[runDate]], 0), MATCH(tbl_dailyDashboard[[#Headers],[avgBotRunTime]], tbl_dateHistory[#Headers], 0)), "-")</f>
        <v>x</v>
      </c>
      <c r="E1017" s="48" t="str">
        <f>IFERROR(INDEX(tbl_dateHistory[], MATCH(tbl_dailyDashboard[[#This Row],[runDate]:[runDate]], tbl_dateHistory[[runDate]:[runDate]], 0), MATCH(tbl_dailyDashboard[[#Headers],[avgTransactionTime]], tbl_dateHistory[#Headers], 0)), "-")</f>
        <v>x</v>
      </c>
      <c r="F1017" s="5" t="str">
        <f>IFERROR(INDEX(tbl_dateHistory[], MATCH(tbl_dailyDashboard[[#This Row],[runDate]:[runDate]], tbl_dateHistory[[runDate]:[runDate]], 0), MATCH(tbl_dailyDashboard[[#Headers],[botRuns]], tbl_dateHistory[#Headers], 0)), "-")</f>
        <v>x</v>
      </c>
      <c r="G1017" s="6" t="str">
        <f>IFERROR(INDEX(tbl_dateHistory[], MATCH(tbl_dailyDashboard[[#This Row],[runDate]:[runDate]], tbl_dateHistory[[runDate]:[runDate]], 0), MATCH(tbl_dailyDashboard[[#Headers],[totalTransactions]], tbl_dateHistory[#Headers], 0)), "-")</f>
        <v>x</v>
      </c>
      <c r="H1017" s="46" t="str">
        <f>IFERROR(INDEX(tbl_dateHistory[], MATCH(tbl_dailyDashboard[[#This Row],[runDate]:[runDate]], tbl_dateHistory[[runDate]:[runDate]], 0), MATCH(tbl_dailyDashboard[[#Headers],[percentSuccessful]], tbl_dateHistory[#Headers], 0)), "-")</f>
        <v>x</v>
      </c>
      <c r="I1017" s="46" t="str">
        <f>IFERROR(INDEX(tbl_dateHistory[], MATCH(tbl_dailyDashboard[[#This Row],[runDate]:[runDate]], tbl_dateHistory[[runDate]:[runDate]], 0), MATCH(tbl_dailyDashboard[[#Headers],[percentBRE]], tbl_dateHistory[#Headers], 0)), "-")</f>
        <v>x</v>
      </c>
      <c r="J1017" s="47" t="str">
        <f>IFERROR(INDEX(tbl_dateHistory[], MATCH(tbl_dailyDashboard[[#This Row],[runDate]:[runDate]], tbl_dateHistory[[runDate]:[runDate]], 0), MATCH(tbl_dailyDashboard[[#Headers],[percentSystemErrors]], tbl_dateHistory[#Headers], 0)), "-")</f>
        <v>x</v>
      </c>
      <c r="K1017" s="69"/>
    </row>
    <row r="1018" spans="2:11" x14ac:dyDescent="0.3">
      <c r="B1018" s="63"/>
      <c r="C1018" s="45" t="str">
        <f>IFERROR((INDEX(tbl_dateHistory[], tbl_dailyDashboard[[#This Row],[rowLookup]], 1)), "-")</f>
        <v>x</v>
      </c>
      <c r="D1018" s="48" t="str">
        <f>IFERROR(INDEX(tbl_dateHistory[], MATCH(tbl_dailyDashboard[[#This Row],[runDate]:[runDate]], tbl_dateHistory[[runDate]:[runDate]], 0), MATCH(tbl_dailyDashboard[[#Headers],[avgBotRunTime]], tbl_dateHistory[#Headers], 0)), "-")</f>
        <v>x</v>
      </c>
      <c r="E1018" s="48" t="str">
        <f>IFERROR(INDEX(tbl_dateHistory[], MATCH(tbl_dailyDashboard[[#This Row],[runDate]:[runDate]], tbl_dateHistory[[runDate]:[runDate]], 0), MATCH(tbl_dailyDashboard[[#Headers],[avgTransactionTime]], tbl_dateHistory[#Headers], 0)), "-")</f>
        <v>x</v>
      </c>
      <c r="F1018" s="5" t="str">
        <f>IFERROR(INDEX(tbl_dateHistory[], MATCH(tbl_dailyDashboard[[#This Row],[runDate]:[runDate]], tbl_dateHistory[[runDate]:[runDate]], 0), MATCH(tbl_dailyDashboard[[#Headers],[botRuns]], tbl_dateHistory[#Headers], 0)), "-")</f>
        <v>x</v>
      </c>
      <c r="G1018" s="6" t="str">
        <f>IFERROR(INDEX(tbl_dateHistory[], MATCH(tbl_dailyDashboard[[#This Row],[runDate]:[runDate]], tbl_dateHistory[[runDate]:[runDate]], 0), MATCH(tbl_dailyDashboard[[#Headers],[totalTransactions]], tbl_dateHistory[#Headers], 0)), "-")</f>
        <v>x</v>
      </c>
      <c r="H1018" s="46" t="str">
        <f>IFERROR(INDEX(tbl_dateHistory[], MATCH(tbl_dailyDashboard[[#This Row],[runDate]:[runDate]], tbl_dateHistory[[runDate]:[runDate]], 0), MATCH(tbl_dailyDashboard[[#Headers],[percentSuccessful]], tbl_dateHistory[#Headers], 0)), "-")</f>
        <v>x</v>
      </c>
      <c r="I1018" s="46" t="str">
        <f>IFERROR(INDEX(tbl_dateHistory[], MATCH(tbl_dailyDashboard[[#This Row],[runDate]:[runDate]], tbl_dateHistory[[runDate]:[runDate]], 0), MATCH(tbl_dailyDashboard[[#Headers],[percentBRE]], tbl_dateHistory[#Headers], 0)), "-")</f>
        <v>x</v>
      </c>
      <c r="J1018" s="47" t="str">
        <f>IFERROR(INDEX(tbl_dateHistory[], MATCH(tbl_dailyDashboard[[#This Row],[runDate]:[runDate]], tbl_dateHistory[[runDate]:[runDate]], 0), MATCH(tbl_dailyDashboard[[#Headers],[percentSystemErrors]], tbl_dateHistory[#Headers], 0)), "-")</f>
        <v>x</v>
      </c>
      <c r="K1018" s="69"/>
    </row>
    <row r="1019" spans="2:11" x14ac:dyDescent="0.3">
      <c r="B1019" s="63"/>
      <c r="C1019" s="45" t="str">
        <f>IFERROR((INDEX(tbl_dateHistory[], tbl_dailyDashboard[[#This Row],[rowLookup]], 1)), "-")</f>
        <v>x</v>
      </c>
      <c r="D1019" s="48" t="str">
        <f>IFERROR(INDEX(tbl_dateHistory[], MATCH(tbl_dailyDashboard[[#This Row],[runDate]:[runDate]], tbl_dateHistory[[runDate]:[runDate]], 0), MATCH(tbl_dailyDashboard[[#Headers],[avgBotRunTime]], tbl_dateHistory[#Headers], 0)), "-")</f>
        <v>x</v>
      </c>
      <c r="E1019" s="48" t="str">
        <f>IFERROR(INDEX(tbl_dateHistory[], MATCH(tbl_dailyDashboard[[#This Row],[runDate]:[runDate]], tbl_dateHistory[[runDate]:[runDate]], 0), MATCH(tbl_dailyDashboard[[#Headers],[avgTransactionTime]], tbl_dateHistory[#Headers], 0)), "-")</f>
        <v>x</v>
      </c>
      <c r="F1019" s="5" t="str">
        <f>IFERROR(INDEX(tbl_dateHistory[], MATCH(tbl_dailyDashboard[[#This Row],[runDate]:[runDate]], tbl_dateHistory[[runDate]:[runDate]], 0), MATCH(tbl_dailyDashboard[[#Headers],[botRuns]], tbl_dateHistory[#Headers], 0)), "-")</f>
        <v>x</v>
      </c>
      <c r="G1019" s="6" t="str">
        <f>IFERROR(INDEX(tbl_dateHistory[], MATCH(tbl_dailyDashboard[[#This Row],[runDate]:[runDate]], tbl_dateHistory[[runDate]:[runDate]], 0), MATCH(tbl_dailyDashboard[[#Headers],[totalTransactions]], tbl_dateHistory[#Headers], 0)), "-")</f>
        <v>x</v>
      </c>
      <c r="H1019" s="46" t="str">
        <f>IFERROR(INDEX(tbl_dateHistory[], MATCH(tbl_dailyDashboard[[#This Row],[runDate]:[runDate]], tbl_dateHistory[[runDate]:[runDate]], 0), MATCH(tbl_dailyDashboard[[#Headers],[percentSuccessful]], tbl_dateHistory[#Headers], 0)), "-")</f>
        <v>x</v>
      </c>
      <c r="I1019" s="46" t="str">
        <f>IFERROR(INDEX(tbl_dateHistory[], MATCH(tbl_dailyDashboard[[#This Row],[runDate]:[runDate]], tbl_dateHistory[[runDate]:[runDate]], 0), MATCH(tbl_dailyDashboard[[#Headers],[percentBRE]], tbl_dateHistory[#Headers], 0)), "-")</f>
        <v>x</v>
      </c>
      <c r="J1019" s="47" t="str">
        <f>IFERROR(INDEX(tbl_dateHistory[], MATCH(tbl_dailyDashboard[[#This Row],[runDate]:[runDate]], tbl_dateHistory[[runDate]:[runDate]], 0), MATCH(tbl_dailyDashboard[[#Headers],[percentSystemErrors]], tbl_dateHistory[#Headers], 0)), "-")</f>
        <v>x</v>
      </c>
      <c r="K1019" s="69"/>
    </row>
    <row r="1020" spans="2:11" x14ac:dyDescent="0.3">
      <c r="B1020" s="63"/>
      <c r="C1020" s="45" t="str">
        <f>IFERROR((INDEX(tbl_dateHistory[], tbl_dailyDashboard[[#This Row],[rowLookup]], 1)), "-")</f>
        <v>x</v>
      </c>
      <c r="D1020" s="48" t="str">
        <f>IFERROR(INDEX(tbl_dateHistory[], MATCH(tbl_dailyDashboard[[#This Row],[runDate]:[runDate]], tbl_dateHistory[[runDate]:[runDate]], 0), MATCH(tbl_dailyDashboard[[#Headers],[avgBotRunTime]], tbl_dateHistory[#Headers], 0)), "-")</f>
        <v>x</v>
      </c>
      <c r="E1020" s="48" t="str">
        <f>IFERROR(INDEX(tbl_dateHistory[], MATCH(tbl_dailyDashboard[[#This Row],[runDate]:[runDate]], tbl_dateHistory[[runDate]:[runDate]], 0), MATCH(tbl_dailyDashboard[[#Headers],[avgTransactionTime]], tbl_dateHistory[#Headers], 0)), "-")</f>
        <v>x</v>
      </c>
      <c r="F1020" s="5" t="str">
        <f>IFERROR(INDEX(tbl_dateHistory[], MATCH(tbl_dailyDashboard[[#This Row],[runDate]:[runDate]], tbl_dateHistory[[runDate]:[runDate]], 0), MATCH(tbl_dailyDashboard[[#Headers],[botRuns]], tbl_dateHistory[#Headers], 0)), "-")</f>
        <v>x</v>
      </c>
      <c r="G1020" s="6" t="str">
        <f>IFERROR(INDEX(tbl_dateHistory[], MATCH(tbl_dailyDashboard[[#This Row],[runDate]:[runDate]], tbl_dateHistory[[runDate]:[runDate]], 0), MATCH(tbl_dailyDashboard[[#Headers],[totalTransactions]], tbl_dateHistory[#Headers], 0)), "-")</f>
        <v>x</v>
      </c>
      <c r="H1020" s="46" t="str">
        <f>IFERROR(INDEX(tbl_dateHistory[], MATCH(tbl_dailyDashboard[[#This Row],[runDate]:[runDate]], tbl_dateHistory[[runDate]:[runDate]], 0), MATCH(tbl_dailyDashboard[[#Headers],[percentSuccessful]], tbl_dateHistory[#Headers], 0)), "-")</f>
        <v>x</v>
      </c>
      <c r="I1020" s="46" t="str">
        <f>IFERROR(INDEX(tbl_dateHistory[], MATCH(tbl_dailyDashboard[[#This Row],[runDate]:[runDate]], tbl_dateHistory[[runDate]:[runDate]], 0), MATCH(tbl_dailyDashboard[[#Headers],[percentBRE]], tbl_dateHistory[#Headers], 0)), "-")</f>
        <v>x</v>
      </c>
      <c r="J1020" s="47" t="str">
        <f>IFERROR(INDEX(tbl_dateHistory[], MATCH(tbl_dailyDashboard[[#This Row],[runDate]:[runDate]], tbl_dateHistory[[runDate]:[runDate]], 0), MATCH(tbl_dailyDashboard[[#Headers],[percentSystemErrors]], tbl_dateHistory[#Headers], 0)), "-")</f>
        <v>x</v>
      </c>
      <c r="K1020" s="69"/>
    </row>
    <row r="1021" spans="2:11" x14ac:dyDescent="0.3">
      <c r="B1021" s="63"/>
      <c r="C1021" s="45" t="str">
        <f>IFERROR((INDEX(tbl_dateHistory[], tbl_dailyDashboard[[#This Row],[rowLookup]], 1)), "-")</f>
        <v>x</v>
      </c>
      <c r="D1021" s="48" t="str">
        <f>IFERROR(INDEX(tbl_dateHistory[], MATCH(tbl_dailyDashboard[[#This Row],[runDate]:[runDate]], tbl_dateHistory[[runDate]:[runDate]], 0), MATCH(tbl_dailyDashboard[[#Headers],[avgBotRunTime]], tbl_dateHistory[#Headers], 0)), "-")</f>
        <v>x</v>
      </c>
      <c r="E1021" s="48" t="str">
        <f>IFERROR(INDEX(tbl_dateHistory[], MATCH(tbl_dailyDashboard[[#This Row],[runDate]:[runDate]], tbl_dateHistory[[runDate]:[runDate]], 0), MATCH(tbl_dailyDashboard[[#Headers],[avgTransactionTime]], tbl_dateHistory[#Headers], 0)), "-")</f>
        <v>x</v>
      </c>
      <c r="F1021" s="5" t="str">
        <f>IFERROR(INDEX(tbl_dateHistory[], MATCH(tbl_dailyDashboard[[#This Row],[runDate]:[runDate]], tbl_dateHistory[[runDate]:[runDate]], 0), MATCH(tbl_dailyDashboard[[#Headers],[botRuns]], tbl_dateHistory[#Headers], 0)), "-")</f>
        <v>x</v>
      </c>
      <c r="G1021" s="6" t="str">
        <f>IFERROR(INDEX(tbl_dateHistory[], MATCH(tbl_dailyDashboard[[#This Row],[runDate]:[runDate]], tbl_dateHistory[[runDate]:[runDate]], 0), MATCH(tbl_dailyDashboard[[#Headers],[totalTransactions]], tbl_dateHistory[#Headers], 0)), "-")</f>
        <v>x</v>
      </c>
      <c r="H1021" s="46" t="str">
        <f>IFERROR(INDEX(tbl_dateHistory[], MATCH(tbl_dailyDashboard[[#This Row],[runDate]:[runDate]], tbl_dateHistory[[runDate]:[runDate]], 0), MATCH(tbl_dailyDashboard[[#Headers],[percentSuccessful]], tbl_dateHistory[#Headers], 0)), "-")</f>
        <v>x</v>
      </c>
      <c r="I1021" s="46" t="str">
        <f>IFERROR(INDEX(tbl_dateHistory[], MATCH(tbl_dailyDashboard[[#This Row],[runDate]:[runDate]], tbl_dateHistory[[runDate]:[runDate]], 0), MATCH(tbl_dailyDashboard[[#Headers],[percentBRE]], tbl_dateHistory[#Headers], 0)), "-")</f>
        <v>x</v>
      </c>
      <c r="J1021" s="47" t="str">
        <f>IFERROR(INDEX(tbl_dateHistory[], MATCH(tbl_dailyDashboard[[#This Row],[runDate]:[runDate]], tbl_dateHistory[[runDate]:[runDate]], 0), MATCH(tbl_dailyDashboard[[#Headers],[percentSystemErrors]], tbl_dateHistory[#Headers], 0)), "-")</f>
        <v>x</v>
      </c>
      <c r="K1021" s="69"/>
    </row>
    <row r="1022" spans="2:11" x14ac:dyDescent="0.3">
      <c r="B1022" s="63"/>
      <c r="C1022" s="45" t="str">
        <f>IFERROR((INDEX(tbl_dateHistory[], tbl_dailyDashboard[[#This Row],[rowLookup]], 1)), "-")</f>
        <v>x</v>
      </c>
      <c r="D1022" s="48" t="str">
        <f>IFERROR(INDEX(tbl_dateHistory[], MATCH(tbl_dailyDashboard[[#This Row],[runDate]:[runDate]], tbl_dateHistory[[runDate]:[runDate]], 0), MATCH(tbl_dailyDashboard[[#Headers],[avgBotRunTime]], tbl_dateHistory[#Headers], 0)), "-")</f>
        <v>x</v>
      </c>
      <c r="E1022" s="48" t="str">
        <f>IFERROR(INDEX(tbl_dateHistory[], MATCH(tbl_dailyDashboard[[#This Row],[runDate]:[runDate]], tbl_dateHistory[[runDate]:[runDate]], 0), MATCH(tbl_dailyDashboard[[#Headers],[avgTransactionTime]], tbl_dateHistory[#Headers], 0)), "-")</f>
        <v>x</v>
      </c>
      <c r="F1022" s="5" t="str">
        <f>IFERROR(INDEX(tbl_dateHistory[], MATCH(tbl_dailyDashboard[[#This Row],[runDate]:[runDate]], tbl_dateHistory[[runDate]:[runDate]], 0), MATCH(tbl_dailyDashboard[[#Headers],[botRuns]], tbl_dateHistory[#Headers], 0)), "-")</f>
        <v>x</v>
      </c>
      <c r="G1022" s="6" t="str">
        <f>IFERROR(INDEX(tbl_dateHistory[], MATCH(tbl_dailyDashboard[[#This Row],[runDate]:[runDate]], tbl_dateHistory[[runDate]:[runDate]], 0), MATCH(tbl_dailyDashboard[[#Headers],[totalTransactions]], tbl_dateHistory[#Headers], 0)), "-")</f>
        <v>x</v>
      </c>
      <c r="H1022" s="46" t="str">
        <f>IFERROR(INDEX(tbl_dateHistory[], MATCH(tbl_dailyDashboard[[#This Row],[runDate]:[runDate]], tbl_dateHistory[[runDate]:[runDate]], 0), MATCH(tbl_dailyDashboard[[#Headers],[percentSuccessful]], tbl_dateHistory[#Headers], 0)), "-")</f>
        <v>x</v>
      </c>
      <c r="I1022" s="46" t="str">
        <f>IFERROR(INDEX(tbl_dateHistory[], MATCH(tbl_dailyDashboard[[#This Row],[runDate]:[runDate]], tbl_dateHistory[[runDate]:[runDate]], 0), MATCH(tbl_dailyDashboard[[#Headers],[percentBRE]], tbl_dateHistory[#Headers], 0)), "-")</f>
        <v>x</v>
      </c>
      <c r="J1022" s="47" t="str">
        <f>IFERROR(INDEX(tbl_dateHistory[], MATCH(tbl_dailyDashboard[[#This Row],[runDate]:[runDate]], tbl_dateHistory[[runDate]:[runDate]], 0), MATCH(tbl_dailyDashboard[[#Headers],[percentSystemErrors]], tbl_dateHistory[#Headers], 0)), "-")</f>
        <v>x</v>
      </c>
      <c r="K1022" s="69"/>
    </row>
    <row r="1023" spans="2:11" x14ac:dyDescent="0.3">
      <c r="B1023" s="63"/>
      <c r="C1023" s="45" t="str">
        <f>IFERROR((INDEX(tbl_dateHistory[], tbl_dailyDashboard[[#This Row],[rowLookup]], 1)), "-")</f>
        <v>x</v>
      </c>
      <c r="D1023" s="48" t="str">
        <f>IFERROR(INDEX(tbl_dateHistory[], MATCH(tbl_dailyDashboard[[#This Row],[runDate]:[runDate]], tbl_dateHistory[[runDate]:[runDate]], 0), MATCH(tbl_dailyDashboard[[#Headers],[avgBotRunTime]], tbl_dateHistory[#Headers], 0)), "-")</f>
        <v>x</v>
      </c>
      <c r="E1023" s="48" t="str">
        <f>IFERROR(INDEX(tbl_dateHistory[], MATCH(tbl_dailyDashboard[[#This Row],[runDate]:[runDate]], tbl_dateHistory[[runDate]:[runDate]], 0), MATCH(tbl_dailyDashboard[[#Headers],[avgTransactionTime]], tbl_dateHistory[#Headers], 0)), "-")</f>
        <v>x</v>
      </c>
      <c r="F1023" s="5" t="str">
        <f>IFERROR(INDEX(tbl_dateHistory[], MATCH(tbl_dailyDashboard[[#This Row],[runDate]:[runDate]], tbl_dateHistory[[runDate]:[runDate]], 0), MATCH(tbl_dailyDashboard[[#Headers],[botRuns]], tbl_dateHistory[#Headers], 0)), "-")</f>
        <v>x</v>
      </c>
      <c r="G1023" s="6" t="str">
        <f>IFERROR(INDEX(tbl_dateHistory[], MATCH(tbl_dailyDashboard[[#This Row],[runDate]:[runDate]], tbl_dateHistory[[runDate]:[runDate]], 0), MATCH(tbl_dailyDashboard[[#Headers],[totalTransactions]], tbl_dateHistory[#Headers], 0)), "-")</f>
        <v>x</v>
      </c>
      <c r="H1023" s="46" t="str">
        <f>IFERROR(INDEX(tbl_dateHistory[], MATCH(tbl_dailyDashboard[[#This Row],[runDate]:[runDate]], tbl_dateHistory[[runDate]:[runDate]], 0), MATCH(tbl_dailyDashboard[[#Headers],[percentSuccessful]], tbl_dateHistory[#Headers], 0)), "-")</f>
        <v>x</v>
      </c>
      <c r="I1023" s="46" t="str">
        <f>IFERROR(INDEX(tbl_dateHistory[], MATCH(tbl_dailyDashboard[[#This Row],[runDate]:[runDate]], tbl_dateHistory[[runDate]:[runDate]], 0), MATCH(tbl_dailyDashboard[[#Headers],[percentBRE]], tbl_dateHistory[#Headers], 0)), "-")</f>
        <v>x</v>
      </c>
      <c r="J1023" s="47" t="str">
        <f>IFERROR(INDEX(tbl_dateHistory[], MATCH(tbl_dailyDashboard[[#This Row],[runDate]:[runDate]], tbl_dateHistory[[runDate]:[runDate]], 0), MATCH(tbl_dailyDashboard[[#Headers],[percentSystemErrors]], tbl_dateHistory[#Headers], 0)), "-")</f>
        <v>x</v>
      </c>
      <c r="K1023" s="69"/>
    </row>
    <row r="1024" spans="2:11" x14ac:dyDescent="0.3">
      <c r="B1024" s="63"/>
      <c r="C1024" s="45" t="str">
        <f>IFERROR((INDEX(tbl_dateHistory[], tbl_dailyDashboard[[#This Row],[rowLookup]], 1)), "-")</f>
        <v>x</v>
      </c>
      <c r="D1024" s="48" t="str">
        <f>IFERROR(INDEX(tbl_dateHistory[], MATCH(tbl_dailyDashboard[[#This Row],[runDate]:[runDate]], tbl_dateHistory[[runDate]:[runDate]], 0), MATCH(tbl_dailyDashboard[[#Headers],[avgBotRunTime]], tbl_dateHistory[#Headers], 0)), "-")</f>
        <v>x</v>
      </c>
      <c r="E1024" s="48" t="str">
        <f>IFERROR(INDEX(tbl_dateHistory[], MATCH(tbl_dailyDashboard[[#This Row],[runDate]:[runDate]], tbl_dateHistory[[runDate]:[runDate]], 0), MATCH(tbl_dailyDashboard[[#Headers],[avgTransactionTime]], tbl_dateHistory[#Headers], 0)), "-")</f>
        <v>x</v>
      </c>
      <c r="F1024" s="5" t="str">
        <f>IFERROR(INDEX(tbl_dateHistory[], MATCH(tbl_dailyDashboard[[#This Row],[runDate]:[runDate]], tbl_dateHistory[[runDate]:[runDate]], 0), MATCH(tbl_dailyDashboard[[#Headers],[botRuns]], tbl_dateHistory[#Headers], 0)), "-")</f>
        <v>x</v>
      </c>
      <c r="G1024" s="6" t="str">
        <f>IFERROR(INDEX(tbl_dateHistory[], MATCH(tbl_dailyDashboard[[#This Row],[runDate]:[runDate]], tbl_dateHistory[[runDate]:[runDate]], 0), MATCH(tbl_dailyDashboard[[#Headers],[totalTransactions]], tbl_dateHistory[#Headers], 0)), "-")</f>
        <v>x</v>
      </c>
      <c r="H1024" s="46" t="str">
        <f>IFERROR(INDEX(tbl_dateHistory[], MATCH(tbl_dailyDashboard[[#This Row],[runDate]:[runDate]], tbl_dateHistory[[runDate]:[runDate]], 0), MATCH(tbl_dailyDashboard[[#Headers],[percentSuccessful]], tbl_dateHistory[#Headers], 0)), "-")</f>
        <v>x</v>
      </c>
      <c r="I1024" s="46" t="str">
        <f>IFERROR(INDEX(tbl_dateHistory[], MATCH(tbl_dailyDashboard[[#This Row],[runDate]:[runDate]], tbl_dateHistory[[runDate]:[runDate]], 0), MATCH(tbl_dailyDashboard[[#Headers],[percentBRE]], tbl_dateHistory[#Headers], 0)), "-")</f>
        <v>x</v>
      </c>
      <c r="J1024" s="47" t="str">
        <f>IFERROR(INDEX(tbl_dateHistory[], MATCH(tbl_dailyDashboard[[#This Row],[runDate]:[runDate]], tbl_dateHistory[[runDate]:[runDate]], 0), MATCH(tbl_dailyDashboard[[#Headers],[percentSystemErrors]], tbl_dateHistory[#Headers], 0)), "-")</f>
        <v>x</v>
      </c>
      <c r="K1024" s="69"/>
    </row>
    <row r="1025" spans="2:11" x14ac:dyDescent="0.3">
      <c r="B1025" s="63"/>
      <c r="C1025" s="45" t="str">
        <f>IFERROR((INDEX(tbl_dateHistory[], tbl_dailyDashboard[[#This Row],[rowLookup]], 1)), "-")</f>
        <v>x</v>
      </c>
      <c r="D1025" s="48" t="str">
        <f>IFERROR(INDEX(tbl_dateHistory[], MATCH(tbl_dailyDashboard[[#This Row],[runDate]:[runDate]], tbl_dateHistory[[runDate]:[runDate]], 0), MATCH(tbl_dailyDashboard[[#Headers],[avgBotRunTime]], tbl_dateHistory[#Headers], 0)), "-")</f>
        <v>x</v>
      </c>
      <c r="E1025" s="48" t="str">
        <f>IFERROR(INDEX(tbl_dateHistory[], MATCH(tbl_dailyDashboard[[#This Row],[runDate]:[runDate]], tbl_dateHistory[[runDate]:[runDate]], 0), MATCH(tbl_dailyDashboard[[#Headers],[avgTransactionTime]], tbl_dateHistory[#Headers], 0)), "-")</f>
        <v>x</v>
      </c>
      <c r="F1025" s="5" t="str">
        <f>IFERROR(INDEX(tbl_dateHistory[], MATCH(tbl_dailyDashboard[[#This Row],[runDate]:[runDate]], tbl_dateHistory[[runDate]:[runDate]], 0), MATCH(tbl_dailyDashboard[[#Headers],[botRuns]], tbl_dateHistory[#Headers], 0)), "-")</f>
        <v>x</v>
      </c>
      <c r="G1025" s="6" t="str">
        <f>IFERROR(INDEX(tbl_dateHistory[], MATCH(tbl_dailyDashboard[[#This Row],[runDate]:[runDate]], tbl_dateHistory[[runDate]:[runDate]], 0), MATCH(tbl_dailyDashboard[[#Headers],[totalTransactions]], tbl_dateHistory[#Headers], 0)), "-")</f>
        <v>x</v>
      </c>
      <c r="H1025" s="46" t="str">
        <f>IFERROR(INDEX(tbl_dateHistory[], MATCH(tbl_dailyDashboard[[#This Row],[runDate]:[runDate]], tbl_dateHistory[[runDate]:[runDate]], 0), MATCH(tbl_dailyDashboard[[#Headers],[percentSuccessful]], tbl_dateHistory[#Headers], 0)), "-")</f>
        <v>x</v>
      </c>
      <c r="I1025" s="46" t="str">
        <f>IFERROR(INDEX(tbl_dateHistory[], MATCH(tbl_dailyDashboard[[#This Row],[runDate]:[runDate]], tbl_dateHistory[[runDate]:[runDate]], 0), MATCH(tbl_dailyDashboard[[#Headers],[percentBRE]], tbl_dateHistory[#Headers], 0)), "-")</f>
        <v>x</v>
      </c>
      <c r="J1025" s="47" t="str">
        <f>IFERROR(INDEX(tbl_dateHistory[], MATCH(tbl_dailyDashboard[[#This Row],[runDate]:[runDate]], tbl_dateHistory[[runDate]:[runDate]], 0), MATCH(tbl_dailyDashboard[[#Headers],[percentSystemErrors]], tbl_dateHistory[#Headers], 0)), "-")</f>
        <v>x</v>
      </c>
      <c r="K1025" s="69"/>
    </row>
    <row r="1026" spans="2:11" x14ac:dyDescent="0.3">
      <c r="B1026" s="63"/>
      <c r="C1026" s="45" t="str">
        <f>IFERROR((INDEX(tbl_dateHistory[], tbl_dailyDashboard[[#This Row],[rowLookup]], 1)), "-")</f>
        <v>x</v>
      </c>
      <c r="D1026" s="48" t="str">
        <f>IFERROR(INDEX(tbl_dateHistory[], MATCH(tbl_dailyDashboard[[#This Row],[runDate]:[runDate]], tbl_dateHistory[[runDate]:[runDate]], 0), MATCH(tbl_dailyDashboard[[#Headers],[avgBotRunTime]], tbl_dateHistory[#Headers], 0)), "-")</f>
        <v>x</v>
      </c>
      <c r="E1026" s="48" t="str">
        <f>IFERROR(INDEX(tbl_dateHistory[], MATCH(tbl_dailyDashboard[[#This Row],[runDate]:[runDate]], tbl_dateHistory[[runDate]:[runDate]], 0), MATCH(tbl_dailyDashboard[[#Headers],[avgTransactionTime]], tbl_dateHistory[#Headers], 0)), "-")</f>
        <v>x</v>
      </c>
      <c r="F1026" s="5" t="str">
        <f>IFERROR(INDEX(tbl_dateHistory[], MATCH(tbl_dailyDashboard[[#This Row],[runDate]:[runDate]], tbl_dateHistory[[runDate]:[runDate]], 0), MATCH(tbl_dailyDashboard[[#Headers],[botRuns]], tbl_dateHistory[#Headers], 0)), "-")</f>
        <v>x</v>
      </c>
      <c r="G1026" s="6" t="str">
        <f>IFERROR(INDEX(tbl_dateHistory[], MATCH(tbl_dailyDashboard[[#This Row],[runDate]:[runDate]], tbl_dateHistory[[runDate]:[runDate]], 0), MATCH(tbl_dailyDashboard[[#Headers],[totalTransactions]], tbl_dateHistory[#Headers], 0)), "-")</f>
        <v>x</v>
      </c>
      <c r="H1026" s="46" t="str">
        <f>IFERROR(INDEX(tbl_dateHistory[], MATCH(tbl_dailyDashboard[[#This Row],[runDate]:[runDate]], tbl_dateHistory[[runDate]:[runDate]], 0), MATCH(tbl_dailyDashboard[[#Headers],[percentSuccessful]], tbl_dateHistory[#Headers], 0)), "-")</f>
        <v>x</v>
      </c>
      <c r="I1026" s="46" t="str">
        <f>IFERROR(INDEX(tbl_dateHistory[], MATCH(tbl_dailyDashboard[[#This Row],[runDate]:[runDate]], tbl_dateHistory[[runDate]:[runDate]], 0), MATCH(tbl_dailyDashboard[[#Headers],[percentBRE]], tbl_dateHistory[#Headers], 0)), "-")</f>
        <v>x</v>
      </c>
      <c r="J1026" s="47" t="str">
        <f>IFERROR(INDEX(tbl_dateHistory[], MATCH(tbl_dailyDashboard[[#This Row],[runDate]:[runDate]], tbl_dateHistory[[runDate]:[runDate]], 0), MATCH(tbl_dailyDashboard[[#Headers],[percentSystemErrors]], tbl_dateHistory[#Headers], 0)), "-")</f>
        <v>x</v>
      </c>
      <c r="K1026" s="69"/>
    </row>
    <row r="1027" spans="2:11" x14ac:dyDescent="0.3">
      <c r="B1027" s="63"/>
      <c r="C1027" s="45" t="str">
        <f>IFERROR((INDEX(tbl_dateHistory[], tbl_dailyDashboard[[#This Row],[rowLookup]], 1)), "-")</f>
        <v>x</v>
      </c>
      <c r="D1027" s="48" t="str">
        <f>IFERROR(INDEX(tbl_dateHistory[], MATCH(tbl_dailyDashboard[[#This Row],[runDate]:[runDate]], tbl_dateHistory[[runDate]:[runDate]], 0), MATCH(tbl_dailyDashboard[[#Headers],[avgBotRunTime]], tbl_dateHistory[#Headers], 0)), "-")</f>
        <v>x</v>
      </c>
      <c r="E1027" s="48" t="str">
        <f>IFERROR(INDEX(tbl_dateHistory[], MATCH(tbl_dailyDashboard[[#This Row],[runDate]:[runDate]], tbl_dateHistory[[runDate]:[runDate]], 0), MATCH(tbl_dailyDashboard[[#Headers],[avgTransactionTime]], tbl_dateHistory[#Headers], 0)), "-")</f>
        <v>x</v>
      </c>
      <c r="F1027" s="5" t="str">
        <f>IFERROR(INDEX(tbl_dateHistory[], MATCH(tbl_dailyDashboard[[#This Row],[runDate]:[runDate]], tbl_dateHistory[[runDate]:[runDate]], 0), MATCH(tbl_dailyDashboard[[#Headers],[botRuns]], tbl_dateHistory[#Headers], 0)), "-")</f>
        <v>x</v>
      </c>
      <c r="G1027" s="6" t="str">
        <f>IFERROR(INDEX(tbl_dateHistory[], MATCH(tbl_dailyDashboard[[#This Row],[runDate]:[runDate]], tbl_dateHistory[[runDate]:[runDate]], 0), MATCH(tbl_dailyDashboard[[#Headers],[totalTransactions]], tbl_dateHistory[#Headers], 0)), "-")</f>
        <v>x</v>
      </c>
      <c r="H1027" s="46" t="str">
        <f>IFERROR(INDEX(tbl_dateHistory[], MATCH(tbl_dailyDashboard[[#This Row],[runDate]:[runDate]], tbl_dateHistory[[runDate]:[runDate]], 0), MATCH(tbl_dailyDashboard[[#Headers],[percentSuccessful]], tbl_dateHistory[#Headers], 0)), "-")</f>
        <v>x</v>
      </c>
      <c r="I1027" s="46" t="str">
        <f>IFERROR(INDEX(tbl_dateHistory[], MATCH(tbl_dailyDashboard[[#This Row],[runDate]:[runDate]], tbl_dateHistory[[runDate]:[runDate]], 0), MATCH(tbl_dailyDashboard[[#Headers],[percentBRE]], tbl_dateHistory[#Headers], 0)), "-")</f>
        <v>x</v>
      </c>
      <c r="J1027" s="47" t="str">
        <f>IFERROR(INDEX(tbl_dateHistory[], MATCH(tbl_dailyDashboard[[#This Row],[runDate]:[runDate]], tbl_dateHistory[[runDate]:[runDate]], 0), MATCH(tbl_dailyDashboard[[#Headers],[percentSystemErrors]], tbl_dateHistory[#Headers], 0)), "-")</f>
        <v>x</v>
      </c>
      <c r="K1027" s="69"/>
    </row>
    <row r="1028" spans="2:11" x14ac:dyDescent="0.3">
      <c r="B1028" s="63"/>
      <c r="C1028" s="45" t="str">
        <f>IFERROR((INDEX(tbl_dateHistory[], tbl_dailyDashboard[[#This Row],[rowLookup]], 1)), "-")</f>
        <v>x</v>
      </c>
      <c r="D1028" s="48" t="str">
        <f>IFERROR(INDEX(tbl_dateHistory[], MATCH(tbl_dailyDashboard[[#This Row],[runDate]:[runDate]], tbl_dateHistory[[runDate]:[runDate]], 0), MATCH(tbl_dailyDashboard[[#Headers],[avgBotRunTime]], tbl_dateHistory[#Headers], 0)), "-")</f>
        <v>x</v>
      </c>
      <c r="E1028" s="48" t="str">
        <f>IFERROR(INDEX(tbl_dateHistory[], MATCH(tbl_dailyDashboard[[#This Row],[runDate]:[runDate]], tbl_dateHistory[[runDate]:[runDate]], 0), MATCH(tbl_dailyDashboard[[#Headers],[avgTransactionTime]], tbl_dateHistory[#Headers], 0)), "-")</f>
        <v>x</v>
      </c>
      <c r="F1028" s="5" t="str">
        <f>IFERROR(INDEX(tbl_dateHistory[], MATCH(tbl_dailyDashboard[[#This Row],[runDate]:[runDate]], tbl_dateHistory[[runDate]:[runDate]], 0), MATCH(tbl_dailyDashboard[[#Headers],[botRuns]], tbl_dateHistory[#Headers], 0)), "-")</f>
        <v>x</v>
      </c>
      <c r="G1028" s="6" t="str">
        <f>IFERROR(INDEX(tbl_dateHistory[], MATCH(tbl_dailyDashboard[[#This Row],[runDate]:[runDate]], tbl_dateHistory[[runDate]:[runDate]], 0), MATCH(tbl_dailyDashboard[[#Headers],[totalTransactions]], tbl_dateHistory[#Headers], 0)), "-")</f>
        <v>x</v>
      </c>
      <c r="H1028" s="46" t="str">
        <f>IFERROR(INDEX(tbl_dateHistory[], MATCH(tbl_dailyDashboard[[#This Row],[runDate]:[runDate]], tbl_dateHistory[[runDate]:[runDate]], 0), MATCH(tbl_dailyDashboard[[#Headers],[percentSuccessful]], tbl_dateHistory[#Headers], 0)), "-")</f>
        <v>x</v>
      </c>
      <c r="I1028" s="46" t="str">
        <f>IFERROR(INDEX(tbl_dateHistory[], MATCH(tbl_dailyDashboard[[#This Row],[runDate]:[runDate]], tbl_dateHistory[[runDate]:[runDate]], 0), MATCH(tbl_dailyDashboard[[#Headers],[percentBRE]], tbl_dateHistory[#Headers], 0)), "-")</f>
        <v>x</v>
      </c>
      <c r="J1028" s="47" t="str">
        <f>IFERROR(INDEX(tbl_dateHistory[], MATCH(tbl_dailyDashboard[[#This Row],[runDate]:[runDate]], tbl_dateHistory[[runDate]:[runDate]], 0), MATCH(tbl_dailyDashboard[[#Headers],[percentSystemErrors]], tbl_dateHistory[#Headers], 0)), "-")</f>
        <v>x</v>
      </c>
      <c r="K1028" s="69"/>
    </row>
    <row r="1029" spans="2:11" x14ac:dyDescent="0.3">
      <c r="B1029" s="63"/>
      <c r="C1029" s="45" t="str">
        <f>IFERROR((INDEX(tbl_dateHistory[], tbl_dailyDashboard[[#This Row],[rowLookup]], 1)), "-")</f>
        <v>x</v>
      </c>
      <c r="D1029" s="48" t="str">
        <f>IFERROR(INDEX(tbl_dateHistory[], MATCH(tbl_dailyDashboard[[#This Row],[runDate]:[runDate]], tbl_dateHistory[[runDate]:[runDate]], 0), MATCH(tbl_dailyDashboard[[#Headers],[avgBotRunTime]], tbl_dateHistory[#Headers], 0)), "-")</f>
        <v>x</v>
      </c>
      <c r="E1029" s="48" t="str">
        <f>IFERROR(INDEX(tbl_dateHistory[], MATCH(tbl_dailyDashboard[[#This Row],[runDate]:[runDate]], tbl_dateHistory[[runDate]:[runDate]], 0), MATCH(tbl_dailyDashboard[[#Headers],[avgTransactionTime]], tbl_dateHistory[#Headers], 0)), "-")</f>
        <v>x</v>
      </c>
      <c r="F1029" s="5" t="str">
        <f>IFERROR(INDEX(tbl_dateHistory[], MATCH(tbl_dailyDashboard[[#This Row],[runDate]:[runDate]], tbl_dateHistory[[runDate]:[runDate]], 0), MATCH(tbl_dailyDashboard[[#Headers],[botRuns]], tbl_dateHistory[#Headers], 0)), "-")</f>
        <v>x</v>
      </c>
      <c r="G1029" s="6" t="str">
        <f>IFERROR(INDEX(tbl_dateHistory[], MATCH(tbl_dailyDashboard[[#This Row],[runDate]:[runDate]], tbl_dateHistory[[runDate]:[runDate]], 0), MATCH(tbl_dailyDashboard[[#Headers],[totalTransactions]], tbl_dateHistory[#Headers], 0)), "-")</f>
        <v>x</v>
      </c>
      <c r="H1029" s="46" t="str">
        <f>IFERROR(INDEX(tbl_dateHistory[], MATCH(tbl_dailyDashboard[[#This Row],[runDate]:[runDate]], tbl_dateHistory[[runDate]:[runDate]], 0), MATCH(tbl_dailyDashboard[[#Headers],[percentSuccessful]], tbl_dateHistory[#Headers], 0)), "-")</f>
        <v>x</v>
      </c>
      <c r="I1029" s="46" t="str">
        <f>IFERROR(INDEX(tbl_dateHistory[], MATCH(tbl_dailyDashboard[[#This Row],[runDate]:[runDate]], tbl_dateHistory[[runDate]:[runDate]], 0), MATCH(tbl_dailyDashboard[[#Headers],[percentBRE]], tbl_dateHistory[#Headers], 0)), "-")</f>
        <v>x</v>
      </c>
      <c r="J1029" s="47" t="str">
        <f>IFERROR(INDEX(tbl_dateHistory[], MATCH(tbl_dailyDashboard[[#This Row],[runDate]:[runDate]], tbl_dateHistory[[runDate]:[runDate]], 0), MATCH(tbl_dailyDashboard[[#Headers],[percentSystemErrors]], tbl_dateHistory[#Headers], 0)), "-")</f>
        <v>x</v>
      </c>
      <c r="K1029" s="69"/>
    </row>
    <row r="1030" spans="2:11" x14ac:dyDescent="0.3">
      <c r="B1030" s="63"/>
      <c r="C1030" s="45" t="str">
        <f>IFERROR((INDEX(tbl_dateHistory[], tbl_dailyDashboard[[#This Row],[rowLookup]], 1)), "-")</f>
        <v>x</v>
      </c>
      <c r="D1030" s="48" t="str">
        <f>IFERROR(INDEX(tbl_dateHistory[], MATCH(tbl_dailyDashboard[[#This Row],[runDate]:[runDate]], tbl_dateHistory[[runDate]:[runDate]], 0), MATCH(tbl_dailyDashboard[[#Headers],[avgBotRunTime]], tbl_dateHistory[#Headers], 0)), "-")</f>
        <v>x</v>
      </c>
      <c r="E1030" s="48" t="str">
        <f>IFERROR(INDEX(tbl_dateHistory[], MATCH(tbl_dailyDashboard[[#This Row],[runDate]:[runDate]], tbl_dateHistory[[runDate]:[runDate]], 0), MATCH(tbl_dailyDashboard[[#Headers],[avgTransactionTime]], tbl_dateHistory[#Headers], 0)), "-")</f>
        <v>x</v>
      </c>
      <c r="F1030" s="5" t="str">
        <f>IFERROR(INDEX(tbl_dateHistory[], MATCH(tbl_dailyDashboard[[#This Row],[runDate]:[runDate]], tbl_dateHistory[[runDate]:[runDate]], 0), MATCH(tbl_dailyDashboard[[#Headers],[botRuns]], tbl_dateHistory[#Headers], 0)), "-")</f>
        <v>x</v>
      </c>
      <c r="G1030" s="6" t="str">
        <f>IFERROR(INDEX(tbl_dateHistory[], MATCH(tbl_dailyDashboard[[#This Row],[runDate]:[runDate]], tbl_dateHistory[[runDate]:[runDate]], 0), MATCH(tbl_dailyDashboard[[#Headers],[totalTransactions]], tbl_dateHistory[#Headers], 0)), "-")</f>
        <v>x</v>
      </c>
      <c r="H1030" s="46" t="str">
        <f>IFERROR(INDEX(tbl_dateHistory[], MATCH(tbl_dailyDashboard[[#This Row],[runDate]:[runDate]], tbl_dateHistory[[runDate]:[runDate]], 0), MATCH(tbl_dailyDashboard[[#Headers],[percentSuccessful]], tbl_dateHistory[#Headers], 0)), "-")</f>
        <v>x</v>
      </c>
      <c r="I1030" s="46" t="str">
        <f>IFERROR(INDEX(tbl_dateHistory[], MATCH(tbl_dailyDashboard[[#This Row],[runDate]:[runDate]], tbl_dateHistory[[runDate]:[runDate]], 0), MATCH(tbl_dailyDashboard[[#Headers],[percentBRE]], tbl_dateHistory[#Headers], 0)), "-")</f>
        <v>x</v>
      </c>
      <c r="J1030" s="47" t="str">
        <f>IFERROR(INDEX(tbl_dateHistory[], MATCH(tbl_dailyDashboard[[#This Row],[runDate]:[runDate]], tbl_dateHistory[[runDate]:[runDate]], 0), MATCH(tbl_dailyDashboard[[#Headers],[percentSystemErrors]], tbl_dateHistory[#Headers], 0)), "-")</f>
        <v>x</v>
      </c>
      <c r="K1030" s="69"/>
    </row>
    <row r="1031" spans="2:11" x14ac:dyDescent="0.3">
      <c r="B1031" s="63"/>
      <c r="C1031" s="45" t="str">
        <f>IFERROR((INDEX(tbl_dateHistory[], tbl_dailyDashboard[[#This Row],[rowLookup]], 1)), "-")</f>
        <v>x</v>
      </c>
      <c r="D1031" s="48" t="str">
        <f>IFERROR(INDEX(tbl_dateHistory[], MATCH(tbl_dailyDashboard[[#This Row],[runDate]:[runDate]], tbl_dateHistory[[runDate]:[runDate]], 0), MATCH(tbl_dailyDashboard[[#Headers],[avgBotRunTime]], tbl_dateHistory[#Headers], 0)), "-")</f>
        <v>x</v>
      </c>
      <c r="E1031" s="48" t="str">
        <f>IFERROR(INDEX(tbl_dateHistory[], MATCH(tbl_dailyDashboard[[#This Row],[runDate]:[runDate]], tbl_dateHistory[[runDate]:[runDate]], 0), MATCH(tbl_dailyDashboard[[#Headers],[avgTransactionTime]], tbl_dateHistory[#Headers], 0)), "-")</f>
        <v>x</v>
      </c>
      <c r="F1031" s="5" t="str">
        <f>IFERROR(INDEX(tbl_dateHistory[], MATCH(tbl_dailyDashboard[[#This Row],[runDate]:[runDate]], tbl_dateHistory[[runDate]:[runDate]], 0), MATCH(tbl_dailyDashboard[[#Headers],[botRuns]], tbl_dateHistory[#Headers], 0)), "-")</f>
        <v>x</v>
      </c>
      <c r="G1031" s="6" t="str">
        <f>IFERROR(INDEX(tbl_dateHistory[], MATCH(tbl_dailyDashboard[[#This Row],[runDate]:[runDate]], tbl_dateHistory[[runDate]:[runDate]], 0), MATCH(tbl_dailyDashboard[[#Headers],[totalTransactions]], tbl_dateHistory[#Headers], 0)), "-")</f>
        <v>x</v>
      </c>
      <c r="H1031" s="46" t="str">
        <f>IFERROR(INDEX(tbl_dateHistory[], MATCH(tbl_dailyDashboard[[#This Row],[runDate]:[runDate]], tbl_dateHistory[[runDate]:[runDate]], 0), MATCH(tbl_dailyDashboard[[#Headers],[percentSuccessful]], tbl_dateHistory[#Headers], 0)), "-")</f>
        <v>x</v>
      </c>
      <c r="I1031" s="46" t="str">
        <f>IFERROR(INDEX(tbl_dateHistory[], MATCH(tbl_dailyDashboard[[#This Row],[runDate]:[runDate]], tbl_dateHistory[[runDate]:[runDate]], 0), MATCH(tbl_dailyDashboard[[#Headers],[percentBRE]], tbl_dateHistory[#Headers], 0)), "-")</f>
        <v>x</v>
      </c>
      <c r="J1031" s="47" t="str">
        <f>IFERROR(INDEX(tbl_dateHistory[], MATCH(tbl_dailyDashboard[[#This Row],[runDate]:[runDate]], tbl_dateHistory[[runDate]:[runDate]], 0), MATCH(tbl_dailyDashboard[[#Headers],[percentSystemErrors]], tbl_dateHistory[#Headers], 0)), "-")</f>
        <v>x</v>
      </c>
      <c r="K1031" s="69"/>
    </row>
    <row r="1032" spans="2:11" x14ac:dyDescent="0.3">
      <c r="B1032" s="63"/>
      <c r="C1032" s="45" t="str">
        <f>IFERROR((INDEX(tbl_dateHistory[], tbl_dailyDashboard[[#This Row],[rowLookup]], 1)), "-")</f>
        <v>x</v>
      </c>
      <c r="D1032" s="48" t="str">
        <f>IFERROR(INDEX(tbl_dateHistory[], MATCH(tbl_dailyDashboard[[#This Row],[runDate]:[runDate]], tbl_dateHistory[[runDate]:[runDate]], 0), MATCH(tbl_dailyDashboard[[#Headers],[avgBotRunTime]], tbl_dateHistory[#Headers], 0)), "-")</f>
        <v>x</v>
      </c>
      <c r="E1032" s="48" t="str">
        <f>IFERROR(INDEX(tbl_dateHistory[], MATCH(tbl_dailyDashboard[[#This Row],[runDate]:[runDate]], tbl_dateHistory[[runDate]:[runDate]], 0), MATCH(tbl_dailyDashboard[[#Headers],[avgTransactionTime]], tbl_dateHistory[#Headers], 0)), "-")</f>
        <v>x</v>
      </c>
      <c r="F1032" s="5" t="str">
        <f>IFERROR(INDEX(tbl_dateHistory[], MATCH(tbl_dailyDashboard[[#This Row],[runDate]:[runDate]], tbl_dateHistory[[runDate]:[runDate]], 0), MATCH(tbl_dailyDashboard[[#Headers],[botRuns]], tbl_dateHistory[#Headers], 0)), "-")</f>
        <v>x</v>
      </c>
      <c r="G1032" s="6" t="str">
        <f>IFERROR(INDEX(tbl_dateHistory[], MATCH(tbl_dailyDashboard[[#This Row],[runDate]:[runDate]], tbl_dateHistory[[runDate]:[runDate]], 0), MATCH(tbl_dailyDashboard[[#Headers],[totalTransactions]], tbl_dateHistory[#Headers], 0)), "-")</f>
        <v>x</v>
      </c>
      <c r="H1032" s="46" t="str">
        <f>IFERROR(INDEX(tbl_dateHistory[], MATCH(tbl_dailyDashboard[[#This Row],[runDate]:[runDate]], tbl_dateHistory[[runDate]:[runDate]], 0), MATCH(tbl_dailyDashboard[[#Headers],[percentSuccessful]], tbl_dateHistory[#Headers], 0)), "-")</f>
        <v>x</v>
      </c>
      <c r="I1032" s="46" t="str">
        <f>IFERROR(INDEX(tbl_dateHistory[], MATCH(tbl_dailyDashboard[[#This Row],[runDate]:[runDate]], tbl_dateHistory[[runDate]:[runDate]], 0), MATCH(tbl_dailyDashboard[[#Headers],[percentBRE]], tbl_dateHistory[#Headers], 0)), "-")</f>
        <v>x</v>
      </c>
      <c r="J1032" s="47" t="str">
        <f>IFERROR(INDEX(tbl_dateHistory[], MATCH(tbl_dailyDashboard[[#This Row],[runDate]:[runDate]], tbl_dateHistory[[runDate]:[runDate]], 0), MATCH(tbl_dailyDashboard[[#Headers],[percentSystemErrors]], tbl_dateHistory[#Headers], 0)), "-")</f>
        <v>x</v>
      </c>
      <c r="K1032" s="69"/>
    </row>
    <row r="1033" spans="2:11" x14ac:dyDescent="0.3">
      <c r="B1033" s="63"/>
      <c r="C1033" s="45" t="str">
        <f>IFERROR((INDEX(tbl_dateHistory[], tbl_dailyDashboard[[#This Row],[rowLookup]], 1)), "-")</f>
        <v>x</v>
      </c>
      <c r="D1033" s="48" t="str">
        <f>IFERROR(INDEX(tbl_dateHistory[], MATCH(tbl_dailyDashboard[[#This Row],[runDate]:[runDate]], tbl_dateHistory[[runDate]:[runDate]], 0), MATCH(tbl_dailyDashboard[[#Headers],[avgBotRunTime]], tbl_dateHistory[#Headers], 0)), "-")</f>
        <v>x</v>
      </c>
      <c r="E1033" s="48" t="str">
        <f>IFERROR(INDEX(tbl_dateHistory[], MATCH(tbl_dailyDashboard[[#This Row],[runDate]:[runDate]], tbl_dateHistory[[runDate]:[runDate]], 0), MATCH(tbl_dailyDashboard[[#Headers],[avgTransactionTime]], tbl_dateHistory[#Headers], 0)), "-")</f>
        <v>x</v>
      </c>
      <c r="F1033" s="5" t="str">
        <f>IFERROR(INDEX(tbl_dateHistory[], MATCH(tbl_dailyDashboard[[#This Row],[runDate]:[runDate]], tbl_dateHistory[[runDate]:[runDate]], 0), MATCH(tbl_dailyDashboard[[#Headers],[botRuns]], tbl_dateHistory[#Headers], 0)), "-")</f>
        <v>x</v>
      </c>
      <c r="G1033" s="6" t="str">
        <f>IFERROR(INDEX(tbl_dateHistory[], MATCH(tbl_dailyDashboard[[#This Row],[runDate]:[runDate]], tbl_dateHistory[[runDate]:[runDate]], 0), MATCH(tbl_dailyDashboard[[#Headers],[totalTransactions]], tbl_dateHistory[#Headers], 0)), "-")</f>
        <v>x</v>
      </c>
      <c r="H1033" s="46" t="str">
        <f>IFERROR(INDEX(tbl_dateHistory[], MATCH(tbl_dailyDashboard[[#This Row],[runDate]:[runDate]], tbl_dateHistory[[runDate]:[runDate]], 0), MATCH(tbl_dailyDashboard[[#Headers],[percentSuccessful]], tbl_dateHistory[#Headers], 0)), "-")</f>
        <v>x</v>
      </c>
      <c r="I1033" s="46" t="str">
        <f>IFERROR(INDEX(tbl_dateHistory[], MATCH(tbl_dailyDashboard[[#This Row],[runDate]:[runDate]], tbl_dateHistory[[runDate]:[runDate]], 0), MATCH(tbl_dailyDashboard[[#Headers],[percentBRE]], tbl_dateHistory[#Headers], 0)), "-")</f>
        <v>x</v>
      </c>
      <c r="J1033" s="47" t="str">
        <f>IFERROR(INDEX(tbl_dateHistory[], MATCH(tbl_dailyDashboard[[#This Row],[runDate]:[runDate]], tbl_dateHistory[[runDate]:[runDate]], 0), MATCH(tbl_dailyDashboard[[#Headers],[percentSystemErrors]], tbl_dateHistory[#Headers], 0)), "-")</f>
        <v>x</v>
      </c>
      <c r="K1033" s="69"/>
    </row>
    <row r="1034" spans="2:11" x14ac:dyDescent="0.3">
      <c r="B1034" s="63"/>
      <c r="C1034" s="45" t="str">
        <f>IFERROR((INDEX(tbl_dateHistory[], tbl_dailyDashboard[[#This Row],[rowLookup]], 1)), "-")</f>
        <v>x</v>
      </c>
      <c r="D1034" s="48" t="str">
        <f>IFERROR(INDEX(tbl_dateHistory[], MATCH(tbl_dailyDashboard[[#This Row],[runDate]:[runDate]], tbl_dateHistory[[runDate]:[runDate]], 0), MATCH(tbl_dailyDashboard[[#Headers],[avgBotRunTime]], tbl_dateHistory[#Headers], 0)), "-")</f>
        <v>x</v>
      </c>
      <c r="E1034" s="48" t="str">
        <f>IFERROR(INDEX(tbl_dateHistory[], MATCH(tbl_dailyDashboard[[#This Row],[runDate]:[runDate]], tbl_dateHistory[[runDate]:[runDate]], 0), MATCH(tbl_dailyDashboard[[#Headers],[avgTransactionTime]], tbl_dateHistory[#Headers], 0)), "-")</f>
        <v>x</v>
      </c>
      <c r="F1034" s="5" t="str">
        <f>IFERROR(INDEX(tbl_dateHistory[], MATCH(tbl_dailyDashboard[[#This Row],[runDate]:[runDate]], tbl_dateHistory[[runDate]:[runDate]], 0), MATCH(tbl_dailyDashboard[[#Headers],[botRuns]], tbl_dateHistory[#Headers], 0)), "-")</f>
        <v>x</v>
      </c>
      <c r="G1034" s="6" t="str">
        <f>IFERROR(INDEX(tbl_dateHistory[], MATCH(tbl_dailyDashboard[[#This Row],[runDate]:[runDate]], tbl_dateHistory[[runDate]:[runDate]], 0), MATCH(tbl_dailyDashboard[[#Headers],[totalTransactions]], tbl_dateHistory[#Headers], 0)), "-")</f>
        <v>x</v>
      </c>
      <c r="H1034" s="46" t="str">
        <f>IFERROR(INDEX(tbl_dateHistory[], MATCH(tbl_dailyDashboard[[#This Row],[runDate]:[runDate]], tbl_dateHistory[[runDate]:[runDate]], 0), MATCH(tbl_dailyDashboard[[#Headers],[percentSuccessful]], tbl_dateHistory[#Headers], 0)), "-")</f>
        <v>x</v>
      </c>
      <c r="I1034" s="46" t="str">
        <f>IFERROR(INDEX(tbl_dateHistory[], MATCH(tbl_dailyDashboard[[#This Row],[runDate]:[runDate]], tbl_dateHistory[[runDate]:[runDate]], 0), MATCH(tbl_dailyDashboard[[#Headers],[percentBRE]], tbl_dateHistory[#Headers], 0)), "-")</f>
        <v>x</v>
      </c>
      <c r="J1034" s="47" t="str">
        <f>IFERROR(INDEX(tbl_dateHistory[], MATCH(tbl_dailyDashboard[[#This Row],[runDate]:[runDate]], tbl_dateHistory[[runDate]:[runDate]], 0), MATCH(tbl_dailyDashboard[[#Headers],[percentSystemErrors]], tbl_dateHistory[#Headers], 0)), "-")</f>
        <v>x</v>
      </c>
      <c r="K1034" s="69"/>
    </row>
    <row r="1035" spans="2:11" x14ac:dyDescent="0.3">
      <c r="B1035" s="63"/>
      <c r="C1035" s="45" t="str">
        <f>IFERROR((INDEX(tbl_dateHistory[], tbl_dailyDashboard[[#This Row],[rowLookup]], 1)), "-")</f>
        <v>x</v>
      </c>
      <c r="D1035" s="48" t="str">
        <f>IFERROR(INDEX(tbl_dateHistory[], MATCH(tbl_dailyDashboard[[#This Row],[runDate]:[runDate]], tbl_dateHistory[[runDate]:[runDate]], 0), MATCH(tbl_dailyDashboard[[#Headers],[avgBotRunTime]], tbl_dateHistory[#Headers], 0)), "-")</f>
        <v>x</v>
      </c>
      <c r="E1035" s="48" t="str">
        <f>IFERROR(INDEX(tbl_dateHistory[], MATCH(tbl_dailyDashboard[[#This Row],[runDate]:[runDate]], tbl_dateHistory[[runDate]:[runDate]], 0), MATCH(tbl_dailyDashboard[[#Headers],[avgTransactionTime]], tbl_dateHistory[#Headers], 0)), "-")</f>
        <v>x</v>
      </c>
      <c r="F1035" s="5" t="str">
        <f>IFERROR(INDEX(tbl_dateHistory[], MATCH(tbl_dailyDashboard[[#This Row],[runDate]:[runDate]], tbl_dateHistory[[runDate]:[runDate]], 0), MATCH(tbl_dailyDashboard[[#Headers],[botRuns]], tbl_dateHistory[#Headers], 0)), "-")</f>
        <v>x</v>
      </c>
      <c r="G1035" s="6" t="str">
        <f>IFERROR(INDEX(tbl_dateHistory[], MATCH(tbl_dailyDashboard[[#This Row],[runDate]:[runDate]], tbl_dateHistory[[runDate]:[runDate]], 0), MATCH(tbl_dailyDashboard[[#Headers],[totalTransactions]], tbl_dateHistory[#Headers], 0)), "-")</f>
        <v>x</v>
      </c>
      <c r="H1035" s="46" t="str">
        <f>IFERROR(INDEX(tbl_dateHistory[], MATCH(tbl_dailyDashboard[[#This Row],[runDate]:[runDate]], tbl_dateHistory[[runDate]:[runDate]], 0), MATCH(tbl_dailyDashboard[[#Headers],[percentSuccessful]], tbl_dateHistory[#Headers], 0)), "-")</f>
        <v>x</v>
      </c>
      <c r="I1035" s="46" t="str">
        <f>IFERROR(INDEX(tbl_dateHistory[], MATCH(tbl_dailyDashboard[[#This Row],[runDate]:[runDate]], tbl_dateHistory[[runDate]:[runDate]], 0), MATCH(tbl_dailyDashboard[[#Headers],[percentBRE]], tbl_dateHistory[#Headers], 0)), "-")</f>
        <v>x</v>
      </c>
      <c r="J1035" s="47" t="str">
        <f>IFERROR(INDEX(tbl_dateHistory[], MATCH(tbl_dailyDashboard[[#This Row],[runDate]:[runDate]], tbl_dateHistory[[runDate]:[runDate]], 0), MATCH(tbl_dailyDashboard[[#Headers],[percentSystemErrors]], tbl_dateHistory[#Headers], 0)), "-")</f>
        <v>x</v>
      </c>
      <c r="K1035" s="69"/>
    </row>
    <row r="1036" spans="2:11" x14ac:dyDescent="0.3">
      <c r="B1036" s="63"/>
      <c r="C1036" s="45" t="str">
        <f>IFERROR((INDEX(tbl_dateHistory[], tbl_dailyDashboard[[#This Row],[rowLookup]], 1)), "-")</f>
        <v>x</v>
      </c>
      <c r="D1036" s="48" t="str">
        <f>IFERROR(INDEX(tbl_dateHistory[], MATCH(tbl_dailyDashboard[[#This Row],[runDate]:[runDate]], tbl_dateHistory[[runDate]:[runDate]], 0), MATCH(tbl_dailyDashboard[[#Headers],[avgBotRunTime]], tbl_dateHistory[#Headers], 0)), "-")</f>
        <v>x</v>
      </c>
      <c r="E1036" s="48" t="str">
        <f>IFERROR(INDEX(tbl_dateHistory[], MATCH(tbl_dailyDashboard[[#This Row],[runDate]:[runDate]], tbl_dateHistory[[runDate]:[runDate]], 0), MATCH(tbl_dailyDashboard[[#Headers],[avgTransactionTime]], tbl_dateHistory[#Headers], 0)), "-")</f>
        <v>x</v>
      </c>
      <c r="F1036" s="5" t="str">
        <f>IFERROR(INDEX(tbl_dateHistory[], MATCH(tbl_dailyDashboard[[#This Row],[runDate]:[runDate]], tbl_dateHistory[[runDate]:[runDate]], 0), MATCH(tbl_dailyDashboard[[#Headers],[botRuns]], tbl_dateHistory[#Headers], 0)), "-")</f>
        <v>x</v>
      </c>
      <c r="G1036" s="6" t="str">
        <f>IFERROR(INDEX(tbl_dateHistory[], MATCH(tbl_dailyDashboard[[#This Row],[runDate]:[runDate]], tbl_dateHistory[[runDate]:[runDate]], 0), MATCH(tbl_dailyDashboard[[#Headers],[totalTransactions]], tbl_dateHistory[#Headers], 0)), "-")</f>
        <v>x</v>
      </c>
      <c r="H1036" s="46" t="str">
        <f>IFERROR(INDEX(tbl_dateHistory[], MATCH(tbl_dailyDashboard[[#This Row],[runDate]:[runDate]], tbl_dateHistory[[runDate]:[runDate]], 0), MATCH(tbl_dailyDashboard[[#Headers],[percentSuccessful]], tbl_dateHistory[#Headers], 0)), "-")</f>
        <v>x</v>
      </c>
      <c r="I1036" s="46" t="str">
        <f>IFERROR(INDEX(tbl_dateHistory[], MATCH(tbl_dailyDashboard[[#This Row],[runDate]:[runDate]], tbl_dateHistory[[runDate]:[runDate]], 0), MATCH(tbl_dailyDashboard[[#Headers],[percentBRE]], tbl_dateHistory[#Headers], 0)), "-")</f>
        <v>x</v>
      </c>
      <c r="J1036" s="47" t="str">
        <f>IFERROR(INDEX(tbl_dateHistory[], MATCH(tbl_dailyDashboard[[#This Row],[runDate]:[runDate]], tbl_dateHistory[[runDate]:[runDate]], 0), MATCH(tbl_dailyDashboard[[#Headers],[percentSystemErrors]], tbl_dateHistory[#Headers], 0)), "-")</f>
        <v>x</v>
      </c>
      <c r="K1036" s="69"/>
    </row>
    <row r="1037" spans="2:11" x14ac:dyDescent="0.3">
      <c r="B1037" s="63"/>
      <c r="C1037" s="45" t="str">
        <f>IFERROR((INDEX(tbl_dateHistory[], tbl_dailyDashboard[[#This Row],[rowLookup]], 1)), "-")</f>
        <v>x</v>
      </c>
      <c r="D1037" s="48" t="str">
        <f>IFERROR(INDEX(tbl_dateHistory[], MATCH(tbl_dailyDashboard[[#This Row],[runDate]:[runDate]], tbl_dateHistory[[runDate]:[runDate]], 0), MATCH(tbl_dailyDashboard[[#Headers],[avgBotRunTime]], tbl_dateHistory[#Headers], 0)), "-")</f>
        <v>x</v>
      </c>
      <c r="E1037" s="48" t="str">
        <f>IFERROR(INDEX(tbl_dateHistory[], MATCH(tbl_dailyDashboard[[#This Row],[runDate]:[runDate]], tbl_dateHistory[[runDate]:[runDate]], 0), MATCH(tbl_dailyDashboard[[#Headers],[avgTransactionTime]], tbl_dateHistory[#Headers], 0)), "-")</f>
        <v>x</v>
      </c>
      <c r="F1037" s="5" t="str">
        <f>IFERROR(INDEX(tbl_dateHistory[], MATCH(tbl_dailyDashboard[[#This Row],[runDate]:[runDate]], tbl_dateHistory[[runDate]:[runDate]], 0), MATCH(tbl_dailyDashboard[[#Headers],[botRuns]], tbl_dateHistory[#Headers], 0)), "-")</f>
        <v>x</v>
      </c>
      <c r="G1037" s="6" t="str">
        <f>IFERROR(INDEX(tbl_dateHistory[], MATCH(tbl_dailyDashboard[[#This Row],[runDate]:[runDate]], tbl_dateHistory[[runDate]:[runDate]], 0), MATCH(tbl_dailyDashboard[[#Headers],[totalTransactions]], tbl_dateHistory[#Headers], 0)), "-")</f>
        <v>x</v>
      </c>
      <c r="H1037" s="46" t="str">
        <f>IFERROR(INDEX(tbl_dateHistory[], MATCH(tbl_dailyDashboard[[#This Row],[runDate]:[runDate]], tbl_dateHistory[[runDate]:[runDate]], 0), MATCH(tbl_dailyDashboard[[#Headers],[percentSuccessful]], tbl_dateHistory[#Headers], 0)), "-")</f>
        <v>x</v>
      </c>
      <c r="I1037" s="46" t="str">
        <f>IFERROR(INDEX(tbl_dateHistory[], MATCH(tbl_dailyDashboard[[#This Row],[runDate]:[runDate]], tbl_dateHistory[[runDate]:[runDate]], 0), MATCH(tbl_dailyDashboard[[#Headers],[percentBRE]], tbl_dateHistory[#Headers], 0)), "-")</f>
        <v>x</v>
      </c>
      <c r="J1037" s="47" t="str">
        <f>IFERROR(INDEX(tbl_dateHistory[], MATCH(tbl_dailyDashboard[[#This Row],[runDate]:[runDate]], tbl_dateHistory[[runDate]:[runDate]], 0), MATCH(tbl_dailyDashboard[[#Headers],[percentSystemErrors]], tbl_dateHistory[#Headers], 0)), "-")</f>
        <v>x</v>
      </c>
      <c r="K1037" s="69"/>
    </row>
    <row r="1038" spans="2:11" x14ac:dyDescent="0.3">
      <c r="B1038" s="63"/>
      <c r="C1038" s="45" t="str">
        <f>IFERROR((INDEX(tbl_dateHistory[], tbl_dailyDashboard[[#This Row],[rowLookup]], 1)), "-")</f>
        <v>x</v>
      </c>
      <c r="D1038" s="48" t="str">
        <f>IFERROR(INDEX(tbl_dateHistory[], MATCH(tbl_dailyDashboard[[#This Row],[runDate]:[runDate]], tbl_dateHistory[[runDate]:[runDate]], 0), MATCH(tbl_dailyDashboard[[#Headers],[avgBotRunTime]], tbl_dateHistory[#Headers], 0)), "-")</f>
        <v>x</v>
      </c>
      <c r="E1038" s="48" t="str">
        <f>IFERROR(INDEX(tbl_dateHistory[], MATCH(tbl_dailyDashboard[[#This Row],[runDate]:[runDate]], tbl_dateHistory[[runDate]:[runDate]], 0), MATCH(tbl_dailyDashboard[[#Headers],[avgTransactionTime]], tbl_dateHistory[#Headers], 0)), "-")</f>
        <v>x</v>
      </c>
      <c r="F1038" s="5" t="str">
        <f>IFERROR(INDEX(tbl_dateHistory[], MATCH(tbl_dailyDashboard[[#This Row],[runDate]:[runDate]], tbl_dateHistory[[runDate]:[runDate]], 0), MATCH(tbl_dailyDashboard[[#Headers],[botRuns]], tbl_dateHistory[#Headers], 0)), "-")</f>
        <v>x</v>
      </c>
      <c r="G1038" s="6" t="str">
        <f>IFERROR(INDEX(tbl_dateHistory[], MATCH(tbl_dailyDashboard[[#This Row],[runDate]:[runDate]], tbl_dateHistory[[runDate]:[runDate]], 0), MATCH(tbl_dailyDashboard[[#Headers],[totalTransactions]], tbl_dateHistory[#Headers], 0)), "-")</f>
        <v>x</v>
      </c>
      <c r="H1038" s="46" t="str">
        <f>IFERROR(INDEX(tbl_dateHistory[], MATCH(tbl_dailyDashboard[[#This Row],[runDate]:[runDate]], tbl_dateHistory[[runDate]:[runDate]], 0), MATCH(tbl_dailyDashboard[[#Headers],[percentSuccessful]], tbl_dateHistory[#Headers], 0)), "-")</f>
        <v>x</v>
      </c>
      <c r="I1038" s="46" t="str">
        <f>IFERROR(INDEX(tbl_dateHistory[], MATCH(tbl_dailyDashboard[[#This Row],[runDate]:[runDate]], tbl_dateHistory[[runDate]:[runDate]], 0), MATCH(tbl_dailyDashboard[[#Headers],[percentBRE]], tbl_dateHistory[#Headers], 0)), "-")</f>
        <v>x</v>
      </c>
      <c r="J1038" s="47" t="str">
        <f>IFERROR(INDEX(tbl_dateHistory[], MATCH(tbl_dailyDashboard[[#This Row],[runDate]:[runDate]], tbl_dateHistory[[runDate]:[runDate]], 0), MATCH(tbl_dailyDashboard[[#Headers],[percentSystemErrors]], tbl_dateHistory[#Headers], 0)), "-")</f>
        <v>x</v>
      </c>
      <c r="K1038" s="69"/>
    </row>
    <row r="1039" spans="2:11" x14ac:dyDescent="0.3">
      <c r="B1039" s="63"/>
      <c r="C1039" s="45" t="str">
        <f>IFERROR((INDEX(tbl_dateHistory[], tbl_dailyDashboard[[#This Row],[rowLookup]], 1)), "-")</f>
        <v>x</v>
      </c>
      <c r="D1039" s="48" t="str">
        <f>IFERROR(INDEX(tbl_dateHistory[], MATCH(tbl_dailyDashboard[[#This Row],[runDate]:[runDate]], tbl_dateHistory[[runDate]:[runDate]], 0), MATCH(tbl_dailyDashboard[[#Headers],[avgBotRunTime]], tbl_dateHistory[#Headers], 0)), "-")</f>
        <v>x</v>
      </c>
      <c r="E1039" s="48" t="str">
        <f>IFERROR(INDEX(tbl_dateHistory[], MATCH(tbl_dailyDashboard[[#This Row],[runDate]:[runDate]], tbl_dateHistory[[runDate]:[runDate]], 0), MATCH(tbl_dailyDashboard[[#Headers],[avgTransactionTime]], tbl_dateHistory[#Headers], 0)), "-")</f>
        <v>x</v>
      </c>
      <c r="F1039" s="5" t="str">
        <f>IFERROR(INDEX(tbl_dateHistory[], MATCH(tbl_dailyDashboard[[#This Row],[runDate]:[runDate]], tbl_dateHistory[[runDate]:[runDate]], 0), MATCH(tbl_dailyDashboard[[#Headers],[botRuns]], tbl_dateHistory[#Headers], 0)), "-")</f>
        <v>x</v>
      </c>
      <c r="G1039" s="6" t="str">
        <f>IFERROR(INDEX(tbl_dateHistory[], MATCH(tbl_dailyDashboard[[#This Row],[runDate]:[runDate]], tbl_dateHistory[[runDate]:[runDate]], 0), MATCH(tbl_dailyDashboard[[#Headers],[totalTransactions]], tbl_dateHistory[#Headers], 0)), "-")</f>
        <v>x</v>
      </c>
      <c r="H1039" s="46" t="str">
        <f>IFERROR(INDEX(tbl_dateHistory[], MATCH(tbl_dailyDashboard[[#This Row],[runDate]:[runDate]], tbl_dateHistory[[runDate]:[runDate]], 0), MATCH(tbl_dailyDashboard[[#Headers],[percentSuccessful]], tbl_dateHistory[#Headers], 0)), "-")</f>
        <v>x</v>
      </c>
      <c r="I1039" s="46" t="str">
        <f>IFERROR(INDEX(tbl_dateHistory[], MATCH(tbl_dailyDashboard[[#This Row],[runDate]:[runDate]], tbl_dateHistory[[runDate]:[runDate]], 0), MATCH(tbl_dailyDashboard[[#Headers],[percentBRE]], tbl_dateHistory[#Headers], 0)), "-")</f>
        <v>x</v>
      </c>
      <c r="J1039" s="47" t="str">
        <f>IFERROR(INDEX(tbl_dateHistory[], MATCH(tbl_dailyDashboard[[#This Row],[runDate]:[runDate]], tbl_dateHistory[[runDate]:[runDate]], 0), MATCH(tbl_dailyDashboard[[#Headers],[percentSystemErrors]], tbl_dateHistory[#Headers], 0)), "-")</f>
        <v>x</v>
      </c>
      <c r="K1039" s="69"/>
    </row>
    <row r="1040" spans="2:11" x14ac:dyDescent="0.3">
      <c r="B1040" s="63"/>
      <c r="C1040" s="45" t="str">
        <f>IFERROR((INDEX(tbl_dateHistory[], tbl_dailyDashboard[[#This Row],[rowLookup]], 1)), "-")</f>
        <v>x</v>
      </c>
      <c r="D1040" s="48" t="str">
        <f>IFERROR(INDEX(tbl_dateHistory[], MATCH(tbl_dailyDashboard[[#This Row],[runDate]:[runDate]], tbl_dateHistory[[runDate]:[runDate]], 0), MATCH(tbl_dailyDashboard[[#Headers],[avgBotRunTime]], tbl_dateHistory[#Headers], 0)), "-")</f>
        <v>x</v>
      </c>
      <c r="E1040" s="48" t="str">
        <f>IFERROR(INDEX(tbl_dateHistory[], MATCH(tbl_dailyDashboard[[#This Row],[runDate]:[runDate]], tbl_dateHistory[[runDate]:[runDate]], 0), MATCH(tbl_dailyDashboard[[#Headers],[avgTransactionTime]], tbl_dateHistory[#Headers], 0)), "-")</f>
        <v>x</v>
      </c>
      <c r="F1040" s="5" t="str">
        <f>IFERROR(INDEX(tbl_dateHistory[], MATCH(tbl_dailyDashboard[[#This Row],[runDate]:[runDate]], tbl_dateHistory[[runDate]:[runDate]], 0), MATCH(tbl_dailyDashboard[[#Headers],[botRuns]], tbl_dateHistory[#Headers], 0)), "-")</f>
        <v>x</v>
      </c>
      <c r="G1040" s="6" t="str">
        <f>IFERROR(INDEX(tbl_dateHistory[], MATCH(tbl_dailyDashboard[[#This Row],[runDate]:[runDate]], tbl_dateHistory[[runDate]:[runDate]], 0), MATCH(tbl_dailyDashboard[[#Headers],[totalTransactions]], tbl_dateHistory[#Headers], 0)), "-")</f>
        <v>x</v>
      </c>
      <c r="H1040" s="46" t="str">
        <f>IFERROR(INDEX(tbl_dateHistory[], MATCH(tbl_dailyDashboard[[#This Row],[runDate]:[runDate]], tbl_dateHistory[[runDate]:[runDate]], 0), MATCH(tbl_dailyDashboard[[#Headers],[percentSuccessful]], tbl_dateHistory[#Headers], 0)), "-")</f>
        <v>x</v>
      </c>
      <c r="I1040" s="46" t="str">
        <f>IFERROR(INDEX(tbl_dateHistory[], MATCH(tbl_dailyDashboard[[#This Row],[runDate]:[runDate]], tbl_dateHistory[[runDate]:[runDate]], 0), MATCH(tbl_dailyDashboard[[#Headers],[percentBRE]], tbl_dateHistory[#Headers], 0)), "-")</f>
        <v>x</v>
      </c>
      <c r="J1040" s="47" t="str">
        <f>IFERROR(INDEX(tbl_dateHistory[], MATCH(tbl_dailyDashboard[[#This Row],[runDate]:[runDate]], tbl_dateHistory[[runDate]:[runDate]], 0), MATCH(tbl_dailyDashboard[[#Headers],[percentSystemErrors]], tbl_dateHistory[#Headers], 0)), "-")</f>
        <v>x</v>
      </c>
      <c r="K1040" s="69"/>
    </row>
    <row r="1041" spans="2:11" x14ac:dyDescent="0.3">
      <c r="B1041" s="63"/>
      <c r="C1041" s="45" t="str">
        <f>IFERROR((INDEX(tbl_dateHistory[], tbl_dailyDashboard[[#This Row],[rowLookup]], 1)), "-")</f>
        <v>x</v>
      </c>
      <c r="D1041" s="48" t="str">
        <f>IFERROR(INDEX(tbl_dateHistory[], MATCH(tbl_dailyDashboard[[#This Row],[runDate]:[runDate]], tbl_dateHistory[[runDate]:[runDate]], 0), MATCH(tbl_dailyDashboard[[#Headers],[avgBotRunTime]], tbl_dateHistory[#Headers], 0)), "-")</f>
        <v>x</v>
      </c>
      <c r="E1041" s="48" t="str">
        <f>IFERROR(INDEX(tbl_dateHistory[], MATCH(tbl_dailyDashboard[[#This Row],[runDate]:[runDate]], tbl_dateHistory[[runDate]:[runDate]], 0), MATCH(tbl_dailyDashboard[[#Headers],[avgTransactionTime]], tbl_dateHistory[#Headers], 0)), "-")</f>
        <v>x</v>
      </c>
      <c r="F1041" s="5" t="str">
        <f>IFERROR(INDEX(tbl_dateHistory[], MATCH(tbl_dailyDashboard[[#This Row],[runDate]:[runDate]], tbl_dateHistory[[runDate]:[runDate]], 0), MATCH(tbl_dailyDashboard[[#Headers],[botRuns]], tbl_dateHistory[#Headers], 0)), "-")</f>
        <v>x</v>
      </c>
      <c r="G1041" s="6" t="str">
        <f>IFERROR(INDEX(tbl_dateHistory[], MATCH(tbl_dailyDashboard[[#This Row],[runDate]:[runDate]], tbl_dateHistory[[runDate]:[runDate]], 0), MATCH(tbl_dailyDashboard[[#Headers],[totalTransactions]], tbl_dateHistory[#Headers], 0)), "-")</f>
        <v>x</v>
      </c>
      <c r="H1041" s="46" t="str">
        <f>IFERROR(INDEX(tbl_dateHistory[], MATCH(tbl_dailyDashboard[[#This Row],[runDate]:[runDate]], tbl_dateHistory[[runDate]:[runDate]], 0), MATCH(tbl_dailyDashboard[[#Headers],[percentSuccessful]], tbl_dateHistory[#Headers], 0)), "-")</f>
        <v>x</v>
      </c>
      <c r="I1041" s="46" t="str">
        <f>IFERROR(INDEX(tbl_dateHistory[], MATCH(tbl_dailyDashboard[[#This Row],[runDate]:[runDate]], tbl_dateHistory[[runDate]:[runDate]], 0), MATCH(tbl_dailyDashboard[[#Headers],[percentBRE]], tbl_dateHistory[#Headers], 0)), "-")</f>
        <v>x</v>
      </c>
      <c r="J1041" s="47" t="str">
        <f>IFERROR(INDEX(tbl_dateHistory[], MATCH(tbl_dailyDashboard[[#This Row],[runDate]:[runDate]], tbl_dateHistory[[runDate]:[runDate]], 0), MATCH(tbl_dailyDashboard[[#Headers],[percentSystemErrors]], tbl_dateHistory[#Headers], 0)), "-")</f>
        <v>x</v>
      </c>
      <c r="K1041" s="69"/>
    </row>
    <row r="1042" spans="2:11" x14ac:dyDescent="0.3">
      <c r="B1042" s="63"/>
      <c r="C1042" s="45" t="str">
        <f>IFERROR((INDEX(tbl_dateHistory[], tbl_dailyDashboard[[#This Row],[rowLookup]], 1)), "-")</f>
        <v>x</v>
      </c>
      <c r="D1042" s="48" t="str">
        <f>IFERROR(INDEX(tbl_dateHistory[], MATCH(tbl_dailyDashboard[[#This Row],[runDate]:[runDate]], tbl_dateHistory[[runDate]:[runDate]], 0), MATCH(tbl_dailyDashboard[[#Headers],[avgBotRunTime]], tbl_dateHistory[#Headers], 0)), "-")</f>
        <v>x</v>
      </c>
      <c r="E1042" s="48" t="str">
        <f>IFERROR(INDEX(tbl_dateHistory[], MATCH(tbl_dailyDashboard[[#This Row],[runDate]:[runDate]], tbl_dateHistory[[runDate]:[runDate]], 0), MATCH(tbl_dailyDashboard[[#Headers],[avgTransactionTime]], tbl_dateHistory[#Headers], 0)), "-")</f>
        <v>x</v>
      </c>
      <c r="F1042" s="5" t="str">
        <f>IFERROR(INDEX(tbl_dateHistory[], MATCH(tbl_dailyDashboard[[#This Row],[runDate]:[runDate]], tbl_dateHistory[[runDate]:[runDate]], 0), MATCH(tbl_dailyDashboard[[#Headers],[botRuns]], tbl_dateHistory[#Headers], 0)), "-")</f>
        <v>x</v>
      </c>
      <c r="G1042" s="6" t="str">
        <f>IFERROR(INDEX(tbl_dateHistory[], MATCH(tbl_dailyDashboard[[#This Row],[runDate]:[runDate]], tbl_dateHistory[[runDate]:[runDate]], 0), MATCH(tbl_dailyDashboard[[#Headers],[totalTransactions]], tbl_dateHistory[#Headers], 0)), "-")</f>
        <v>x</v>
      </c>
      <c r="H1042" s="46" t="str">
        <f>IFERROR(INDEX(tbl_dateHistory[], MATCH(tbl_dailyDashboard[[#This Row],[runDate]:[runDate]], tbl_dateHistory[[runDate]:[runDate]], 0), MATCH(tbl_dailyDashboard[[#Headers],[percentSuccessful]], tbl_dateHistory[#Headers], 0)), "-")</f>
        <v>x</v>
      </c>
      <c r="I1042" s="46" t="str">
        <f>IFERROR(INDEX(tbl_dateHistory[], MATCH(tbl_dailyDashboard[[#This Row],[runDate]:[runDate]], tbl_dateHistory[[runDate]:[runDate]], 0), MATCH(tbl_dailyDashboard[[#Headers],[percentBRE]], tbl_dateHistory[#Headers], 0)), "-")</f>
        <v>x</v>
      </c>
      <c r="J1042" s="47" t="str">
        <f>IFERROR(INDEX(tbl_dateHistory[], MATCH(tbl_dailyDashboard[[#This Row],[runDate]:[runDate]], tbl_dateHistory[[runDate]:[runDate]], 0), MATCH(tbl_dailyDashboard[[#Headers],[percentSystemErrors]], tbl_dateHistory[#Headers], 0)), "-")</f>
        <v>x</v>
      </c>
      <c r="K1042" s="69"/>
    </row>
    <row r="1043" spans="2:11" x14ac:dyDescent="0.3">
      <c r="B1043" s="63"/>
      <c r="C1043" s="45" t="str">
        <f>IFERROR((INDEX(tbl_dateHistory[], tbl_dailyDashboard[[#This Row],[rowLookup]], 1)), "-")</f>
        <v>x</v>
      </c>
      <c r="D1043" s="48" t="str">
        <f>IFERROR(INDEX(tbl_dateHistory[], MATCH(tbl_dailyDashboard[[#This Row],[runDate]:[runDate]], tbl_dateHistory[[runDate]:[runDate]], 0), MATCH(tbl_dailyDashboard[[#Headers],[avgBotRunTime]], tbl_dateHistory[#Headers], 0)), "-")</f>
        <v>x</v>
      </c>
      <c r="E1043" s="48" t="str">
        <f>IFERROR(INDEX(tbl_dateHistory[], MATCH(tbl_dailyDashboard[[#This Row],[runDate]:[runDate]], tbl_dateHistory[[runDate]:[runDate]], 0), MATCH(tbl_dailyDashboard[[#Headers],[avgTransactionTime]], tbl_dateHistory[#Headers], 0)), "-")</f>
        <v>x</v>
      </c>
      <c r="F1043" s="5" t="str">
        <f>IFERROR(INDEX(tbl_dateHistory[], MATCH(tbl_dailyDashboard[[#This Row],[runDate]:[runDate]], tbl_dateHistory[[runDate]:[runDate]], 0), MATCH(tbl_dailyDashboard[[#Headers],[botRuns]], tbl_dateHistory[#Headers], 0)), "-")</f>
        <v>x</v>
      </c>
      <c r="G1043" s="6" t="str">
        <f>IFERROR(INDEX(tbl_dateHistory[], MATCH(tbl_dailyDashboard[[#This Row],[runDate]:[runDate]], tbl_dateHistory[[runDate]:[runDate]], 0), MATCH(tbl_dailyDashboard[[#Headers],[totalTransactions]], tbl_dateHistory[#Headers], 0)), "-")</f>
        <v>x</v>
      </c>
      <c r="H1043" s="46" t="str">
        <f>IFERROR(INDEX(tbl_dateHistory[], MATCH(tbl_dailyDashboard[[#This Row],[runDate]:[runDate]], tbl_dateHistory[[runDate]:[runDate]], 0), MATCH(tbl_dailyDashboard[[#Headers],[percentSuccessful]], tbl_dateHistory[#Headers], 0)), "-")</f>
        <v>x</v>
      </c>
      <c r="I1043" s="46" t="str">
        <f>IFERROR(INDEX(tbl_dateHistory[], MATCH(tbl_dailyDashboard[[#This Row],[runDate]:[runDate]], tbl_dateHistory[[runDate]:[runDate]], 0), MATCH(tbl_dailyDashboard[[#Headers],[percentBRE]], tbl_dateHistory[#Headers], 0)), "-")</f>
        <v>x</v>
      </c>
      <c r="J1043" s="47" t="str">
        <f>IFERROR(INDEX(tbl_dateHistory[], MATCH(tbl_dailyDashboard[[#This Row],[runDate]:[runDate]], tbl_dateHistory[[runDate]:[runDate]], 0), MATCH(tbl_dailyDashboard[[#Headers],[percentSystemErrors]], tbl_dateHistory[#Headers], 0)), "-")</f>
        <v>x</v>
      </c>
      <c r="K1043" s="69"/>
    </row>
    <row r="1044" spans="2:11" x14ac:dyDescent="0.3">
      <c r="B1044" s="63"/>
      <c r="C1044" s="45" t="str">
        <f>IFERROR((INDEX(tbl_dateHistory[], tbl_dailyDashboard[[#This Row],[rowLookup]], 1)), "-")</f>
        <v>x</v>
      </c>
      <c r="D1044" s="48" t="str">
        <f>IFERROR(INDEX(tbl_dateHistory[], MATCH(tbl_dailyDashboard[[#This Row],[runDate]:[runDate]], tbl_dateHistory[[runDate]:[runDate]], 0), MATCH(tbl_dailyDashboard[[#Headers],[avgBotRunTime]], tbl_dateHistory[#Headers], 0)), "-")</f>
        <v>x</v>
      </c>
      <c r="E1044" s="48" t="str">
        <f>IFERROR(INDEX(tbl_dateHistory[], MATCH(tbl_dailyDashboard[[#This Row],[runDate]:[runDate]], tbl_dateHistory[[runDate]:[runDate]], 0), MATCH(tbl_dailyDashboard[[#Headers],[avgTransactionTime]], tbl_dateHistory[#Headers], 0)), "-")</f>
        <v>x</v>
      </c>
      <c r="F1044" s="5" t="str">
        <f>IFERROR(INDEX(tbl_dateHistory[], MATCH(tbl_dailyDashboard[[#This Row],[runDate]:[runDate]], tbl_dateHistory[[runDate]:[runDate]], 0), MATCH(tbl_dailyDashboard[[#Headers],[botRuns]], tbl_dateHistory[#Headers], 0)), "-")</f>
        <v>x</v>
      </c>
      <c r="G1044" s="6" t="str">
        <f>IFERROR(INDEX(tbl_dateHistory[], MATCH(tbl_dailyDashboard[[#This Row],[runDate]:[runDate]], tbl_dateHistory[[runDate]:[runDate]], 0), MATCH(tbl_dailyDashboard[[#Headers],[totalTransactions]], tbl_dateHistory[#Headers], 0)), "-")</f>
        <v>x</v>
      </c>
      <c r="H1044" s="46" t="str">
        <f>IFERROR(INDEX(tbl_dateHistory[], MATCH(tbl_dailyDashboard[[#This Row],[runDate]:[runDate]], tbl_dateHistory[[runDate]:[runDate]], 0), MATCH(tbl_dailyDashboard[[#Headers],[percentSuccessful]], tbl_dateHistory[#Headers], 0)), "-")</f>
        <v>x</v>
      </c>
      <c r="I1044" s="46" t="str">
        <f>IFERROR(INDEX(tbl_dateHistory[], MATCH(tbl_dailyDashboard[[#This Row],[runDate]:[runDate]], tbl_dateHistory[[runDate]:[runDate]], 0), MATCH(tbl_dailyDashboard[[#Headers],[percentBRE]], tbl_dateHistory[#Headers], 0)), "-")</f>
        <v>x</v>
      </c>
      <c r="J1044" s="47" t="str">
        <f>IFERROR(INDEX(tbl_dateHistory[], MATCH(tbl_dailyDashboard[[#This Row],[runDate]:[runDate]], tbl_dateHistory[[runDate]:[runDate]], 0), MATCH(tbl_dailyDashboard[[#Headers],[percentSystemErrors]], tbl_dateHistory[#Headers], 0)), "-")</f>
        <v>x</v>
      </c>
      <c r="K1044" s="69"/>
    </row>
    <row r="1045" spans="2:11" x14ac:dyDescent="0.3">
      <c r="B1045" s="63"/>
      <c r="C1045" s="45" t="str">
        <f>IFERROR((INDEX(tbl_dateHistory[], tbl_dailyDashboard[[#This Row],[rowLookup]], 1)), "-")</f>
        <v>x</v>
      </c>
      <c r="D1045" s="48" t="str">
        <f>IFERROR(INDEX(tbl_dateHistory[], MATCH(tbl_dailyDashboard[[#This Row],[runDate]:[runDate]], tbl_dateHistory[[runDate]:[runDate]], 0), MATCH(tbl_dailyDashboard[[#Headers],[avgBotRunTime]], tbl_dateHistory[#Headers], 0)), "-")</f>
        <v>x</v>
      </c>
      <c r="E1045" s="48" t="str">
        <f>IFERROR(INDEX(tbl_dateHistory[], MATCH(tbl_dailyDashboard[[#This Row],[runDate]:[runDate]], tbl_dateHistory[[runDate]:[runDate]], 0), MATCH(tbl_dailyDashboard[[#Headers],[avgTransactionTime]], tbl_dateHistory[#Headers], 0)), "-")</f>
        <v>x</v>
      </c>
      <c r="F1045" s="5" t="str">
        <f>IFERROR(INDEX(tbl_dateHistory[], MATCH(tbl_dailyDashboard[[#This Row],[runDate]:[runDate]], tbl_dateHistory[[runDate]:[runDate]], 0), MATCH(tbl_dailyDashboard[[#Headers],[botRuns]], tbl_dateHistory[#Headers], 0)), "-")</f>
        <v>x</v>
      </c>
      <c r="G1045" s="6" t="str">
        <f>IFERROR(INDEX(tbl_dateHistory[], MATCH(tbl_dailyDashboard[[#This Row],[runDate]:[runDate]], tbl_dateHistory[[runDate]:[runDate]], 0), MATCH(tbl_dailyDashboard[[#Headers],[totalTransactions]], tbl_dateHistory[#Headers], 0)), "-")</f>
        <v>x</v>
      </c>
      <c r="H1045" s="46" t="str">
        <f>IFERROR(INDEX(tbl_dateHistory[], MATCH(tbl_dailyDashboard[[#This Row],[runDate]:[runDate]], tbl_dateHistory[[runDate]:[runDate]], 0), MATCH(tbl_dailyDashboard[[#Headers],[percentSuccessful]], tbl_dateHistory[#Headers], 0)), "-")</f>
        <v>x</v>
      </c>
      <c r="I1045" s="46" t="str">
        <f>IFERROR(INDEX(tbl_dateHistory[], MATCH(tbl_dailyDashboard[[#This Row],[runDate]:[runDate]], tbl_dateHistory[[runDate]:[runDate]], 0), MATCH(tbl_dailyDashboard[[#Headers],[percentBRE]], tbl_dateHistory[#Headers], 0)), "-")</f>
        <v>x</v>
      </c>
      <c r="J1045" s="47" t="str">
        <f>IFERROR(INDEX(tbl_dateHistory[], MATCH(tbl_dailyDashboard[[#This Row],[runDate]:[runDate]], tbl_dateHistory[[runDate]:[runDate]], 0), MATCH(tbl_dailyDashboard[[#Headers],[percentSystemErrors]], tbl_dateHistory[#Headers], 0)), "-")</f>
        <v>x</v>
      </c>
      <c r="K1045" s="69"/>
    </row>
    <row r="1046" spans="2:11" x14ac:dyDescent="0.3">
      <c r="B1046" s="63"/>
      <c r="C1046" s="45" t="str">
        <f>IFERROR((INDEX(tbl_dateHistory[], tbl_dailyDashboard[[#This Row],[rowLookup]], 1)), "-")</f>
        <v>x</v>
      </c>
      <c r="D1046" s="48" t="str">
        <f>IFERROR(INDEX(tbl_dateHistory[], MATCH(tbl_dailyDashboard[[#This Row],[runDate]:[runDate]], tbl_dateHistory[[runDate]:[runDate]], 0), MATCH(tbl_dailyDashboard[[#Headers],[avgBotRunTime]], tbl_dateHistory[#Headers], 0)), "-")</f>
        <v>x</v>
      </c>
      <c r="E1046" s="48" t="str">
        <f>IFERROR(INDEX(tbl_dateHistory[], MATCH(tbl_dailyDashboard[[#This Row],[runDate]:[runDate]], tbl_dateHistory[[runDate]:[runDate]], 0), MATCH(tbl_dailyDashboard[[#Headers],[avgTransactionTime]], tbl_dateHistory[#Headers], 0)), "-")</f>
        <v>x</v>
      </c>
      <c r="F1046" s="5" t="str">
        <f>IFERROR(INDEX(tbl_dateHistory[], MATCH(tbl_dailyDashboard[[#This Row],[runDate]:[runDate]], tbl_dateHistory[[runDate]:[runDate]], 0), MATCH(tbl_dailyDashboard[[#Headers],[botRuns]], tbl_dateHistory[#Headers], 0)), "-")</f>
        <v>x</v>
      </c>
      <c r="G1046" s="6" t="str">
        <f>IFERROR(INDEX(tbl_dateHistory[], MATCH(tbl_dailyDashboard[[#This Row],[runDate]:[runDate]], tbl_dateHistory[[runDate]:[runDate]], 0), MATCH(tbl_dailyDashboard[[#Headers],[totalTransactions]], tbl_dateHistory[#Headers], 0)), "-")</f>
        <v>x</v>
      </c>
      <c r="H1046" s="46" t="str">
        <f>IFERROR(INDEX(tbl_dateHistory[], MATCH(tbl_dailyDashboard[[#This Row],[runDate]:[runDate]], tbl_dateHistory[[runDate]:[runDate]], 0), MATCH(tbl_dailyDashboard[[#Headers],[percentSuccessful]], tbl_dateHistory[#Headers], 0)), "-")</f>
        <v>x</v>
      </c>
      <c r="I1046" s="46" t="str">
        <f>IFERROR(INDEX(tbl_dateHistory[], MATCH(tbl_dailyDashboard[[#This Row],[runDate]:[runDate]], tbl_dateHistory[[runDate]:[runDate]], 0), MATCH(tbl_dailyDashboard[[#Headers],[percentBRE]], tbl_dateHistory[#Headers], 0)), "-")</f>
        <v>x</v>
      </c>
      <c r="J1046" s="47" t="str">
        <f>IFERROR(INDEX(tbl_dateHistory[], MATCH(tbl_dailyDashboard[[#This Row],[runDate]:[runDate]], tbl_dateHistory[[runDate]:[runDate]], 0), MATCH(tbl_dailyDashboard[[#Headers],[percentSystemErrors]], tbl_dateHistory[#Headers], 0)), "-")</f>
        <v>x</v>
      </c>
      <c r="K1046" s="69"/>
    </row>
    <row r="1047" spans="2:11" x14ac:dyDescent="0.3">
      <c r="B1047" s="63"/>
      <c r="C1047" s="45" t="str">
        <f>IFERROR((INDEX(tbl_dateHistory[], tbl_dailyDashboard[[#This Row],[rowLookup]], 1)), "-")</f>
        <v>x</v>
      </c>
      <c r="D1047" s="48" t="str">
        <f>IFERROR(INDEX(tbl_dateHistory[], MATCH(tbl_dailyDashboard[[#This Row],[runDate]:[runDate]], tbl_dateHistory[[runDate]:[runDate]], 0), MATCH(tbl_dailyDashboard[[#Headers],[avgBotRunTime]], tbl_dateHistory[#Headers], 0)), "-")</f>
        <v>x</v>
      </c>
      <c r="E1047" s="48" t="str">
        <f>IFERROR(INDEX(tbl_dateHistory[], MATCH(tbl_dailyDashboard[[#This Row],[runDate]:[runDate]], tbl_dateHistory[[runDate]:[runDate]], 0), MATCH(tbl_dailyDashboard[[#Headers],[avgTransactionTime]], tbl_dateHistory[#Headers], 0)), "-")</f>
        <v>x</v>
      </c>
      <c r="F1047" s="5" t="str">
        <f>IFERROR(INDEX(tbl_dateHistory[], MATCH(tbl_dailyDashboard[[#This Row],[runDate]:[runDate]], tbl_dateHistory[[runDate]:[runDate]], 0), MATCH(tbl_dailyDashboard[[#Headers],[botRuns]], tbl_dateHistory[#Headers], 0)), "-")</f>
        <v>x</v>
      </c>
      <c r="G1047" s="6" t="str">
        <f>IFERROR(INDEX(tbl_dateHistory[], MATCH(tbl_dailyDashboard[[#This Row],[runDate]:[runDate]], tbl_dateHistory[[runDate]:[runDate]], 0), MATCH(tbl_dailyDashboard[[#Headers],[totalTransactions]], tbl_dateHistory[#Headers], 0)), "-")</f>
        <v>x</v>
      </c>
      <c r="H1047" s="46" t="str">
        <f>IFERROR(INDEX(tbl_dateHistory[], MATCH(tbl_dailyDashboard[[#This Row],[runDate]:[runDate]], tbl_dateHistory[[runDate]:[runDate]], 0), MATCH(tbl_dailyDashboard[[#Headers],[percentSuccessful]], tbl_dateHistory[#Headers], 0)), "-")</f>
        <v>x</v>
      </c>
      <c r="I1047" s="46" t="str">
        <f>IFERROR(INDEX(tbl_dateHistory[], MATCH(tbl_dailyDashboard[[#This Row],[runDate]:[runDate]], tbl_dateHistory[[runDate]:[runDate]], 0), MATCH(tbl_dailyDashboard[[#Headers],[percentBRE]], tbl_dateHistory[#Headers], 0)), "-")</f>
        <v>x</v>
      </c>
      <c r="J1047" s="47" t="str">
        <f>IFERROR(INDEX(tbl_dateHistory[], MATCH(tbl_dailyDashboard[[#This Row],[runDate]:[runDate]], tbl_dateHistory[[runDate]:[runDate]], 0), MATCH(tbl_dailyDashboard[[#Headers],[percentSystemErrors]], tbl_dateHistory[#Headers], 0)), "-")</f>
        <v>x</v>
      </c>
      <c r="K1047" s="69"/>
    </row>
    <row r="1048" spans="2:11" x14ac:dyDescent="0.3">
      <c r="B1048" s="63"/>
      <c r="C1048" s="45" t="str">
        <f>IFERROR((INDEX(tbl_dateHistory[], tbl_dailyDashboard[[#This Row],[rowLookup]], 1)), "-")</f>
        <v>x</v>
      </c>
      <c r="D1048" s="48" t="str">
        <f>IFERROR(INDEX(tbl_dateHistory[], MATCH(tbl_dailyDashboard[[#This Row],[runDate]:[runDate]], tbl_dateHistory[[runDate]:[runDate]], 0), MATCH(tbl_dailyDashboard[[#Headers],[avgBotRunTime]], tbl_dateHistory[#Headers], 0)), "-")</f>
        <v>x</v>
      </c>
      <c r="E1048" s="48" t="str">
        <f>IFERROR(INDEX(tbl_dateHistory[], MATCH(tbl_dailyDashboard[[#This Row],[runDate]:[runDate]], tbl_dateHistory[[runDate]:[runDate]], 0), MATCH(tbl_dailyDashboard[[#Headers],[avgTransactionTime]], tbl_dateHistory[#Headers], 0)), "-")</f>
        <v>x</v>
      </c>
      <c r="F1048" s="5" t="str">
        <f>IFERROR(INDEX(tbl_dateHistory[], MATCH(tbl_dailyDashboard[[#This Row],[runDate]:[runDate]], tbl_dateHistory[[runDate]:[runDate]], 0), MATCH(tbl_dailyDashboard[[#Headers],[botRuns]], tbl_dateHistory[#Headers], 0)), "-")</f>
        <v>x</v>
      </c>
      <c r="G1048" s="6" t="str">
        <f>IFERROR(INDEX(tbl_dateHistory[], MATCH(tbl_dailyDashboard[[#This Row],[runDate]:[runDate]], tbl_dateHistory[[runDate]:[runDate]], 0), MATCH(tbl_dailyDashboard[[#Headers],[totalTransactions]], tbl_dateHistory[#Headers], 0)), "-")</f>
        <v>x</v>
      </c>
      <c r="H1048" s="46" t="str">
        <f>IFERROR(INDEX(tbl_dateHistory[], MATCH(tbl_dailyDashboard[[#This Row],[runDate]:[runDate]], tbl_dateHistory[[runDate]:[runDate]], 0), MATCH(tbl_dailyDashboard[[#Headers],[percentSuccessful]], tbl_dateHistory[#Headers], 0)), "-")</f>
        <v>x</v>
      </c>
      <c r="I1048" s="46" t="str">
        <f>IFERROR(INDEX(tbl_dateHistory[], MATCH(tbl_dailyDashboard[[#This Row],[runDate]:[runDate]], tbl_dateHistory[[runDate]:[runDate]], 0), MATCH(tbl_dailyDashboard[[#Headers],[percentBRE]], tbl_dateHistory[#Headers], 0)), "-")</f>
        <v>x</v>
      </c>
      <c r="J1048" s="47" t="str">
        <f>IFERROR(INDEX(tbl_dateHistory[], MATCH(tbl_dailyDashboard[[#This Row],[runDate]:[runDate]], tbl_dateHistory[[runDate]:[runDate]], 0), MATCH(tbl_dailyDashboard[[#Headers],[percentSystemErrors]], tbl_dateHistory[#Headers], 0)), "-")</f>
        <v>x</v>
      </c>
      <c r="K1048" s="69"/>
    </row>
    <row r="1049" spans="2:11" x14ac:dyDescent="0.3">
      <c r="B1049" s="63"/>
      <c r="C1049" s="45" t="str">
        <f>IFERROR((INDEX(tbl_dateHistory[], tbl_dailyDashboard[[#This Row],[rowLookup]], 1)), "-")</f>
        <v>x</v>
      </c>
      <c r="D1049" s="48" t="str">
        <f>IFERROR(INDEX(tbl_dateHistory[], MATCH(tbl_dailyDashboard[[#This Row],[runDate]:[runDate]], tbl_dateHistory[[runDate]:[runDate]], 0), MATCH(tbl_dailyDashboard[[#Headers],[avgBotRunTime]], tbl_dateHistory[#Headers], 0)), "-")</f>
        <v>x</v>
      </c>
      <c r="E1049" s="48" t="str">
        <f>IFERROR(INDEX(tbl_dateHistory[], MATCH(tbl_dailyDashboard[[#This Row],[runDate]:[runDate]], tbl_dateHistory[[runDate]:[runDate]], 0), MATCH(tbl_dailyDashboard[[#Headers],[avgTransactionTime]], tbl_dateHistory[#Headers], 0)), "-")</f>
        <v>x</v>
      </c>
      <c r="F1049" s="5" t="str">
        <f>IFERROR(INDEX(tbl_dateHistory[], MATCH(tbl_dailyDashboard[[#This Row],[runDate]:[runDate]], tbl_dateHistory[[runDate]:[runDate]], 0), MATCH(tbl_dailyDashboard[[#Headers],[botRuns]], tbl_dateHistory[#Headers], 0)), "-")</f>
        <v>x</v>
      </c>
      <c r="G1049" s="6" t="str">
        <f>IFERROR(INDEX(tbl_dateHistory[], MATCH(tbl_dailyDashboard[[#This Row],[runDate]:[runDate]], tbl_dateHistory[[runDate]:[runDate]], 0), MATCH(tbl_dailyDashboard[[#Headers],[totalTransactions]], tbl_dateHistory[#Headers], 0)), "-")</f>
        <v>x</v>
      </c>
      <c r="H1049" s="46" t="str">
        <f>IFERROR(INDEX(tbl_dateHistory[], MATCH(tbl_dailyDashboard[[#This Row],[runDate]:[runDate]], tbl_dateHistory[[runDate]:[runDate]], 0), MATCH(tbl_dailyDashboard[[#Headers],[percentSuccessful]], tbl_dateHistory[#Headers], 0)), "-")</f>
        <v>x</v>
      </c>
      <c r="I1049" s="46" t="str">
        <f>IFERROR(INDEX(tbl_dateHistory[], MATCH(tbl_dailyDashboard[[#This Row],[runDate]:[runDate]], tbl_dateHistory[[runDate]:[runDate]], 0), MATCH(tbl_dailyDashboard[[#Headers],[percentBRE]], tbl_dateHistory[#Headers], 0)), "-")</f>
        <v>x</v>
      </c>
      <c r="J1049" s="47" t="str">
        <f>IFERROR(INDEX(tbl_dateHistory[], MATCH(tbl_dailyDashboard[[#This Row],[runDate]:[runDate]], tbl_dateHistory[[runDate]:[runDate]], 0), MATCH(tbl_dailyDashboard[[#Headers],[percentSystemErrors]], tbl_dateHistory[#Headers], 0)), "-")</f>
        <v>x</v>
      </c>
      <c r="K1049" s="69"/>
    </row>
    <row r="1050" spans="2:11" x14ac:dyDescent="0.3">
      <c r="B1050" s="63"/>
      <c r="C1050" s="45" t="str">
        <f>IFERROR((INDEX(tbl_dateHistory[], tbl_dailyDashboard[[#This Row],[rowLookup]], 1)), "-")</f>
        <v>x</v>
      </c>
      <c r="D1050" s="48" t="str">
        <f>IFERROR(INDEX(tbl_dateHistory[], MATCH(tbl_dailyDashboard[[#This Row],[runDate]:[runDate]], tbl_dateHistory[[runDate]:[runDate]], 0), MATCH(tbl_dailyDashboard[[#Headers],[avgBotRunTime]], tbl_dateHistory[#Headers], 0)), "-")</f>
        <v>x</v>
      </c>
      <c r="E1050" s="48" t="str">
        <f>IFERROR(INDEX(tbl_dateHistory[], MATCH(tbl_dailyDashboard[[#This Row],[runDate]:[runDate]], tbl_dateHistory[[runDate]:[runDate]], 0), MATCH(tbl_dailyDashboard[[#Headers],[avgTransactionTime]], tbl_dateHistory[#Headers], 0)), "-")</f>
        <v>x</v>
      </c>
      <c r="F1050" s="5" t="str">
        <f>IFERROR(INDEX(tbl_dateHistory[], MATCH(tbl_dailyDashboard[[#This Row],[runDate]:[runDate]], tbl_dateHistory[[runDate]:[runDate]], 0), MATCH(tbl_dailyDashboard[[#Headers],[botRuns]], tbl_dateHistory[#Headers], 0)), "-")</f>
        <v>x</v>
      </c>
      <c r="G1050" s="6" t="str">
        <f>IFERROR(INDEX(tbl_dateHistory[], MATCH(tbl_dailyDashboard[[#This Row],[runDate]:[runDate]], tbl_dateHistory[[runDate]:[runDate]], 0), MATCH(tbl_dailyDashboard[[#Headers],[totalTransactions]], tbl_dateHistory[#Headers], 0)), "-")</f>
        <v>x</v>
      </c>
      <c r="H1050" s="46" t="str">
        <f>IFERROR(INDEX(tbl_dateHistory[], MATCH(tbl_dailyDashboard[[#This Row],[runDate]:[runDate]], tbl_dateHistory[[runDate]:[runDate]], 0), MATCH(tbl_dailyDashboard[[#Headers],[percentSuccessful]], tbl_dateHistory[#Headers], 0)), "-")</f>
        <v>x</v>
      </c>
      <c r="I1050" s="46" t="str">
        <f>IFERROR(INDEX(tbl_dateHistory[], MATCH(tbl_dailyDashboard[[#This Row],[runDate]:[runDate]], tbl_dateHistory[[runDate]:[runDate]], 0), MATCH(tbl_dailyDashboard[[#Headers],[percentBRE]], tbl_dateHistory[#Headers], 0)), "-")</f>
        <v>x</v>
      </c>
      <c r="J1050" s="47" t="str">
        <f>IFERROR(INDEX(tbl_dateHistory[], MATCH(tbl_dailyDashboard[[#This Row],[runDate]:[runDate]], tbl_dateHistory[[runDate]:[runDate]], 0), MATCH(tbl_dailyDashboard[[#Headers],[percentSystemErrors]], tbl_dateHistory[#Headers], 0)), "-")</f>
        <v>x</v>
      </c>
      <c r="K1050" s="69"/>
    </row>
    <row r="1051" spans="2:11" x14ac:dyDescent="0.3">
      <c r="B1051" s="63"/>
      <c r="C1051" s="45" t="str">
        <f>IFERROR((INDEX(tbl_dateHistory[], tbl_dailyDashboard[[#This Row],[rowLookup]], 1)), "-")</f>
        <v>x</v>
      </c>
      <c r="D1051" s="48" t="str">
        <f>IFERROR(INDEX(tbl_dateHistory[], MATCH(tbl_dailyDashboard[[#This Row],[runDate]:[runDate]], tbl_dateHistory[[runDate]:[runDate]], 0), MATCH(tbl_dailyDashboard[[#Headers],[avgBotRunTime]], tbl_dateHistory[#Headers], 0)), "-")</f>
        <v>x</v>
      </c>
      <c r="E1051" s="48" t="str">
        <f>IFERROR(INDEX(tbl_dateHistory[], MATCH(tbl_dailyDashboard[[#This Row],[runDate]:[runDate]], tbl_dateHistory[[runDate]:[runDate]], 0), MATCH(tbl_dailyDashboard[[#Headers],[avgTransactionTime]], tbl_dateHistory[#Headers], 0)), "-")</f>
        <v>x</v>
      </c>
      <c r="F1051" s="5" t="str">
        <f>IFERROR(INDEX(tbl_dateHistory[], MATCH(tbl_dailyDashboard[[#This Row],[runDate]:[runDate]], tbl_dateHistory[[runDate]:[runDate]], 0), MATCH(tbl_dailyDashboard[[#Headers],[botRuns]], tbl_dateHistory[#Headers], 0)), "-")</f>
        <v>x</v>
      </c>
      <c r="G1051" s="6" t="str">
        <f>IFERROR(INDEX(tbl_dateHistory[], MATCH(tbl_dailyDashboard[[#This Row],[runDate]:[runDate]], tbl_dateHistory[[runDate]:[runDate]], 0), MATCH(tbl_dailyDashboard[[#Headers],[totalTransactions]], tbl_dateHistory[#Headers], 0)), "-")</f>
        <v>x</v>
      </c>
      <c r="H1051" s="46" t="str">
        <f>IFERROR(INDEX(tbl_dateHistory[], MATCH(tbl_dailyDashboard[[#This Row],[runDate]:[runDate]], tbl_dateHistory[[runDate]:[runDate]], 0), MATCH(tbl_dailyDashboard[[#Headers],[percentSuccessful]], tbl_dateHistory[#Headers], 0)), "-")</f>
        <v>x</v>
      </c>
      <c r="I1051" s="46" t="str">
        <f>IFERROR(INDEX(tbl_dateHistory[], MATCH(tbl_dailyDashboard[[#This Row],[runDate]:[runDate]], tbl_dateHistory[[runDate]:[runDate]], 0), MATCH(tbl_dailyDashboard[[#Headers],[percentBRE]], tbl_dateHistory[#Headers], 0)), "-")</f>
        <v>x</v>
      </c>
      <c r="J1051" s="47" t="str">
        <f>IFERROR(INDEX(tbl_dateHistory[], MATCH(tbl_dailyDashboard[[#This Row],[runDate]:[runDate]], tbl_dateHistory[[runDate]:[runDate]], 0), MATCH(tbl_dailyDashboard[[#Headers],[percentSystemErrors]], tbl_dateHistory[#Headers], 0)), "-")</f>
        <v>x</v>
      </c>
      <c r="K1051" s="69"/>
    </row>
    <row r="1052" spans="2:11" x14ac:dyDescent="0.3">
      <c r="B1052" s="63"/>
      <c r="C1052" s="45" t="str">
        <f>IFERROR((INDEX(tbl_dateHistory[], tbl_dailyDashboard[[#This Row],[rowLookup]], 1)), "-")</f>
        <v>x</v>
      </c>
      <c r="D1052" s="48" t="str">
        <f>IFERROR(INDEX(tbl_dateHistory[], MATCH(tbl_dailyDashboard[[#This Row],[runDate]:[runDate]], tbl_dateHistory[[runDate]:[runDate]], 0), MATCH(tbl_dailyDashboard[[#Headers],[avgBotRunTime]], tbl_dateHistory[#Headers], 0)), "-")</f>
        <v>x</v>
      </c>
      <c r="E1052" s="48" t="str">
        <f>IFERROR(INDEX(tbl_dateHistory[], MATCH(tbl_dailyDashboard[[#This Row],[runDate]:[runDate]], tbl_dateHistory[[runDate]:[runDate]], 0), MATCH(tbl_dailyDashboard[[#Headers],[avgTransactionTime]], tbl_dateHistory[#Headers], 0)), "-")</f>
        <v>x</v>
      </c>
      <c r="F1052" s="5" t="str">
        <f>IFERROR(INDEX(tbl_dateHistory[], MATCH(tbl_dailyDashboard[[#This Row],[runDate]:[runDate]], tbl_dateHistory[[runDate]:[runDate]], 0), MATCH(tbl_dailyDashboard[[#Headers],[botRuns]], tbl_dateHistory[#Headers], 0)), "-")</f>
        <v>x</v>
      </c>
      <c r="G1052" s="6" t="str">
        <f>IFERROR(INDEX(tbl_dateHistory[], MATCH(tbl_dailyDashboard[[#This Row],[runDate]:[runDate]], tbl_dateHistory[[runDate]:[runDate]], 0), MATCH(tbl_dailyDashboard[[#Headers],[totalTransactions]], tbl_dateHistory[#Headers], 0)), "-")</f>
        <v>x</v>
      </c>
      <c r="H1052" s="46" t="str">
        <f>IFERROR(INDEX(tbl_dateHistory[], MATCH(tbl_dailyDashboard[[#This Row],[runDate]:[runDate]], tbl_dateHistory[[runDate]:[runDate]], 0), MATCH(tbl_dailyDashboard[[#Headers],[percentSuccessful]], tbl_dateHistory[#Headers], 0)), "-")</f>
        <v>x</v>
      </c>
      <c r="I1052" s="46" t="str">
        <f>IFERROR(INDEX(tbl_dateHistory[], MATCH(tbl_dailyDashboard[[#This Row],[runDate]:[runDate]], tbl_dateHistory[[runDate]:[runDate]], 0), MATCH(tbl_dailyDashboard[[#Headers],[percentBRE]], tbl_dateHistory[#Headers], 0)), "-")</f>
        <v>x</v>
      </c>
      <c r="J1052" s="47" t="str">
        <f>IFERROR(INDEX(tbl_dateHistory[], MATCH(tbl_dailyDashboard[[#This Row],[runDate]:[runDate]], tbl_dateHistory[[runDate]:[runDate]], 0), MATCH(tbl_dailyDashboard[[#Headers],[percentSystemErrors]], tbl_dateHistory[#Headers], 0)), "-")</f>
        <v>x</v>
      </c>
      <c r="K1052" s="69"/>
    </row>
    <row r="1053" spans="2:11" x14ac:dyDescent="0.3">
      <c r="B1053" s="63"/>
      <c r="C1053" s="45" t="str">
        <f>IFERROR((INDEX(tbl_dateHistory[], tbl_dailyDashboard[[#This Row],[rowLookup]], 1)), "-")</f>
        <v>x</v>
      </c>
      <c r="D1053" s="48" t="str">
        <f>IFERROR(INDEX(tbl_dateHistory[], MATCH(tbl_dailyDashboard[[#This Row],[runDate]:[runDate]], tbl_dateHistory[[runDate]:[runDate]], 0), MATCH(tbl_dailyDashboard[[#Headers],[avgBotRunTime]], tbl_dateHistory[#Headers], 0)), "-")</f>
        <v>x</v>
      </c>
      <c r="E1053" s="48" t="str">
        <f>IFERROR(INDEX(tbl_dateHistory[], MATCH(tbl_dailyDashboard[[#This Row],[runDate]:[runDate]], tbl_dateHistory[[runDate]:[runDate]], 0), MATCH(tbl_dailyDashboard[[#Headers],[avgTransactionTime]], tbl_dateHistory[#Headers], 0)), "-")</f>
        <v>x</v>
      </c>
      <c r="F1053" s="5" t="str">
        <f>IFERROR(INDEX(tbl_dateHistory[], MATCH(tbl_dailyDashboard[[#This Row],[runDate]:[runDate]], tbl_dateHistory[[runDate]:[runDate]], 0), MATCH(tbl_dailyDashboard[[#Headers],[botRuns]], tbl_dateHistory[#Headers], 0)), "-")</f>
        <v>x</v>
      </c>
      <c r="G1053" s="6" t="str">
        <f>IFERROR(INDEX(tbl_dateHistory[], MATCH(tbl_dailyDashboard[[#This Row],[runDate]:[runDate]], tbl_dateHistory[[runDate]:[runDate]], 0), MATCH(tbl_dailyDashboard[[#Headers],[totalTransactions]], tbl_dateHistory[#Headers], 0)), "-")</f>
        <v>x</v>
      </c>
      <c r="H1053" s="46" t="str">
        <f>IFERROR(INDEX(tbl_dateHistory[], MATCH(tbl_dailyDashboard[[#This Row],[runDate]:[runDate]], tbl_dateHistory[[runDate]:[runDate]], 0), MATCH(tbl_dailyDashboard[[#Headers],[percentSuccessful]], tbl_dateHistory[#Headers], 0)), "-")</f>
        <v>x</v>
      </c>
      <c r="I1053" s="46" t="str">
        <f>IFERROR(INDEX(tbl_dateHistory[], MATCH(tbl_dailyDashboard[[#This Row],[runDate]:[runDate]], tbl_dateHistory[[runDate]:[runDate]], 0), MATCH(tbl_dailyDashboard[[#Headers],[percentBRE]], tbl_dateHistory[#Headers], 0)), "-")</f>
        <v>x</v>
      </c>
      <c r="J1053" s="47" t="str">
        <f>IFERROR(INDEX(tbl_dateHistory[], MATCH(tbl_dailyDashboard[[#This Row],[runDate]:[runDate]], tbl_dateHistory[[runDate]:[runDate]], 0), MATCH(tbl_dailyDashboard[[#Headers],[percentSystemErrors]], tbl_dateHistory[#Headers], 0)), "-")</f>
        <v>x</v>
      </c>
      <c r="K1053" s="69"/>
    </row>
    <row r="1054" spans="2:11" x14ac:dyDescent="0.3">
      <c r="B1054" s="63"/>
      <c r="C1054" s="45" t="str">
        <f>IFERROR((INDEX(tbl_dateHistory[], tbl_dailyDashboard[[#This Row],[rowLookup]], 1)), "-")</f>
        <v>x</v>
      </c>
      <c r="D1054" s="48" t="str">
        <f>IFERROR(INDEX(tbl_dateHistory[], MATCH(tbl_dailyDashboard[[#This Row],[runDate]:[runDate]], tbl_dateHistory[[runDate]:[runDate]], 0), MATCH(tbl_dailyDashboard[[#Headers],[avgBotRunTime]], tbl_dateHistory[#Headers], 0)), "-")</f>
        <v>x</v>
      </c>
      <c r="E1054" s="48" t="str">
        <f>IFERROR(INDEX(tbl_dateHistory[], MATCH(tbl_dailyDashboard[[#This Row],[runDate]:[runDate]], tbl_dateHistory[[runDate]:[runDate]], 0), MATCH(tbl_dailyDashboard[[#Headers],[avgTransactionTime]], tbl_dateHistory[#Headers], 0)), "-")</f>
        <v>x</v>
      </c>
      <c r="F1054" s="5" t="str">
        <f>IFERROR(INDEX(tbl_dateHistory[], MATCH(tbl_dailyDashboard[[#This Row],[runDate]:[runDate]], tbl_dateHistory[[runDate]:[runDate]], 0), MATCH(tbl_dailyDashboard[[#Headers],[botRuns]], tbl_dateHistory[#Headers], 0)), "-")</f>
        <v>x</v>
      </c>
      <c r="G1054" s="6" t="str">
        <f>IFERROR(INDEX(tbl_dateHistory[], MATCH(tbl_dailyDashboard[[#This Row],[runDate]:[runDate]], tbl_dateHistory[[runDate]:[runDate]], 0), MATCH(tbl_dailyDashboard[[#Headers],[totalTransactions]], tbl_dateHistory[#Headers], 0)), "-")</f>
        <v>x</v>
      </c>
      <c r="H1054" s="46" t="str">
        <f>IFERROR(INDEX(tbl_dateHistory[], MATCH(tbl_dailyDashboard[[#This Row],[runDate]:[runDate]], tbl_dateHistory[[runDate]:[runDate]], 0), MATCH(tbl_dailyDashboard[[#Headers],[percentSuccessful]], tbl_dateHistory[#Headers], 0)), "-")</f>
        <v>x</v>
      </c>
      <c r="I1054" s="46" t="str">
        <f>IFERROR(INDEX(tbl_dateHistory[], MATCH(tbl_dailyDashboard[[#This Row],[runDate]:[runDate]], tbl_dateHistory[[runDate]:[runDate]], 0), MATCH(tbl_dailyDashboard[[#Headers],[percentBRE]], tbl_dateHistory[#Headers], 0)), "-")</f>
        <v>x</v>
      </c>
      <c r="J1054" s="47" t="str">
        <f>IFERROR(INDEX(tbl_dateHistory[], MATCH(tbl_dailyDashboard[[#This Row],[runDate]:[runDate]], tbl_dateHistory[[runDate]:[runDate]], 0), MATCH(tbl_dailyDashboard[[#Headers],[percentSystemErrors]], tbl_dateHistory[#Headers], 0)), "-")</f>
        <v>x</v>
      </c>
      <c r="K1054" s="69"/>
    </row>
    <row r="1055" spans="2:11" x14ac:dyDescent="0.3">
      <c r="B1055" s="63"/>
      <c r="C1055" s="45" t="str">
        <f>IFERROR((INDEX(tbl_dateHistory[], tbl_dailyDashboard[[#This Row],[rowLookup]], 1)), "-")</f>
        <v>x</v>
      </c>
      <c r="D1055" s="48" t="str">
        <f>IFERROR(INDEX(tbl_dateHistory[], MATCH(tbl_dailyDashboard[[#This Row],[runDate]:[runDate]], tbl_dateHistory[[runDate]:[runDate]], 0), MATCH(tbl_dailyDashboard[[#Headers],[avgBotRunTime]], tbl_dateHistory[#Headers], 0)), "-")</f>
        <v>x</v>
      </c>
      <c r="E1055" s="48" t="str">
        <f>IFERROR(INDEX(tbl_dateHistory[], MATCH(tbl_dailyDashboard[[#This Row],[runDate]:[runDate]], tbl_dateHistory[[runDate]:[runDate]], 0), MATCH(tbl_dailyDashboard[[#Headers],[avgTransactionTime]], tbl_dateHistory[#Headers], 0)), "-")</f>
        <v>x</v>
      </c>
      <c r="F1055" s="5" t="str">
        <f>IFERROR(INDEX(tbl_dateHistory[], MATCH(tbl_dailyDashboard[[#This Row],[runDate]:[runDate]], tbl_dateHistory[[runDate]:[runDate]], 0), MATCH(tbl_dailyDashboard[[#Headers],[botRuns]], tbl_dateHistory[#Headers], 0)), "-")</f>
        <v>x</v>
      </c>
      <c r="G1055" s="6" t="str">
        <f>IFERROR(INDEX(tbl_dateHistory[], MATCH(tbl_dailyDashboard[[#This Row],[runDate]:[runDate]], tbl_dateHistory[[runDate]:[runDate]], 0), MATCH(tbl_dailyDashboard[[#Headers],[totalTransactions]], tbl_dateHistory[#Headers], 0)), "-")</f>
        <v>x</v>
      </c>
      <c r="H1055" s="46" t="str">
        <f>IFERROR(INDEX(tbl_dateHistory[], MATCH(tbl_dailyDashboard[[#This Row],[runDate]:[runDate]], tbl_dateHistory[[runDate]:[runDate]], 0), MATCH(tbl_dailyDashboard[[#Headers],[percentSuccessful]], tbl_dateHistory[#Headers], 0)), "-")</f>
        <v>x</v>
      </c>
      <c r="I1055" s="46" t="str">
        <f>IFERROR(INDEX(tbl_dateHistory[], MATCH(tbl_dailyDashboard[[#This Row],[runDate]:[runDate]], tbl_dateHistory[[runDate]:[runDate]], 0), MATCH(tbl_dailyDashboard[[#Headers],[percentBRE]], tbl_dateHistory[#Headers], 0)), "-")</f>
        <v>x</v>
      </c>
      <c r="J1055" s="47" t="str">
        <f>IFERROR(INDEX(tbl_dateHistory[], MATCH(tbl_dailyDashboard[[#This Row],[runDate]:[runDate]], tbl_dateHistory[[runDate]:[runDate]], 0), MATCH(tbl_dailyDashboard[[#Headers],[percentSystemErrors]], tbl_dateHistory[#Headers], 0)), "-")</f>
        <v>x</v>
      </c>
      <c r="K1055" s="69"/>
    </row>
    <row r="1056" spans="2:11" x14ac:dyDescent="0.3">
      <c r="B1056" s="63"/>
      <c r="C1056" s="45" t="str">
        <f>IFERROR((INDEX(tbl_dateHistory[], tbl_dailyDashboard[[#This Row],[rowLookup]], 1)), "-")</f>
        <v>x</v>
      </c>
      <c r="D1056" s="48" t="str">
        <f>IFERROR(INDEX(tbl_dateHistory[], MATCH(tbl_dailyDashboard[[#This Row],[runDate]:[runDate]], tbl_dateHistory[[runDate]:[runDate]], 0), MATCH(tbl_dailyDashboard[[#Headers],[avgBotRunTime]], tbl_dateHistory[#Headers], 0)), "-")</f>
        <v>x</v>
      </c>
      <c r="E1056" s="48" t="str">
        <f>IFERROR(INDEX(tbl_dateHistory[], MATCH(tbl_dailyDashboard[[#This Row],[runDate]:[runDate]], tbl_dateHistory[[runDate]:[runDate]], 0), MATCH(tbl_dailyDashboard[[#Headers],[avgTransactionTime]], tbl_dateHistory[#Headers], 0)), "-")</f>
        <v>x</v>
      </c>
      <c r="F1056" s="5" t="str">
        <f>IFERROR(INDEX(tbl_dateHistory[], MATCH(tbl_dailyDashboard[[#This Row],[runDate]:[runDate]], tbl_dateHistory[[runDate]:[runDate]], 0), MATCH(tbl_dailyDashboard[[#Headers],[botRuns]], tbl_dateHistory[#Headers], 0)), "-")</f>
        <v>x</v>
      </c>
      <c r="G1056" s="6" t="str">
        <f>IFERROR(INDEX(tbl_dateHistory[], MATCH(tbl_dailyDashboard[[#This Row],[runDate]:[runDate]], tbl_dateHistory[[runDate]:[runDate]], 0), MATCH(tbl_dailyDashboard[[#Headers],[totalTransactions]], tbl_dateHistory[#Headers], 0)), "-")</f>
        <v>x</v>
      </c>
      <c r="H1056" s="46" t="str">
        <f>IFERROR(INDEX(tbl_dateHistory[], MATCH(tbl_dailyDashboard[[#This Row],[runDate]:[runDate]], tbl_dateHistory[[runDate]:[runDate]], 0), MATCH(tbl_dailyDashboard[[#Headers],[percentSuccessful]], tbl_dateHistory[#Headers], 0)), "-")</f>
        <v>x</v>
      </c>
      <c r="I1056" s="46" t="str">
        <f>IFERROR(INDEX(tbl_dateHistory[], MATCH(tbl_dailyDashboard[[#This Row],[runDate]:[runDate]], tbl_dateHistory[[runDate]:[runDate]], 0), MATCH(tbl_dailyDashboard[[#Headers],[percentBRE]], tbl_dateHistory[#Headers], 0)), "-")</f>
        <v>x</v>
      </c>
      <c r="J1056" s="47" t="str">
        <f>IFERROR(INDEX(tbl_dateHistory[], MATCH(tbl_dailyDashboard[[#This Row],[runDate]:[runDate]], tbl_dateHistory[[runDate]:[runDate]], 0), MATCH(tbl_dailyDashboard[[#Headers],[percentSystemErrors]], tbl_dateHistory[#Headers], 0)), "-")</f>
        <v>x</v>
      </c>
      <c r="K1056" s="69"/>
    </row>
    <row r="1057" spans="2:11" x14ac:dyDescent="0.3">
      <c r="B1057" s="63"/>
      <c r="C1057" s="45" t="str">
        <f>IFERROR((INDEX(tbl_dateHistory[], tbl_dailyDashboard[[#This Row],[rowLookup]], 1)), "-")</f>
        <v>x</v>
      </c>
      <c r="D1057" s="48" t="str">
        <f>IFERROR(INDEX(tbl_dateHistory[], MATCH(tbl_dailyDashboard[[#This Row],[runDate]:[runDate]], tbl_dateHistory[[runDate]:[runDate]], 0), MATCH(tbl_dailyDashboard[[#Headers],[avgBotRunTime]], tbl_dateHistory[#Headers], 0)), "-")</f>
        <v>x</v>
      </c>
      <c r="E1057" s="48" t="str">
        <f>IFERROR(INDEX(tbl_dateHistory[], MATCH(tbl_dailyDashboard[[#This Row],[runDate]:[runDate]], tbl_dateHistory[[runDate]:[runDate]], 0), MATCH(tbl_dailyDashboard[[#Headers],[avgTransactionTime]], tbl_dateHistory[#Headers], 0)), "-")</f>
        <v>x</v>
      </c>
      <c r="F1057" s="5" t="str">
        <f>IFERROR(INDEX(tbl_dateHistory[], MATCH(tbl_dailyDashboard[[#This Row],[runDate]:[runDate]], tbl_dateHistory[[runDate]:[runDate]], 0), MATCH(tbl_dailyDashboard[[#Headers],[botRuns]], tbl_dateHistory[#Headers], 0)), "-")</f>
        <v>x</v>
      </c>
      <c r="G1057" s="6" t="str">
        <f>IFERROR(INDEX(tbl_dateHistory[], MATCH(tbl_dailyDashboard[[#This Row],[runDate]:[runDate]], tbl_dateHistory[[runDate]:[runDate]], 0), MATCH(tbl_dailyDashboard[[#Headers],[totalTransactions]], tbl_dateHistory[#Headers], 0)), "-")</f>
        <v>x</v>
      </c>
      <c r="H1057" s="46" t="str">
        <f>IFERROR(INDEX(tbl_dateHistory[], MATCH(tbl_dailyDashboard[[#This Row],[runDate]:[runDate]], tbl_dateHistory[[runDate]:[runDate]], 0), MATCH(tbl_dailyDashboard[[#Headers],[percentSuccessful]], tbl_dateHistory[#Headers], 0)), "-")</f>
        <v>x</v>
      </c>
      <c r="I1057" s="46" t="str">
        <f>IFERROR(INDEX(tbl_dateHistory[], MATCH(tbl_dailyDashboard[[#This Row],[runDate]:[runDate]], tbl_dateHistory[[runDate]:[runDate]], 0), MATCH(tbl_dailyDashboard[[#Headers],[percentBRE]], tbl_dateHistory[#Headers], 0)), "-")</f>
        <v>x</v>
      </c>
      <c r="J1057" s="47" t="str">
        <f>IFERROR(INDEX(tbl_dateHistory[], MATCH(tbl_dailyDashboard[[#This Row],[runDate]:[runDate]], tbl_dateHistory[[runDate]:[runDate]], 0), MATCH(tbl_dailyDashboard[[#Headers],[percentSystemErrors]], tbl_dateHistory[#Headers], 0)), "-")</f>
        <v>x</v>
      </c>
      <c r="K1057" s="69"/>
    </row>
    <row r="1058" spans="2:11" x14ac:dyDescent="0.3">
      <c r="B1058" s="63"/>
      <c r="C1058" s="45" t="str">
        <f>IFERROR((INDEX(tbl_dateHistory[], tbl_dailyDashboard[[#This Row],[rowLookup]], 1)), "-")</f>
        <v>x</v>
      </c>
      <c r="D1058" s="48" t="str">
        <f>IFERROR(INDEX(tbl_dateHistory[], MATCH(tbl_dailyDashboard[[#This Row],[runDate]:[runDate]], tbl_dateHistory[[runDate]:[runDate]], 0), MATCH(tbl_dailyDashboard[[#Headers],[avgBotRunTime]], tbl_dateHistory[#Headers], 0)), "-")</f>
        <v>x</v>
      </c>
      <c r="E1058" s="48" t="str">
        <f>IFERROR(INDEX(tbl_dateHistory[], MATCH(tbl_dailyDashboard[[#This Row],[runDate]:[runDate]], tbl_dateHistory[[runDate]:[runDate]], 0), MATCH(tbl_dailyDashboard[[#Headers],[avgTransactionTime]], tbl_dateHistory[#Headers], 0)), "-")</f>
        <v>x</v>
      </c>
      <c r="F1058" s="5" t="str">
        <f>IFERROR(INDEX(tbl_dateHistory[], MATCH(tbl_dailyDashboard[[#This Row],[runDate]:[runDate]], tbl_dateHistory[[runDate]:[runDate]], 0), MATCH(tbl_dailyDashboard[[#Headers],[botRuns]], tbl_dateHistory[#Headers], 0)), "-")</f>
        <v>x</v>
      </c>
      <c r="G1058" s="6" t="str">
        <f>IFERROR(INDEX(tbl_dateHistory[], MATCH(tbl_dailyDashboard[[#This Row],[runDate]:[runDate]], tbl_dateHistory[[runDate]:[runDate]], 0), MATCH(tbl_dailyDashboard[[#Headers],[totalTransactions]], tbl_dateHistory[#Headers], 0)), "-")</f>
        <v>x</v>
      </c>
      <c r="H1058" s="46" t="str">
        <f>IFERROR(INDEX(tbl_dateHistory[], MATCH(tbl_dailyDashboard[[#This Row],[runDate]:[runDate]], tbl_dateHistory[[runDate]:[runDate]], 0), MATCH(tbl_dailyDashboard[[#Headers],[percentSuccessful]], tbl_dateHistory[#Headers], 0)), "-")</f>
        <v>x</v>
      </c>
      <c r="I1058" s="46" t="str">
        <f>IFERROR(INDEX(tbl_dateHistory[], MATCH(tbl_dailyDashboard[[#This Row],[runDate]:[runDate]], tbl_dateHistory[[runDate]:[runDate]], 0), MATCH(tbl_dailyDashboard[[#Headers],[percentBRE]], tbl_dateHistory[#Headers], 0)), "-")</f>
        <v>x</v>
      </c>
      <c r="J1058" s="47" t="str">
        <f>IFERROR(INDEX(tbl_dateHistory[], MATCH(tbl_dailyDashboard[[#This Row],[runDate]:[runDate]], tbl_dateHistory[[runDate]:[runDate]], 0), MATCH(tbl_dailyDashboard[[#Headers],[percentSystemErrors]], tbl_dateHistory[#Headers], 0)), "-")</f>
        <v>x</v>
      </c>
      <c r="K1058" s="69"/>
    </row>
    <row r="1059" spans="2:11" x14ac:dyDescent="0.3">
      <c r="B1059" s="63"/>
      <c r="C1059" s="45" t="str">
        <f>IFERROR((INDEX(tbl_dateHistory[], tbl_dailyDashboard[[#This Row],[rowLookup]], 1)), "-")</f>
        <v>x</v>
      </c>
      <c r="D1059" s="48" t="str">
        <f>IFERROR(INDEX(tbl_dateHistory[], MATCH(tbl_dailyDashboard[[#This Row],[runDate]:[runDate]], tbl_dateHistory[[runDate]:[runDate]], 0), MATCH(tbl_dailyDashboard[[#Headers],[avgBotRunTime]], tbl_dateHistory[#Headers], 0)), "-")</f>
        <v>x</v>
      </c>
      <c r="E1059" s="48" t="str">
        <f>IFERROR(INDEX(tbl_dateHistory[], MATCH(tbl_dailyDashboard[[#This Row],[runDate]:[runDate]], tbl_dateHistory[[runDate]:[runDate]], 0), MATCH(tbl_dailyDashboard[[#Headers],[avgTransactionTime]], tbl_dateHistory[#Headers], 0)), "-")</f>
        <v>x</v>
      </c>
      <c r="F1059" s="5" t="str">
        <f>IFERROR(INDEX(tbl_dateHistory[], MATCH(tbl_dailyDashboard[[#This Row],[runDate]:[runDate]], tbl_dateHistory[[runDate]:[runDate]], 0), MATCH(tbl_dailyDashboard[[#Headers],[botRuns]], tbl_dateHistory[#Headers], 0)), "-")</f>
        <v>x</v>
      </c>
      <c r="G1059" s="6" t="str">
        <f>IFERROR(INDEX(tbl_dateHistory[], MATCH(tbl_dailyDashboard[[#This Row],[runDate]:[runDate]], tbl_dateHistory[[runDate]:[runDate]], 0), MATCH(tbl_dailyDashboard[[#Headers],[totalTransactions]], tbl_dateHistory[#Headers], 0)), "-")</f>
        <v>x</v>
      </c>
      <c r="H1059" s="46" t="str">
        <f>IFERROR(INDEX(tbl_dateHistory[], MATCH(tbl_dailyDashboard[[#This Row],[runDate]:[runDate]], tbl_dateHistory[[runDate]:[runDate]], 0), MATCH(tbl_dailyDashboard[[#Headers],[percentSuccessful]], tbl_dateHistory[#Headers], 0)), "-")</f>
        <v>x</v>
      </c>
      <c r="I1059" s="46" t="str">
        <f>IFERROR(INDEX(tbl_dateHistory[], MATCH(tbl_dailyDashboard[[#This Row],[runDate]:[runDate]], tbl_dateHistory[[runDate]:[runDate]], 0), MATCH(tbl_dailyDashboard[[#Headers],[percentBRE]], tbl_dateHistory[#Headers], 0)), "-")</f>
        <v>x</v>
      </c>
      <c r="J1059" s="47" t="str">
        <f>IFERROR(INDEX(tbl_dateHistory[], MATCH(tbl_dailyDashboard[[#This Row],[runDate]:[runDate]], tbl_dateHistory[[runDate]:[runDate]], 0), MATCH(tbl_dailyDashboard[[#Headers],[percentSystemErrors]], tbl_dateHistory[#Headers], 0)), "-")</f>
        <v>x</v>
      </c>
      <c r="K1059" s="69"/>
    </row>
    <row r="1060" spans="2:11" x14ac:dyDescent="0.3">
      <c r="B1060" s="63"/>
      <c r="C1060" s="45" t="str">
        <f>IFERROR((INDEX(tbl_dateHistory[], tbl_dailyDashboard[[#This Row],[rowLookup]], 1)), "-")</f>
        <v>x</v>
      </c>
      <c r="D1060" s="48" t="str">
        <f>IFERROR(INDEX(tbl_dateHistory[], MATCH(tbl_dailyDashboard[[#This Row],[runDate]:[runDate]], tbl_dateHistory[[runDate]:[runDate]], 0), MATCH(tbl_dailyDashboard[[#Headers],[avgBotRunTime]], tbl_dateHistory[#Headers], 0)), "-")</f>
        <v>x</v>
      </c>
      <c r="E1060" s="48" t="str">
        <f>IFERROR(INDEX(tbl_dateHistory[], MATCH(tbl_dailyDashboard[[#This Row],[runDate]:[runDate]], tbl_dateHistory[[runDate]:[runDate]], 0), MATCH(tbl_dailyDashboard[[#Headers],[avgTransactionTime]], tbl_dateHistory[#Headers], 0)), "-")</f>
        <v>x</v>
      </c>
      <c r="F1060" s="5" t="str">
        <f>IFERROR(INDEX(tbl_dateHistory[], MATCH(tbl_dailyDashboard[[#This Row],[runDate]:[runDate]], tbl_dateHistory[[runDate]:[runDate]], 0), MATCH(tbl_dailyDashboard[[#Headers],[botRuns]], tbl_dateHistory[#Headers], 0)), "-")</f>
        <v>x</v>
      </c>
      <c r="G1060" s="6" t="str">
        <f>IFERROR(INDEX(tbl_dateHistory[], MATCH(tbl_dailyDashboard[[#This Row],[runDate]:[runDate]], tbl_dateHistory[[runDate]:[runDate]], 0), MATCH(tbl_dailyDashboard[[#Headers],[totalTransactions]], tbl_dateHistory[#Headers], 0)), "-")</f>
        <v>x</v>
      </c>
      <c r="H1060" s="46" t="str">
        <f>IFERROR(INDEX(tbl_dateHistory[], MATCH(tbl_dailyDashboard[[#This Row],[runDate]:[runDate]], tbl_dateHistory[[runDate]:[runDate]], 0), MATCH(tbl_dailyDashboard[[#Headers],[percentSuccessful]], tbl_dateHistory[#Headers], 0)), "-")</f>
        <v>x</v>
      </c>
      <c r="I1060" s="46" t="str">
        <f>IFERROR(INDEX(tbl_dateHistory[], MATCH(tbl_dailyDashboard[[#This Row],[runDate]:[runDate]], tbl_dateHistory[[runDate]:[runDate]], 0), MATCH(tbl_dailyDashboard[[#Headers],[percentBRE]], tbl_dateHistory[#Headers], 0)), "-")</f>
        <v>x</v>
      </c>
      <c r="J1060" s="47" t="str">
        <f>IFERROR(INDEX(tbl_dateHistory[], MATCH(tbl_dailyDashboard[[#This Row],[runDate]:[runDate]], tbl_dateHistory[[runDate]:[runDate]], 0), MATCH(tbl_dailyDashboard[[#Headers],[percentSystemErrors]], tbl_dateHistory[#Headers], 0)), "-")</f>
        <v>x</v>
      </c>
      <c r="K1060" s="69"/>
    </row>
    <row r="1061" spans="2:11" x14ac:dyDescent="0.3">
      <c r="B1061" s="63"/>
      <c r="C1061" s="45" t="str">
        <f>IFERROR((INDEX(tbl_dateHistory[], tbl_dailyDashboard[[#This Row],[rowLookup]], 1)), "-")</f>
        <v>x</v>
      </c>
      <c r="D1061" s="48" t="str">
        <f>IFERROR(INDEX(tbl_dateHistory[], MATCH(tbl_dailyDashboard[[#This Row],[runDate]:[runDate]], tbl_dateHistory[[runDate]:[runDate]], 0), MATCH(tbl_dailyDashboard[[#Headers],[avgBotRunTime]], tbl_dateHistory[#Headers], 0)), "-")</f>
        <v>x</v>
      </c>
      <c r="E1061" s="48" t="str">
        <f>IFERROR(INDEX(tbl_dateHistory[], MATCH(tbl_dailyDashboard[[#This Row],[runDate]:[runDate]], tbl_dateHistory[[runDate]:[runDate]], 0), MATCH(tbl_dailyDashboard[[#Headers],[avgTransactionTime]], tbl_dateHistory[#Headers], 0)), "-")</f>
        <v>x</v>
      </c>
      <c r="F1061" s="5" t="str">
        <f>IFERROR(INDEX(tbl_dateHistory[], MATCH(tbl_dailyDashboard[[#This Row],[runDate]:[runDate]], tbl_dateHistory[[runDate]:[runDate]], 0), MATCH(tbl_dailyDashboard[[#Headers],[botRuns]], tbl_dateHistory[#Headers], 0)), "-")</f>
        <v>x</v>
      </c>
      <c r="G1061" s="6" t="str">
        <f>IFERROR(INDEX(tbl_dateHistory[], MATCH(tbl_dailyDashboard[[#This Row],[runDate]:[runDate]], tbl_dateHistory[[runDate]:[runDate]], 0), MATCH(tbl_dailyDashboard[[#Headers],[totalTransactions]], tbl_dateHistory[#Headers], 0)), "-")</f>
        <v>x</v>
      </c>
      <c r="H1061" s="46" t="str">
        <f>IFERROR(INDEX(tbl_dateHistory[], MATCH(tbl_dailyDashboard[[#This Row],[runDate]:[runDate]], tbl_dateHistory[[runDate]:[runDate]], 0), MATCH(tbl_dailyDashboard[[#Headers],[percentSuccessful]], tbl_dateHistory[#Headers], 0)), "-")</f>
        <v>x</v>
      </c>
      <c r="I1061" s="46" t="str">
        <f>IFERROR(INDEX(tbl_dateHistory[], MATCH(tbl_dailyDashboard[[#This Row],[runDate]:[runDate]], tbl_dateHistory[[runDate]:[runDate]], 0), MATCH(tbl_dailyDashboard[[#Headers],[percentBRE]], tbl_dateHistory[#Headers], 0)), "-")</f>
        <v>x</v>
      </c>
      <c r="J1061" s="47" t="str">
        <f>IFERROR(INDEX(tbl_dateHistory[], MATCH(tbl_dailyDashboard[[#This Row],[runDate]:[runDate]], tbl_dateHistory[[runDate]:[runDate]], 0), MATCH(tbl_dailyDashboard[[#Headers],[percentSystemErrors]], tbl_dateHistory[#Headers], 0)), "-")</f>
        <v>x</v>
      </c>
      <c r="K1061" s="69"/>
    </row>
    <row r="1062" spans="2:11" x14ac:dyDescent="0.3">
      <c r="B1062" s="63"/>
      <c r="C1062" s="45" t="str">
        <f>IFERROR((INDEX(tbl_dateHistory[], tbl_dailyDashboard[[#This Row],[rowLookup]], 1)), "-")</f>
        <v>x</v>
      </c>
      <c r="D1062" s="48" t="str">
        <f>IFERROR(INDEX(tbl_dateHistory[], MATCH(tbl_dailyDashboard[[#This Row],[runDate]:[runDate]], tbl_dateHistory[[runDate]:[runDate]], 0), MATCH(tbl_dailyDashboard[[#Headers],[avgBotRunTime]], tbl_dateHistory[#Headers], 0)), "-")</f>
        <v>x</v>
      </c>
      <c r="E1062" s="48" t="str">
        <f>IFERROR(INDEX(tbl_dateHistory[], MATCH(tbl_dailyDashboard[[#This Row],[runDate]:[runDate]], tbl_dateHistory[[runDate]:[runDate]], 0), MATCH(tbl_dailyDashboard[[#Headers],[avgTransactionTime]], tbl_dateHistory[#Headers], 0)), "-")</f>
        <v>x</v>
      </c>
      <c r="F1062" s="5" t="str">
        <f>IFERROR(INDEX(tbl_dateHistory[], MATCH(tbl_dailyDashboard[[#This Row],[runDate]:[runDate]], tbl_dateHistory[[runDate]:[runDate]], 0), MATCH(tbl_dailyDashboard[[#Headers],[botRuns]], tbl_dateHistory[#Headers], 0)), "-")</f>
        <v>x</v>
      </c>
      <c r="G1062" s="6" t="str">
        <f>IFERROR(INDEX(tbl_dateHistory[], MATCH(tbl_dailyDashboard[[#This Row],[runDate]:[runDate]], tbl_dateHistory[[runDate]:[runDate]], 0), MATCH(tbl_dailyDashboard[[#Headers],[totalTransactions]], tbl_dateHistory[#Headers], 0)), "-")</f>
        <v>x</v>
      </c>
      <c r="H1062" s="46" t="str">
        <f>IFERROR(INDEX(tbl_dateHistory[], MATCH(tbl_dailyDashboard[[#This Row],[runDate]:[runDate]], tbl_dateHistory[[runDate]:[runDate]], 0), MATCH(tbl_dailyDashboard[[#Headers],[percentSuccessful]], tbl_dateHistory[#Headers], 0)), "-")</f>
        <v>x</v>
      </c>
      <c r="I1062" s="46" t="str">
        <f>IFERROR(INDEX(tbl_dateHistory[], MATCH(tbl_dailyDashboard[[#This Row],[runDate]:[runDate]], tbl_dateHistory[[runDate]:[runDate]], 0), MATCH(tbl_dailyDashboard[[#Headers],[percentBRE]], tbl_dateHistory[#Headers], 0)), "-")</f>
        <v>x</v>
      </c>
      <c r="J1062" s="47" t="str">
        <f>IFERROR(INDEX(tbl_dateHistory[], MATCH(tbl_dailyDashboard[[#This Row],[runDate]:[runDate]], tbl_dateHistory[[runDate]:[runDate]], 0), MATCH(tbl_dailyDashboard[[#Headers],[percentSystemErrors]], tbl_dateHistory[#Headers], 0)), "-")</f>
        <v>x</v>
      </c>
      <c r="K1062" s="69"/>
    </row>
    <row r="1063" spans="2:11" x14ac:dyDescent="0.3">
      <c r="B1063" s="63"/>
      <c r="C1063" s="45" t="str">
        <f>IFERROR((INDEX(tbl_dateHistory[], tbl_dailyDashboard[[#This Row],[rowLookup]], 1)), "-")</f>
        <v>x</v>
      </c>
      <c r="D1063" s="48" t="str">
        <f>IFERROR(INDEX(tbl_dateHistory[], MATCH(tbl_dailyDashboard[[#This Row],[runDate]:[runDate]], tbl_dateHistory[[runDate]:[runDate]], 0), MATCH(tbl_dailyDashboard[[#Headers],[avgBotRunTime]], tbl_dateHistory[#Headers], 0)), "-")</f>
        <v>x</v>
      </c>
      <c r="E1063" s="48" t="str">
        <f>IFERROR(INDEX(tbl_dateHistory[], MATCH(tbl_dailyDashboard[[#This Row],[runDate]:[runDate]], tbl_dateHistory[[runDate]:[runDate]], 0), MATCH(tbl_dailyDashboard[[#Headers],[avgTransactionTime]], tbl_dateHistory[#Headers], 0)), "-")</f>
        <v>x</v>
      </c>
      <c r="F1063" s="5" t="str">
        <f>IFERROR(INDEX(tbl_dateHistory[], MATCH(tbl_dailyDashboard[[#This Row],[runDate]:[runDate]], tbl_dateHistory[[runDate]:[runDate]], 0), MATCH(tbl_dailyDashboard[[#Headers],[botRuns]], tbl_dateHistory[#Headers], 0)), "-")</f>
        <v>x</v>
      </c>
      <c r="G1063" s="6" t="str">
        <f>IFERROR(INDEX(tbl_dateHistory[], MATCH(tbl_dailyDashboard[[#This Row],[runDate]:[runDate]], tbl_dateHistory[[runDate]:[runDate]], 0), MATCH(tbl_dailyDashboard[[#Headers],[totalTransactions]], tbl_dateHistory[#Headers], 0)), "-")</f>
        <v>x</v>
      </c>
      <c r="H1063" s="46" t="str">
        <f>IFERROR(INDEX(tbl_dateHistory[], MATCH(tbl_dailyDashboard[[#This Row],[runDate]:[runDate]], tbl_dateHistory[[runDate]:[runDate]], 0), MATCH(tbl_dailyDashboard[[#Headers],[percentSuccessful]], tbl_dateHistory[#Headers], 0)), "-")</f>
        <v>x</v>
      </c>
      <c r="I1063" s="46" t="str">
        <f>IFERROR(INDEX(tbl_dateHistory[], MATCH(tbl_dailyDashboard[[#This Row],[runDate]:[runDate]], tbl_dateHistory[[runDate]:[runDate]], 0), MATCH(tbl_dailyDashboard[[#Headers],[percentBRE]], tbl_dateHistory[#Headers], 0)), "-")</f>
        <v>x</v>
      </c>
      <c r="J1063" s="47" t="str">
        <f>IFERROR(INDEX(tbl_dateHistory[], MATCH(tbl_dailyDashboard[[#This Row],[runDate]:[runDate]], tbl_dateHistory[[runDate]:[runDate]], 0), MATCH(tbl_dailyDashboard[[#Headers],[percentSystemErrors]], tbl_dateHistory[#Headers], 0)), "-")</f>
        <v>x</v>
      </c>
      <c r="K1063" s="69"/>
    </row>
    <row r="1064" spans="2:11" x14ac:dyDescent="0.3">
      <c r="B1064" s="63"/>
      <c r="C1064" s="45" t="str">
        <f>IFERROR((INDEX(tbl_dateHistory[], tbl_dailyDashboard[[#This Row],[rowLookup]], 1)), "-")</f>
        <v>x</v>
      </c>
      <c r="D1064" s="48" t="str">
        <f>IFERROR(INDEX(tbl_dateHistory[], MATCH(tbl_dailyDashboard[[#This Row],[runDate]:[runDate]], tbl_dateHistory[[runDate]:[runDate]], 0), MATCH(tbl_dailyDashboard[[#Headers],[avgBotRunTime]], tbl_dateHistory[#Headers], 0)), "-")</f>
        <v>x</v>
      </c>
      <c r="E1064" s="48" t="str">
        <f>IFERROR(INDEX(tbl_dateHistory[], MATCH(tbl_dailyDashboard[[#This Row],[runDate]:[runDate]], tbl_dateHistory[[runDate]:[runDate]], 0), MATCH(tbl_dailyDashboard[[#Headers],[avgTransactionTime]], tbl_dateHistory[#Headers], 0)), "-")</f>
        <v>x</v>
      </c>
      <c r="F1064" s="5" t="str">
        <f>IFERROR(INDEX(tbl_dateHistory[], MATCH(tbl_dailyDashboard[[#This Row],[runDate]:[runDate]], tbl_dateHistory[[runDate]:[runDate]], 0), MATCH(tbl_dailyDashboard[[#Headers],[botRuns]], tbl_dateHistory[#Headers], 0)), "-")</f>
        <v>x</v>
      </c>
      <c r="G1064" s="6" t="str">
        <f>IFERROR(INDEX(tbl_dateHistory[], MATCH(tbl_dailyDashboard[[#This Row],[runDate]:[runDate]], tbl_dateHistory[[runDate]:[runDate]], 0), MATCH(tbl_dailyDashboard[[#Headers],[totalTransactions]], tbl_dateHistory[#Headers], 0)), "-")</f>
        <v>x</v>
      </c>
      <c r="H1064" s="46" t="str">
        <f>IFERROR(INDEX(tbl_dateHistory[], MATCH(tbl_dailyDashboard[[#This Row],[runDate]:[runDate]], tbl_dateHistory[[runDate]:[runDate]], 0), MATCH(tbl_dailyDashboard[[#Headers],[percentSuccessful]], tbl_dateHistory[#Headers], 0)), "-")</f>
        <v>x</v>
      </c>
      <c r="I1064" s="46" t="str">
        <f>IFERROR(INDEX(tbl_dateHistory[], MATCH(tbl_dailyDashboard[[#This Row],[runDate]:[runDate]], tbl_dateHistory[[runDate]:[runDate]], 0), MATCH(tbl_dailyDashboard[[#Headers],[percentBRE]], tbl_dateHistory[#Headers], 0)), "-")</f>
        <v>x</v>
      </c>
      <c r="J1064" s="47" t="str">
        <f>IFERROR(INDEX(tbl_dateHistory[], MATCH(tbl_dailyDashboard[[#This Row],[runDate]:[runDate]], tbl_dateHistory[[runDate]:[runDate]], 0), MATCH(tbl_dailyDashboard[[#Headers],[percentSystemErrors]], tbl_dateHistory[#Headers], 0)), "-")</f>
        <v>x</v>
      </c>
      <c r="K1064" s="69"/>
    </row>
    <row r="1065" spans="2:11" x14ac:dyDescent="0.3">
      <c r="B1065" s="63"/>
      <c r="C1065" s="45" t="str">
        <f>IFERROR((INDEX(tbl_dateHistory[], tbl_dailyDashboard[[#This Row],[rowLookup]], 1)), "-")</f>
        <v>x</v>
      </c>
      <c r="D1065" s="48" t="str">
        <f>IFERROR(INDEX(tbl_dateHistory[], MATCH(tbl_dailyDashboard[[#This Row],[runDate]:[runDate]], tbl_dateHistory[[runDate]:[runDate]], 0), MATCH(tbl_dailyDashboard[[#Headers],[avgBotRunTime]], tbl_dateHistory[#Headers], 0)), "-")</f>
        <v>x</v>
      </c>
      <c r="E1065" s="48" t="str">
        <f>IFERROR(INDEX(tbl_dateHistory[], MATCH(tbl_dailyDashboard[[#This Row],[runDate]:[runDate]], tbl_dateHistory[[runDate]:[runDate]], 0), MATCH(tbl_dailyDashboard[[#Headers],[avgTransactionTime]], tbl_dateHistory[#Headers], 0)), "-")</f>
        <v>x</v>
      </c>
      <c r="F1065" s="5" t="str">
        <f>IFERROR(INDEX(tbl_dateHistory[], MATCH(tbl_dailyDashboard[[#This Row],[runDate]:[runDate]], tbl_dateHistory[[runDate]:[runDate]], 0), MATCH(tbl_dailyDashboard[[#Headers],[botRuns]], tbl_dateHistory[#Headers], 0)), "-")</f>
        <v>x</v>
      </c>
      <c r="G1065" s="6" t="str">
        <f>IFERROR(INDEX(tbl_dateHistory[], MATCH(tbl_dailyDashboard[[#This Row],[runDate]:[runDate]], tbl_dateHistory[[runDate]:[runDate]], 0), MATCH(tbl_dailyDashboard[[#Headers],[totalTransactions]], tbl_dateHistory[#Headers], 0)), "-")</f>
        <v>x</v>
      </c>
      <c r="H1065" s="46" t="str">
        <f>IFERROR(INDEX(tbl_dateHistory[], MATCH(tbl_dailyDashboard[[#This Row],[runDate]:[runDate]], tbl_dateHistory[[runDate]:[runDate]], 0), MATCH(tbl_dailyDashboard[[#Headers],[percentSuccessful]], tbl_dateHistory[#Headers], 0)), "-")</f>
        <v>x</v>
      </c>
      <c r="I1065" s="46" t="str">
        <f>IFERROR(INDEX(tbl_dateHistory[], MATCH(tbl_dailyDashboard[[#This Row],[runDate]:[runDate]], tbl_dateHistory[[runDate]:[runDate]], 0), MATCH(tbl_dailyDashboard[[#Headers],[percentBRE]], tbl_dateHistory[#Headers], 0)), "-")</f>
        <v>x</v>
      </c>
      <c r="J1065" s="47" t="str">
        <f>IFERROR(INDEX(tbl_dateHistory[], MATCH(tbl_dailyDashboard[[#This Row],[runDate]:[runDate]], tbl_dateHistory[[runDate]:[runDate]], 0), MATCH(tbl_dailyDashboard[[#Headers],[percentSystemErrors]], tbl_dateHistory[#Headers], 0)), "-")</f>
        <v>x</v>
      </c>
      <c r="K1065" s="69"/>
    </row>
    <row r="1066" spans="2:11" x14ac:dyDescent="0.3">
      <c r="B1066" s="63"/>
      <c r="C1066" s="45" t="str">
        <f>IFERROR((INDEX(tbl_dateHistory[], tbl_dailyDashboard[[#This Row],[rowLookup]], 1)), "-")</f>
        <v>x</v>
      </c>
      <c r="D1066" s="48" t="str">
        <f>IFERROR(INDEX(tbl_dateHistory[], MATCH(tbl_dailyDashboard[[#This Row],[runDate]:[runDate]], tbl_dateHistory[[runDate]:[runDate]], 0), MATCH(tbl_dailyDashboard[[#Headers],[avgBotRunTime]], tbl_dateHistory[#Headers], 0)), "-")</f>
        <v>x</v>
      </c>
      <c r="E1066" s="48" t="str">
        <f>IFERROR(INDEX(tbl_dateHistory[], MATCH(tbl_dailyDashboard[[#This Row],[runDate]:[runDate]], tbl_dateHistory[[runDate]:[runDate]], 0), MATCH(tbl_dailyDashboard[[#Headers],[avgTransactionTime]], tbl_dateHistory[#Headers], 0)), "-")</f>
        <v>x</v>
      </c>
      <c r="F1066" s="5" t="str">
        <f>IFERROR(INDEX(tbl_dateHistory[], MATCH(tbl_dailyDashboard[[#This Row],[runDate]:[runDate]], tbl_dateHistory[[runDate]:[runDate]], 0), MATCH(tbl_dailyDashboard[[#Headers],[botRuns]], tbl_dateHistory[#Headers], 0)), "-")</f>
        <v>x</v>
      </c>
      <c r="G1066" s="6" t="str">
        <f>IFERROR(INDEX(tbl_dateHistory[], MATCH(tbl_dailyDashboard[[#This Row],[runDate]:[runDate]], tbl_dateHistory[[runDate]:[runDate]], 0), MATCH(tbl_dailyDashboard[[#Headers],[totalTransactions]], tbl_dateHistory[#Headers], 0)), "-")</f>
        <v>x</v>
      </c>
      <c r="H1066" s="46" t="str">
        <f>IFERROR(INDEX(tbl_dateHistory[], MATCH(tbl_dailyDashboard[[#This Row],[runDate]:[runDate]], tbl_dateHistory[[runDate]:[runDate]], 0), MATCH(tbl_dailyDashboard[[#Headers],[percentSuccessful]], tbl_dateHistory[#Headers], 0)), "-")</f>
        <v>x</v>
      </c>
      <c r="I1066" s="46" t="str">
        <f>IFERROR(INDEX(tbl_dateHistory[], MATCH(tbl_dailyDashboard[[#This Row],[runDate]:[runDate]], tbl_dateHistory[[runDate]:[runDate]], 0), MATCH(tbl_dailyDashboard[[#Headers],[percentBRE]], tbl_dateHistory[#Headers], 0)), "-")</f>
        <v>x</v>
      </c>
      <c r="J1066" s="47" t="str">
        <f>IFERROR(INDEX(tbl_dateHistory[], MATCH(tbl_dailyDashboard[[#This Row],[runDate]:[runDate]], tbl_dateHistory[[runDate]:[runDate]], 0), MATCH(tbl_dailyDashboard[[#Headers],[percentSystemErrors]], tbl_dateHistory[#Headers], 0)), "-")</f>
        <v>x</v>
      </c>
      <c r="K1066" s="69"/>
    </row>
    <row r="1067" spans="2:11" x14ac:dyDescent="0.3">
      <c r="B1067" s="63"/>
      <c r="C1067" s="45" t="str">
        <f>IFERROR((INDEX(tbl_dateHistory[], tbl_dailyDashboard[[#This Row],[rowLookup]], 1)), "-")</f>
        <v>x</v>
      </c>
      <c r="D1067" s="48" t="str">
        <f>IFERROR(INDEX(tbl_dateHistory[], MATCH(tbl_dailyDashboard[[#This Row],[runDate]:[runDate]], tbl_dateHistory[[runDate]:[runDate]], 0), MATCH(tbl_dailyDashboard[[#Headers],[avgBotRunTime]], tbl_dateHistory[#Headers], 0)), "-")</f>
        <v>x</v>
      </c>
      <c r="E1067" s="48" t="str">
        <f>IFERROR(INDEX(tbl_dateHistory[], MATCH(tbl_dailyDashboard[[#This Row],[runDate]:[runDate]], tbl_dateHistory[[runDate]:[runDate]], 0), MATCH(tbl_dailyDashboard[[#Headers],[avgTransactionTime]], tbl_dateHistory[#Headers], 0)), "-")</f>
        <v>x</v>
      </c>
      <c r="F1067" s="5" t="str">
        <f>IFERROR(INDEX(tbl_dateHistory[], MATCH(tbl_dailyDashboard[[#This Row],[runDate]:[runDate]], tbl_dateHistory[[runDate]:[runDate]], 0), MATCH(tbl_dailyDashboard[[#Headers],[botRuns]], tbl_dateHistory[#Headers], 0)), "-")</f>
        <v>x</v>
      </c>
      <c r="G1067" s="6" t="str">
        <f>IFERROR(INDEX(tbl_dateHistory[], MATCH(tbl_dailyDashboard[[#This Row],[runDate]:[runDate]], tbl_dateHistory[[runDate]:[runDate]], 0), MATCH(tbl_dailyDashboard[[#Headers],[totalTransactions]], tbl_dateHistory[#Headers], 0)), "-")</f>
        <v>x</v>
      </c>
      <c r="H1067" s="46" t="str">
        <f>IFERROR(INDEX(tbl_dateHistory[], MATCH(tbl_dailyDashboard[[#This Row],[runDate]:[runDate]], tbl_dateHistory[[runDate]:[runDate]], 0), MATCH(tbl_dailyDashboard[[#Headers],[percentSuccessful]], tbl_dateHistory[#Headers], 0)), "-")</f>
        <v>x</v>
      </c>
      <c r="I1067" s="46" t="str">
        <f>IFERROR(INDEX(tbl_dateHistory[], MATCH(tbl_dailyDashboard[[#This Row],[runDate]:[runDate]], tbl_dateHistory[[runDate]:[runDate]], 0), MATCH(tbl_dailyDashboard[[#Headers],[percentBRE]], tbl_dateHistory[#Headers], 0)), "-")</f>
        <v>x</v>
      </c>
      <c r="J1067" s="47" t="str">
        <f>IFERROR(INDEX(tbl_dateHistory[], MATCH(tbl_dailyDashboard[[#This Row],[runDate]:[runDate]], tbl_dateHistory[[runDate]:[runDate]], 0), MATCH(tbl_dailyDashboard[[#Headers],[percentSystemErrors]], tbl_dateHistory[#Headers], 0)), "-")</f>
        <v>x</v>
      </c>
      <c r="K1067" s="69"/>
    </row>
    <row r="1068" spans="2:11" x14ac:dyDescent="0.3">
      <c r="B1068" s="63"/>
      <c r="C1068" s="45" t="str">
        <f>IFERROR((INDEX(tbl_dateHistory[], tbl_dailyDashboard[[#This Row],[rowLookup]], 1)), "-")</f>
        <v>x</v>
      </c>
      <c r="D1068" s="48" t="str">
        <f>IFERROR(INDEX(tbl_dateHistory[], MATCH(tbl_dailyDashboard[[#This Row],[runDate]:[runDate]], tbl_dateHistory[[runDate]:[runDate]], 0), MATCH(tbl_dailyDashboard[[#Headers],[avgBotRunTime]], tbl_dateHistory[#Headers], 0)), "-")</f>
        <v>x</v>
      </c>
      <c r="E1068" s="48" t="str">
        <f>IFERROR(INDEX(tbl_dateHistory[], MATCH(tbl_dailyDashboard[[#This Row],[runDate]:[runDate]], tbl_dateHistory[[runDate]:[runDate]], 0), MATCH(tbl_dailyDashboard[[#Headers],[avgTransactionTime]], tbl_dateHistory[#Headers], 0)), "-")</f>
        <v>x</v>
      </c>
      <c r="F1068" s="5" t="str">
        <f>IFERROR(INDEX(tbl_dateHistory[], MATCH(tbl_dailyDashboard[[#This Row],[runDate]:[runDate]], tbl_dateHistory[[runDate]:[runDate]], 0), MATCH(tbl_dailyDashboard[[#Headers],[botRuns]], tbl_dateHistory[#Headers], 0)), "-")</f>
        <v>x</v>
      </c>
      <c r="G1068" s="6" t="str">
        <f>IFERROR(INDEX(tbl_dateHistory[], MATCH(tbl_dailyDashboard[[#This Row],[runDate]:[runDate]], tbl_dateHistory[[runDate]:[runDate]], 0), MATCH(tbl_dailyDashboard[[#Headers],[totalTransactions]], tbl_dateHistory[#Headers], 0)), "-")</f>
        <v>x</v>
      </c>
      <c r="H1068" s="46" t="str">
        <f>IFERROR(INDEX(tbl_dateHistory[], MATCH(tbl_dailyDashboard[[#This Row],[runDate]:[runDate]], tbl_dateHistory[[runDate]:[runDate]], 0), MATCH(tbl_dailyDashboard[[#Headers],[percentSuccessful]], tbl_dateHistory[#Headers], 0)), "-")</f>
        <v>x</v>
      </c>
      <c r="I1068" s="46" t="str">
        <f>IFERROR(INDEX(tbl_dateHistory[], MATCH(tbl_dailyDashboard[[#This Row],[runDate]:[runDate]], tbl_dateHistory[[runDate]:[runDate]], 0), MATCH(tbl_dailyDashboard[[#Headers],[percentBRE]], tbl_dateHistory[#Headers], 0)), "-")</f>
        <v>x</v>
      </c>
      <c r="J1068" s="47" t="str">
        <f>IFERROR(INDEX(tbl_dateHistory[], MATCH(tbl_dailyDashboard[[#This Row],[runDate]:[runDate]], tbl_dateHistory[[runDate]:[runDate]], 0), MATCH(tbl_dailyDashboard[[#Headers],[percentSystemErrors]], tbl_dateHistory[#Headers], 0)), "-")</f>
        <v>x</v>
      </c>
      <c r="K1068" s="69"/>
    </row>
    <row r="1069" spans="2:11" x14ac:dyDescent="0.3">
      <c r="B1069" s="63"/>
      <c r="C1069" s="45" t="str">
        <f>IFERROR((INDEX(tbl_dateHistory[], tbl_dailyDashboard[[#This Row],[rowLookup]], 1)), "-")</f>
        <v>x</v>
      </c>
      <c r="D1069" s="48" t="str">
        <f>IFERROR(INDEX(tbl_dateHistory[], MATCH(tbl_dailyDashboard[[#This Row],[runDate]:[runDate]], tbl_dateHistory[[runDate]:[runDate]], 0), MATCH(tbl_dailyDashboard[[#Headers],[avgBotRunTime]], tbl_dateHistory[#Headers], 0)), "-")</f>
        <v>x</v>
      </c>
      <c r="E1069" s="48" t="str">
        <f>IFERROR(INDEX(tbl_dateHistory[], MATCH(tbl_dailyDashboard[[#This Row],[runDate]:[runDate]], tbl_dateHistory[[runDate]:[runDate]], 0), MATCH(tbl_dailyDashboard[[#Headers],[avgTransactionTime]], tbl_dateHistory[#Headers], 0)), "-")</f>
        <v>x</v>
      </c>
      <c r="F1069" s="5" t="str">
        <f>IFERROR(INDEX(tbl_dateHistory[], MATCH(tbl_dailyDashboard[[#This Row],[runDate]:[runDate]], tbl_dateHistory[[runDate]:[runDate]], 0), MATCH(tbl_dailyDashboard[[#Headers],[botRuns]], tbl_dateHistory[#Headers], 0)), "-")</f>
        <v>x</v>
      </c>
      <c r="G1069" s="6" t="str">
        <f>IFERROR(INDEX(tbl_dateHistory[], MATCH(tbl_dailyDashboard[[#This Row],[runDate]:[runDate]], tbl_dateHistory[[runDate]:[runDate]], 0), MATCH(tbl_dailyDashboard[[#Headers],[totalTransactions]], tbl_dateHistory[#Headers], 0)), "-")</f>
        <v>x</v>
      </c>
      <c r="H1069" s="46" t="str">
        <f>IFERROR(INDEX(tbl_dateHistory[], MATCH(tbl_dailyDashboard[[#This Row],[runDate]:[runDate]], tbl_dateHistory[[runDate]:[runDate]], 0), MATCH(tbl_dailyDashboard[[#Headers],[percentSuccessful]], tbl_dateHistory[#Headers], 0)), "-")</f>
        <v>x</v>
      </c>
      <c r="I1069" s="46" t="str">
        <f>IFERROR(INDEX(tbl_dateHistory[], MATCH(tbl_dailyDashboard[[#This Row],[runDate]:[runDate]], tbl_dateHistory[[runDate]:[runDate]], 0), MATCH(tbl_dailyDashboard[[#Headers],[percentBRE]], tbl_dateHistory[#Headers], 0)), "-")</f>
        <v>x</v>
      </c>
      <c r="J1069" s="47" t="str">
        <f>IFERROR(INDEX(tbl_dateHistory[], MATCH(tbl_dailyDashboard[[#This Row],[runDate]:[runDate]], tbl_dateHistory[[runDate]:[runDate]], 0), MATCH(tbl_dailyDashboard[[#Headers],[percentSystemErrors]], tbl_dateHistory[#Headers], 0)), "-")</f>
        <v>x</v>
      </c>
      <c r="K1069" s="69"/>
    </row>
    <row r="1070" spans="2:11" x14ac:dyDescent="0.3">
      <c r="B1070" s="63"/>
      <c r="C1070" s="45" t="str">
        <f>IFERROR((INDEX(tbl_dateHistory[], tbl_dailyDashboard[[#This Row],[rowLookup]], 1)), "-")</f>
        <v>x</v>
      </c>
      <c r="D1070" s="48" t="str">
        <f>IFERROR(INDEX(tbl_dateHistory[], MATCH(tbl_dailyDashboard[[#This Row],[runDate]:[runDate]], tbl_dateHistory[[runDate]:[runDate]], 0), MATCH(tbl_dailyDashboard[[#Headers],[avgBotRunTime]], tbl_dateHistory[#Headers], 0)), "-")</f>
        <v>x</v>
      </c>
      <c r="E1070" s="48" t="str">
        <f>IFERROR(INDEX(tbl_dateHistory[], MATCH(tbl_dailyDashboard[[#This Row],[runDate]:[runDate]], tbl_dateHistory[[runDate]:[runDate]], 0), MATCH(tbl_dailyDashboard[[#Headers],[avgTransactionTime]], tbl_dateHistory[#Headers], 0)), "-")</f>
        <v>x</v>
      </c>
      <c r="F1070" s="5" t="str">
        <f>IFERROR(INDEX(tbl_dateHistory[], MATCH(tbl_dailyDashboard[[#This Row],[runDate]:[runDate]], tbl_dateHistory[[runDate]:[runDate]], 0), MATCH(tbl_dailyDashboard[[#Headers],[botRuns]], tbl_dateHistory[#Headers], 0)), "-")</f>
        <v>x</v>
      </c>
      <c r="G1070" s="6" t="str">
        <f>IFERROR(INDEX(tbl_dateHistory[], MATCH(tbl_dailyDashboard[[#This Row],[runDate]:[runDate]], tbl_dateHistory[[runDate]:[runDate]], 0), MATCH(tbl_dailyDashboard[[#Headers],[totalTransactions]], tbl_dateHistory[#Headers], 0)), "-")</f>
        <v>x</v>
      </c>
      <c r="H1070" s="46" t="str">
        <f>IFERROR(INDEX(tbl_dateHistory[], MATCH(tbl_dailyDashboard[[#This Row],[runDate]:[runDate]], tbl_dateHistory[[runDate]:[runDate]], 0), MATCH(tbl_dailyDashboard[[#Headers],[percentSuccessful]], tbl_dateHistory[#Headers], 0)), "-")</f>
        <v>x</v>
      </c>
      <c r="I1070" s="46" t="str">
        <f>IFERROR(INDEX(tbl_dateHistory[], MATCH(tbl_dailyDashboard[[#This Row],[runDate]:[runDate]], tbl_dateHistory[[runDate]:[runDate]], 0), MATCH(tbl_dailyDashboard[[#Headers],[percentBRE]], tbl_dateHistory[#Headers], 0)), "-")</f>
        <v>x</v>
      </c>
      <c r="J1070" s="47" t="str">
        <f>IFERROR(INDEX(tbl_dateHistory[], MATCH(tbl_dailyDashboard[[#This Row],[runDate]:[runDate]], tbl_dateHistory[[runDate]:[runDate]], 0), MATCH(tbl_dailyDashboard[[#Headers],[percentSystemErrors]], tbl_dateHistory[#Headers], 0)), "-")</f>
        <v>x</v>
      </c>
      <c r="K1070" s="69"/>
    </row>
    <row r="1071" spans="2:11" x14ac:dyDescent="0.3">
      <c r="B1071" s="63"/>
      <c r="C1071" s="45" t="str">
        <f>IFERROR((INDEX(tbl_dateHistory[], tbl_dailyDashboard[[#This Row],[rowLookup]], 1)), "-")</f>
        <v>x</v>
      </c>
      <c r="D1071" s="48" t="str">
        <f>IFERROR(INDEX(tbl_dateHistory[], MATCH(tbl_dailyDashboard[[#This Row],[runDate]:[runDate]], tbl_dateHistory[[runDate]:[runDate]], 0), MATCH(tbl_dailyDashboard[[#Headers],[avgBotRunTime]], tbl_dateHistory[#Headers], 0)), "-")</f>
        <v>x</v>
      </c>
      <c r="E1071" s="48" t="str">
        <f>IFERROR(INDEX(tbl_dateHistory[], MATCH(tbl_dailyDashboard[[#This Row],[runDate]:[runDate]], tbl_dateHistory[[runDate]:[runDate]], 0), MATCH(tbl_dailyDashboard[[#Headers],[avgTransactionTime]], tbl_dateHistory[#Headers], 0)), "-")</f>
        <v>x</v>
      </c>
      <c r="F1071" s="5" t="str">
        <f>IFERROR(INDEX(tbl_dateHistory[], MATCH(tbl_dailyDashboard[[#This Row],[runDate]:[runDate]], tbl_dateHistory[[runDate]:[runDate]], 0), MATCH(tbl_dailyDashboard[[#Headers],[botRuns]], tbl_dateHistory[#Headers], 0)), "-")</f>
        <v>x</v>
      </c>
      <c r="G1071" s="6" t="str">
        <f>IFERROR(INDEX(tbl_dateHistory[], MATCH(tbl_dailyDashboard[[#This Row],[runDate]:[runDate]], tbl_dateHistory[[runDate]:[runDate]], 0), MATCH(tbl_dailyDashboard[[#Headers],[totalTransactions]], tbl_dateHistory[#Headers], 0)), "-")</f>
        <v>x</v>
      </c>
      <c r="H1071" s="46" t="str">
        <f>IFERROR(INDEX(tbl_dateHistory[], MATCH(tbl_dailyDashboard[[#This Row],[runDate]:[runDate]], tbl_dateHistory[[runDate]:[runDate]], 0), MATCH(tbl_dailyDashboard[[#Headers],[percentSuccessful]], tbl_dateHistory[#Headers], 0)), "-")</f>
        <v>x</v>
      </c>
      <c r="I1071" s="46" t="str">
        <f>IFERROR(INDEX(tbl_dateHistory[], MATCH(tbl_dailyDashboard[[#This Row],[runDate]:[runDate]], tbl_dateHistory[[runDate]:[runDate]], 0), MATCH(tbl_dailyDashboard[[#Headers],[percentBRE]], tbl_dateHistory[#Headers], 0)), "-")</f>
        <v>x</v>
      </c>
      <c r="J1071" s="47" t="str">
        <f>IFERROR(INDEX(tbl_dateHistory[], MATCH(tbl_dailyDashboard[[#This Row],[runDate]:[runDate]], tbl_dateHistory[[runDate]:[runDate]], 0), MATCH(tbl_dailyDashboard[[#Headers],[percentSystemErrors]], tbl_dateHistory[#Headers], 0)), "-")</f>
        <v>x</v>
      </c>
      <c r="K1071" s="69"/>
    </row>
    <row r="1072" spans="2:11" x14ac:dyDescent="0.3">
      <c r="B1072" s="63"/>
      <c r="C1072" s="45" t="str">
        <f>IFERROR((INDEX(tbl_dateHistory[], tbl_dailyDashboard[[#This Row],[rowLookup]], 1)), "-")</f>
        <v>x</v>
      </c>
      <c r="D1072" s="48" t="str">
        <f>IFERROR(INDEX(tbl_dateHistory[], MATCH(tbl_dailyDashboard[[#This Row],[runDate]:[runDate]], tbl_dateHistory[[runDate]:[runDate]], 0), MATCH(tbl_dailyDashboard[[#Headers],[avgBotRunTime]], tbl_dateHistory[#Headers], 0)), "-")</f>
        <v>x</v>
      </c>
      <c r="E1072" s="48" t="str">
        <f>IFERROR(INDEX(tbl_dateHistory[], MATCH(tbl_dailyDashboard[[#This Row],[runDate]:[runDate]], tbl_dateHistory[[runDate]:[runDate]], 0), MATCH(tbl_dailyDashboard[[#Headers],[avgTransactionTime]], tbl_dateHistory[#Headers], 0)), "-")</f>
        <v>x</v>
      </c>
      <c r="F1072" s="5" t="str">
        <f>IFERROR(INDEX(tbl_dateHistory[], MATCH(tbl_dailyDashboard[[#This Row],[runDate]:[runDate]], tbl_dateHistory[[runDate]:[runDate]], 0), MATCH(tbl_dailyDashboard[[#Headers],[botRuns]], tbl_dateHistory[#Headers], 0)), "-")</f>
        <v>x</v>
      </c>
      <c r="G1072" s="6" t="str">
        <f>IFERROR(INDEX(tbl_dateHistory[], MATCH(tbl_dailyDashboard[[#This Row],[runDate]:[runDate]], tbl_dateHistory[[runDate]:[runDate]], 0), MATCH(tbl_dailyDashboard[[#Headers],[totalTransactions]], tbl_dateHistory[#Headers], 0)), "-")</f>
        <v>x</v>
      </c>
      <c r="H1072" s="46" t="str">
        <f>IFERROR(INDEX(tbl_dateHistory[], MATCH(tbl_dailyDashboard[[#This Row],[runDate]:[runDate]], tbl_dateHistory[[runDate]:[runDate]], 0), MATCH(tbl_dailyDashboard[[#Headers],[percentSuccessful]], tbl_dateHistory[#Headers], 0)), "-")</f>
        <v>x</v>
      </c>
      <c r="I1072" s="46" t="str">
        <f>IFERROR(INDEX(tbl_dateHistory[], MATCH(tbl_dailyDashboard[[#This Row],[runDate]:[runDate]], tbl_dateHistory[[runDate]:[runDate]], 0), MATCH(tbl_dailyDashboard[[#Headers],[percentBRE]], tbl_dateHistory[#Headers], 0)), "-")</f>
        <v>x</v>
      </c>
      <c r="J1072" s="47" t="str">
        <f>IFERROR(INDEX(tbl_dateHistory[], MATCH(tbl_dailyDashboard[[#This Row],[runDate]:[runDate]], tbl_dateHistory[[runDate]:[runDate]], 0), MATCH(tbl_dailyDashboard[[#Headers],[percentSystemErrors]], tbl_dateHistory[#Headers], 0)), "-")</f>
        <v>x</v>
      </c>
      <c r="K1072" s="69"/>
    </row>
    <row r="1073" spans="2:11" x14ac:dyDescent="0.3">
      <c r="B1073" s="63"/>
      <c r="C1073" s="45" t="str">
        <f>IFERROR((INDEX(tbl_dateHistory[], tbl_dailyDashboard[[#This Row],[rowLookup]], 1)), "-")</f>
        <v>x</v>
      </c>
      <c r="D1073" s="48" t="str">
        <f>IFERROR(INDEX(tbl_dateHistory[], MATCH(tbl_dailyDashboard[[#This Row],[runDate]:[runDate]], tbl_dateHistory[[runDate]:[runDate]], 0), MATCH(tbl_dailyDashboard[[#Headers],[avgBotRunTime]], tbl_dateHistory[#Headers], 0)), "-")</f>
        <v>x</v>
      </c>
      <c r="E1073" s="48" t="str">
        <f>IFERROR(INDEX(tbl_dateHistory[], MATCH(tbl_dailyDashboard[[#This Row],[runDate]:[runDate]], tbl_dateHistory[[runDate]:[runDate]], 0), MATCH(tbl_dailyDashboard[[#Headers],[avgTransactionTime]], tbl_dateHistory[#Headers], 0)), "-")</f>
        <v>x</v>
      </c>
      <c r="F1073" s="5" t="str">
        <f>IFERROR(INDEX(tbl_dateHistory[], MATCH(tbl_dailyDashboard[[#This Row],[runDate]:[runDate]], tbl_dateHistory[[runDate]:[runDate]], 0), MATCH(tbl_dailyDashboard[[#Headers],[botRuns]], tbl_dateHistory[#Headers], 0)), "-")</f>
        <v>x</v>
      </c>
      <c r="G1073" s="6" t="str">
        <f>IFERROR(INDEX(tbl_dateHistory[], MATCH(tbl_dailyDashboard[[#This Row],[runDate]:[runDate]], tbl_dateHistory[[runDate]:[runDate]], 0), MATCH(tbl_dailyDashboard[[#Headers],[totalTransactions]], tbl_dateHistory[#Headers], 0)), "-")</f>
        <v>x</v>
      </c>
      <c r="H1073" s="46" t="str">
        <f>IFERROR(INDEX(tbl_dateHistory[], MATCH(tbl_dailyDashboard[[#This Row],[runDate]:[runDate]], tbl_dateHistory[[runDate]:[runDate]], 0), MATCH(tbl_dailyDashboard[[#Headers],[percentSuccessful]], tbl_dateHistory[#Headers], 0)), "-")</f>
        <v>x</v>
      </c>
      <c r="I1073" s="46" t="str">
        <f>IFERROR(INDEX(tbl_dateHistory[], MATCH(tbl_dailyDashboard[[#This Row],[runDate]:[runDate]], tbl_dateHistory[[runDate]:[runDate]], 0), MATCH(tbl_dailyDashboard[[#Headers],[percentBRE]], tbl_dateHistory[#Headers], 0)), "-")</f>
        <v>x</v>
      </c>
      <c r="J1073" s="47" t="str">
        <f>IFERROR(INDEX(tbl_dateHistory[], MATCH(tbl_dailyDashboard[[#This Row],[runDate]:[runDate]], tbl_dateHistory[[runDate]:[runDate]], 0), MATCH(tbl_dailyDashboard[[#Headers],[percentSystemErrors]], tbl_dateHistory[#Headers], 0)), "-")</f>
        <v>x</v>
      </c>
      <c r="K1073" s="69"/>
    </row>
    <row r="1074" spans="2:11" x14ac:dyDescent="0.3">
      <c r="B1074" s="63"/>
      <c r="C1074" s="45" t="str">
        <f>IFERROR((INDEX(tbl_dateHistory[], tbl_dailyDashboard[[#This Row],[rowLookup]], 1)), "-")</f>
        <v>x</v>
      </c>
      <c r="D1074" s="48" t="str">
        <f>IFERROR(INDEX(tbl_dateHistory[], MATCH(tbl_dailyDashboard[[#This Row],[runDate]:[runDate]], tbl_dateHistory[[runDate]:[runDate]], 0), MATCH(tbl_dailyDashboard[[#Headers],[avgBotRunTime]], tbl_dateHistory[#Headers], 0)), "-")</f>
        <v>x</v>
      </c>
      <c r="E1074" s="48" t="str">
        <f>IFERROR(INDEX(tbl_dateHistory[], MATCH(tbl_dailyDashboard[[#This Row],[runDate]:[runDate]], tbl_dateHistory[[runDate]:[runDate]], 0), MATCH(tbl_dailyDashboard[[#Headers],[avgTransactionTime]], tbl_dateHistory[#Headers], 0)), "-")</f>
        <v>x</v>
      </c>
      <c r="F1074" s="5" t="str">
        <f>IFERROR(INDEX(tbl_dateHistory[], MATCH(tbl_dailyDashboard[[#This Row],[runDate]:[runDate]], tbl_dateHistory[[runDate]:[runDate]], 0), MATCH(tbl_dailyDashboard[[#Headers],[botRuns]], tbl_dateHistory[#Headers], 0)), "-")</f>
        <v>x</v>
      </c>
      <c r="G1074" s="6" t="str">
        <f>IFERROR(INDEX(tbl_dateHistory[], MATCH(tbl_dailyDashboard[[#This Row],[runDate]:[runDate]], tbl_dateHistory[[runDate]:[runDate]], 0), MATCH(tbl_dailyDashboard[[#Headers],[totalTransactions]], tbl_dateHistory[#Headers], 0)), "-")</f>
        <v>x</v>
      </c>
      <c r="H1074" s="46" t="str">
        <f>IFERROR(INDEX(tbl_dateHistory[], MATCH(tbl_dailyDashboard[[#This Row],[runDate]:[runDate]], tbl_dateHistory[[runDate]:[runDate]], 0), MATCH(tbl_dailyDashboard[[#Headers],[percentSuccessful]], tbl_dateHistory[#Headers], 0)), "-")</f>
        <v>x</v>
      </c>
      <c r="I1074" s="46" t="str">
        <f>IFERROR(INDEX(tbl_dateHistory[], MATCH(tbl_dailyDashboard[[#This Row],[runDate]:[runDate]], tbl_dateHistory[[runDate]:[runDate]], 0), MATCH(tbl_dailyDashboard[[#Headers],[percentBRE]], tbl_dateHistory[#Headers], 0)), "-")</f>
        <v>x</v>
      </c>
      <c r="J1074" s="47" t="str">
        <f>IFERROR(INDEX(tbl_dateHistory[], MATCH(tbl_dailyDashboard[[#This Row],[runDate]:[runDate]], tbl_dateHistory[[runDate]:[runDate]], 0), MATCH(tbl_dailyDashboard[[#Headers],[percentSystemErrors]], tbl_dateHistory[#Headers], 0)), "-")</f>
        <v>x</v>
      </c>
      <c r="K1074" s="69"/>
    </row>
    <row r="1075" spans="2:11" x14ac:dyDescent="0.3">
      <c r="B1075" s="63"/>
      <c r="C1075" s="45" t="str">
        <f>IFERROR((INDEX(tbl_dateHistory[], tbl_dailyDashboard[[#This Row],[rowLookup]], 1)), "-")</f>
        <v>x</v>
      </c>
      <c r="D1075" s="48" t="str">
        <f>IFERROR(INDEX(tbl_dateHistory[], MATCH(tbl_dailyDashboard[[#This Row],[runDate]:[runDate]], tbl_dateHistory[[runDate]:[runDate]], 0), MATCH(tbl_dailyDashboard[[#Headers],[avgBotRunTime]], tbl_dateHistory[#Headers], 0)), "-")</f>
        <v>x</v>
      </c>
      <c r="E1075" s="48" t="str">
        <f>IFERROR(INDEX(tbl_dateHistory[], MATCH(tbl_dailyDashboard[[#This Row],[runDate]:[runDate]], tbl_dateHistory[[runDate]:[runDate]], 0), MATCH(tbl_dailyDashboard[[#Headers],[avgTransactionTime]], tbl_dateHistory[#Headers], 0)), "-")</f>
        <v>x</v>
      </c>
      <c r="F1075" s="5" t="str">
        <f>IFERROR(INDEX(tbl_dateHistory[], MATCH(tbl_dailyDashboard[[#This Row],[runDate]:[runDate]], tbl_dateHistory[[runDate]:[runDate]], 0), MATCH(tbl_dailyDashboard[[#Headers],[botRuns]], tbl_dateHistory[#Headers], 0)), "-")</f>
        <v>x</v>
      </c>
      <c r="G1075" s="6" t="str">
        <f>IFERROR(INDEX(tbl_dateHistory[], MATCH(tbl_dailyDashboard[[#This Row],[runDate]:[runDate]], tbl_dateHistory[[runDate]:[runDate]], 0), MATCH(tbl_dailyDashboard[[#Headers],[totalTransactions]], tbl_dateHistory[#Headers], 0)), "-")</f>
        <v>x</v>
      </c>
      <c r="H1075" s="46" t="str">
        <f>IFERROR(INDEX(tbl_dateHistory[], MATCH(tbl_dailyDashboard[[#This Row],[runDate]:[runDate]], tbl_dateHistory[[runDate]:[runDate]], 0), MATCH(tbl_dailyDashboard[[#Headers],[percentSuccessful]], tbl_dateHistory[#Headers], 0)), "-")</f>
        <v>x</v>
      </c>
      <c r="I1075" s="46" t="str">
        <f>IFERROR(INDEX(tbl_dateHistory[], MATCH(tbl_dailyDashboard[[#This Row],[runDate]:[runDate]], tbl_dateHistory[[runDate]:[runDate]], 0), MATCH(tbl_dailyDashboard[[#Headers],[percentBRE]], tbl_dateHistory[#Headers], 0)), "-")</f>
        <v>x</v>
      </c>
      <c r="J1075" s="47" t="str">
        <f>IFERROR(INDEX(tbl_dateHistory[], MATCH(tbl_dailyDashboard[[#This Row],[runDate]:[runDate]], tbl_dateHistory[[runDate]:[runDate]], 0), MATCH(tbl_dailyDashboard[[#Headers],[percentSystemErrors]], tbl_dateHistory[#Headers], 0)), "-")</f>
        <v>x</v>
      </c>
      <c r="K1075" s="69"/>
    </row>
    <row r="1076" spans="2:11" x14ac:dyDescent="0.3">
      <c r="B1076" s="63"/>
      <c r="C1076" s="45" t="str">
        <f>IFERROR((INDEX(tbl_dateHistory[], tbl_dailyDashboard[[#This Row],[rowLookup]], 1)), "-")</f>
        <v>x</v>
      </c>
      <c r="D1076" s="48" t="str">
        <f>IFERROR(INDEX(tbl_dateHistory[], MATCH(tbl_dailyDashboard[[#This Row],[runDate]:[runDate]], tbl_dateHistory[[runDate]:[runDate]], 0), MATCH(tbl_dailyDashboard[[#Headers],[avgBotRunTime]], tbl_dateHistory[#Headers], 0)), "-")</f>
        <v>x</v>
      </c>
      <c r="E1076" s="48" t="str">
        <f>IFERROR(INDEX(tbl_dateHistory[], MATCH(tbl_dailyDashboard[[#This Row],[runDate]:[runDate]], tbl_dateHistory[[runDate]:[runDate]], 0), MATCH(tbl_dailyDashboard[[#Headers],[avgTransactionTime]], tbl_dateHistory[#Headers], 0)), "-")</f>
        <v>x</v>
      </c>
      <c r="F1076" s="5" t="str">
        <f>IFERROR(INDEX(tbl_dateHistory[], MATCH(tbl_dailyDashboard[[#This Row],[runDate]:[runDate]], tbl_dateHistory[[runDate]:[runDate]], 0), MATCH(tbl_dailyDashboard[[#Headers],[botRuns]], tbl_dateHistory[#Headers], 0)), "-")</f>
        <v>x</v>
      </c>
      <c r="G1076" s="6" t="str">
        <f>IFERROR(INDEX(tbl_dateHistory[], MATCH(tbl_dailyDashboard[[#This Row],[runDate]:[runDate]], tbl_dateHistory[[runDate]:[runDate]], 0), MATCH(tbl_dailyDashboard[[#Headers],[totalTransactions]], tbl_dateHistory[#Headers], 0)), "-")</f>
        <v>x</v>
      </c>
      <c r="H1076" s="46" t="str">
        <f>IFERROR(INDEX(tbl_dateHistory[], MATCH(tbl_dailyDashboard[[#This Row],[runDate]:[runDate]], tbl_dateHistory[[runDate]:[runDate]], 0), MATCH(tbl_dailyDashboard[[#Headers],[percentSuccessful]], tbl_dateHistory[#Headers], 0)), "-")</f>
        <v>x</v>
      </c>
      <c r="I1076" s="46" t="str">
        <f>IFERROR(INDEX(tbl_dateHistory[], MATCH(tbl_dailyDashboard[[#This Row],[runDate]:[runDate]], tbl_dateHistory[[runDate]:[runDate]], 0), MATCH(tbl_dailyDashboard[[#Headers],[percentBRE]], tbl_dateHistory[#Headers], 0)), "-")</f>
        <v>x</v>
      </c>
      <c r="J1076" s="47" t="str">
        <f>IFERROR(INDEX(tbl_dateHistory[], MATCH(tbl_dailyDashboard[[#This Row],[runDate]:[runDate]], tbl_dateHistory[[runDate]:[runDate]], 0), MATCH(tbl_dailyDashboard[[#Headers],[percentSystemErrors]], tbl_dateHistory[#Headers], 0)), "-")</f>
        <v>x</v>
      </c>
      <c r="K1076" s="69"/>
    </row>
    <row r="1077" spans="2:11" x14ac:dyDescent="0.3">
      <c r="B1077" s="63"/>
      <c r="C1077" s="45" t="str">
        <f>IFERROR((INDEX(tbl_dateHistory[], tbl_dailyDashboard[[#This Row],[rowLookup]], 1)), "-")</f>
        <v>x</v>
      </c>
      <c r="D1077" s="48" t="str">
        <f>IFERROR(INDEX(tbl_dateHistory[], MATCH(tbl_dailyDashboard[[#This Row],[runDate]:[runDate]], tbl_dateHistory[[runDate]:[runDate]], 0), MATCH(tbl_dailyDashboard[[#Headers],[avgBotRunTime]], tbl_dateHistory[#Headers], 0)), "-")</f>
        <v>x</v>
      </c>
      <c r="E1077" s="48" t="str">
        <f>IFERROR(INDEX(tbl_dateHistory[], MATCH(tbl_dailyDashboard[[#This Row],[runDate]:[runDate]], tbl_dateHistory[[runDate]:[runDate]], 0), MATCH(tbl_dailyDashboard[[#Headers],[avgTransactionTime]], tbl_dateHistory[#Headers], 0)), "-")</f>
        <v>x</v>
      </c>
      <c r="F1077" s="5" t="str">
        <f>IFERROR(INDEX(tbl_dateHistory[], MATCH(tbl_dailyDashboard[[#This Row],[runDate]:[runDate]], tbl_dateHistory[[runDate]:[runDate]], 0), MATCH(tbl_dailyDashboard[[#Headers],[botRuns]], tbl_dateHistory[#Headers], 0)), "-")</f>
        <v>x</v>
      </c>
      <c r="G1077" s="6" t="str">
        <f>IFERROR(INDEX(tbl_dateHistory[], MATCH(tbl_dailyDashboard[[#This Row],[runDate]:[runDate]], tbl_dateHistory[[runDate]:[runDate]], 0), MATCH(tbl_dailyDashboard[[#Headers],[totalTransactions]], tbl_dateHistory[#Headers], 0)), "-")</f>
        <v>x</v>
      </c>
      <c r="H1077" s="46" t="str">
        <f>IFERROR(INDEX(tbl_dateHistory[], MATCH(tbl_dailyDashboard[[#This Row],[runDate]:[runDate]], tbl_dateHistory[[runDate]:[runDate]], 0), MATCH(tbl_dailyDashboard[[#Headers],[percentSuccessful]], tbl_dateHistory[#Headers], 0)), "-")</f>
        <v>x</v>
      </c>
      <c r="I1077" s="46" t="str">
        <f>IFERROR(INDEX(tbl_dateHistory[], MATCH(tbl_dailyDashboard[[#This Row],[runDate]:[runDate]], tbl_dateHistory[[runDate]:[runDate]], 0), MATCH(tbl_dailyDashboard[[#Headers],[percentBRE]], tbl_dateHistory[#Headers], 0)), "-")</f>
        <v>x</v>
      </c>
      <c r="J1077" s="47" t="str">
        <f>IFERROR(INDEX(tbl_dateHistory[], MATCH(tbl_dailyDashboard[[#This Row],[runDate]:[runDate]], tbl_dateHistory[[runDate]:[runDate]], 0), MATCH(tbl_dailyDashboard[[#Headers],[percentSystemErrors]], tbl_dateHistory[#Headers], 0)), "-")</f>
        <v>x</v>
      </c>
      <c r="K1077" s="69"/>
    </row>
    <row r="1078" spans="2:11" x14ac:dyDescent="0.3">
      <c r="B1078" s="63"/>
      <c r="C1078" s="45" t="str">
        <f>IFERROR((INDEX(tbl_dateHistory[], tbl_dailyDashboard[[#This Row],[rowLookup]], 1)), "-")</f>
        <v>x</v>
      </c>
      <c r="D1078" s="48" t="str">
        <f>IFERROR(INDEX(tbl_dateHistory[], MATCH(tbl_dailyDashboard[[#This Row],[runDate]:[runDate]], tbl_dateHistory[[runDate]:[runDate]], 0), MATCH(tbl_dailyDashboard[[#Headers],[avgBotRunTime]], tbl_dateHistory[#Headers], 0)), "-")</f>
        <v>x</v>
      </c>
      <c r="E1078" s="48" t="str">
        <f>IFERROR(INDEX(tbl_dateHistory[], MATCH(tbl_dailyDashboard[[#This Row],[runDate]:[runDate]], tbl_dateHistory[[runDate]:[runDate]], 0), MATCH(tbl_dailyDashboard[[#Headers],[avgTransactionTime]], tbl_dateHistory[#Headers], 0)), "-")</f>
        <v>x</v>
      </c>
      <c r="F1078" s="5" t="str">
        <f>IFERROR(INDEX(tbl_dateHistory[], MATCH(tbl_dailyDashboard[[#This Row],[runDate]:[runDate]], tbl_dateHistory[[runDate]:[runDate]], 0), MATCH(tbl_dailyDashboard[[#Headers],[botRuns]], tbl_dateHistory[#Headers], 0)), "-")</f>
        <v>x</v>
      </c>
      <c r="G1078" s="6" t="str">
        <f>IFERROR(INDEX(tbl_dateHistory[], MATCH(tbl_dailyDashboard[[#This Row],[runDate]:[runDate]], tbl_dateHistory[[runDate]:[runDate]], 0), MATCH(tbl_dailyDashboard[[#Headers],[totalTransactions]], tbl_dateHistory[#Headers], 0)), "-")</f>
        <v>x</v>
      </c>
      <c r="H1078" s="46" t="str">
        <f>IFERROR(INDEX(tbl_dateHistory[], MATCH(tbl_dailyDashboard[[#This Row],[runDate]:[runDate]], tbl_dateHistory[[runDate]:[runDate]], 0), MATCH(tbl_dailyDashboard[[#Headers],[percentSuccessful]], tbl_dateHistory[#Headers], 0)), "-")</f>
        <v>x</v>
      </c>
      <c r="I1078" s="46" t="str">
        <f>IFERROR(INDEX(tbl_dateHistory[], MATCH(tbl_dailyDashboard[[#This Row],[runDate]:[runDate]], tbl_dateHistory[[runDate]:[runDate]], 0), MATCH(tbl_dailyDashboard[[#Headers],[percentBRE]], tbl_dateHistory[#Headers], 0)), "-")</f>
        <v>x</v>
      </c>
      <c r="J1078" s="47" t="str">
        <f>IFERROR(INDEX(tbl_dateHistory[], MATCH(tbl_dailyDashboard[[#This Row],[runDate]:[runDate]], tbl_dateHistory[[runDate]:[runDate]], 0), MATCH(tbl_dailyDashboard[[#Headers],[percentSystemErrors]], tbl_dateHistory[#Headers], 0)), "-")</f>
        <v>x</v>
      </c>
      <c r="K1078" s="69"/>
    </row>
    <row r="1079" spans="2:11" x14ac:dyDescent="0.3">
      <c r="B1079" s="63"/>
      <c r="C1079" s="45" t="str">
        <f>IFERROR((INDEX(tbl_dateHistory[], tbl_dailyDashboard[[#This Row],[rowLookup]], 1)), "-")</f>
        <v>x</v>
      </c>
      <c r="D1079" s="48" t="str">
        <f>IFERROR(INDEX(tbl_dateHistory[], MATCH(tbl_dailyDashboard[[#This Row],[runDate]:[runDate]], tbl_dateHistory[[runDate]:[runDate]], 0), MATCH(tbl_dailyDashboard[[#Headers],[avgBotRunTime]], tbl_dateHistory[#Headers], 0)), "-")</f>
        <v>x</v>
      </c>
      <c r="E1079" s="48" t="str">
        <f>IFERROR(INDEX(tbl_dateHistory[], MATCH(tbl_dailyDashboard[[#This Row],[runDate]:[runDate]], tbl_dateHistory[[runDate]:[runDate]], 0), MATCH(tbl_dailyDashboard[[#Headers],[avgTransactionTime]], tbl_dateHistory[#Headers], 0)), "-")</f>
        <v>x</v>
      </c>
      <c r="F1079" s="5" t="str">
        <f>IFERROR(INDEX(tbl_dateHistory[], MATCH(tbl_dailyDashboard[[#This Row],[runDate]:[runDate]], tbl_dateHistory[[runDate]:[runDate]], 0), MATCH(tbl_dailyDashboard[[#Headers],[botRuns]], tbl_dateHistory[#Headers], 0)), "-")</f>
        <v>x</v>
      </c>
      <c r="G1079" s="6" t="str">
        <f>IFERROR(INDEX(tbl_dateHistory[], MATCH(tbl_dailyDashboard[[#This Row],[runDate]:[runDate]], tbl_dateHistory[[runDate]:[runDate]], 0), MATCH(tbl_dailyDashboard[[#Headers],[totalTransactions]], tbl_dateHistory[#Headers], 0)), "-")</f>
        <v>x</v>
      </c>
      <c r="H1079" s="46" t="str">
        <f>IFERROR(INDEX(tbl_dateHistory[], MATCH(tbl_dailyDashboard[[#This Row],[runDate]:[runDate]], tbl_dateHistory[[runDate]:[runDate]], 0), MATCH(tbl_dailyDashboard[[#Headers],[percentSuccessful]], tbl_dateHistory[#Headers], 0)), "-")</f>
        <v>x</v>
      </c>
      <c r="I1079" s="46" t="str">
        <f>IFERROR(INDEX(tbl_dateHistory[], MATCH(tbl_dailyDashboard[[#This Row],[runDate]:[runDate]], tbl_dateHistory[[runDate]:[runDate]], 0), MATCH(tbl_dailyDashboard[[#Headers],[percentBRE]], tbl_dateHistory[#Headers], 0)), "-")</f>
        <v>x</v>
      </c>
      <c r="J1079" s="47" t="str">
        <f>IFERROR(INDEX(tbl_dateHistory[], MATCH(tbl_dailyDashboard[[#This Row],[runDate]:[runDate]], tbl_dateHistory[[runDate]:[runDate]], 0), MATCH(tbl_dailyDashboard[[#Headers],[percentSystemErrors]], tbl_dateHistory[#Headers], 0)), "-")</f>
        <v>x</v>
      </c>
      <c r="K1079" s="69"/>
    </row>
    <row r="1080" spans="2:11" x14ac:dyDescent="0.3">
      <c r="B1080" s="63"/>
      <c r="C1080" s="45" t="str">
        <f>IFERROR((INDEX(tbl_dateHistory[], tbl_dailyDashboard[[#This Row],[rowLookup]], 1)), "-")</f>
        <v>x</v>
      </c>
      <c r="D1080" s="48" t="str">
        <f>IFERROR(INDEX(tbl_dateHistory[], MATCH(tbl_dailyDashboard[[#This Row],[runDate]:[runDate]], tbl_dateHistory[[runDate]:[runDate]], 0), MATCH(tbl_dailyDashboard[[#Headers],[avgBotRunTime]], tbl_dateHistory[#Headers], 0)), "-")</f>
        <v>x</v>
      </c>
      <c r="E1080" s="48" t="str">
        <f>IFERROR(INDEX(tbl_dateHistory[], MATCH(tbl_dailyDashboard[[#This Row],[runDate]:[runDate]], tbl_dateHistory[[runDate]:[runDate]], 0), MATCH(tbl_dailyDashboard[[#Headers],[avgTransactionTime]], tbl_dateHistory[#Headers], 0)), "-")</f>
        <v>x</v>
      </c>
      <c r="F1080" s="5" t="str">
        <f>IFERROR(INDEX(tbl_dateHistory[], MATCH(tbl_dailyDashboard[[#This Row],[runDate]:[runDate]], tbl_dateHistory[[runDate]:[runDate]], 0), MATCH(tbl_dailyDashboard[[#Headers],[botRuns]], tbl_dateHistory[#Headers], 0)), "-")</f>
        <v>x</v>
      </c>
      <c r="G1080" s="6" t="str">
        <f>IFERROR(INDEX(tbl_dateHistory[], MATCH(tbl_dailyDashboard[[#This Row],[runDate]:[runDate]], tbl_dateHistory[[runDate]:[runDate]], 0), MATCH(tbl_dailyDashboard[[#Headers],[totalTransactions]], tbl_dateHistory[#Headers], 0)), "-")</f>
        <v>x</v>
      </c>
      <c r="H1080" s="46" t="str">
        <f>IFERROR(INDEX(tbl_dateHistory[], MATCH(tbl_dailyDashboard[[#This Row],[runDate]:[runDate]], tbl_dateHistory[[runDate]:[runDate]], 0), MATCH(tbl_dailyDashboard[[#Headers],[percentSuccessful]], tbl_dateHistory[#Headers], 0)), "-")</f>
        <v>x</v>
      </c>
      <c r="I1080" s="46" t="str">
        <f>IFERROR(INDEX(tbl_dateHistory[], MATCH(tbl_dailyDashboard[[#This Row],[runDate]:[runDate]], tbl_dateHistory[[runDate]:[runDate]], 0), MATCH(tbl_dailyDashboard[[#Headers],[percentBRE]], tbl_dateHistory[#Headers], 0)), "-")</f>
        <v>x</v>
      </c>
      <c r="J1080" s="47" t="str">
        <f>IFERROR(INDEX(tbl_dateHistory[], MATCH(tbl_dailyDashboard[[#This Row],[runDate]:[runDate]], tbl_dateHistory[[runDate]:[runDate]], 0), MATCH(tbl_dailyDashboard[[#Headers],[percentSystemErrors]], tbl_dateHistory[#Headers], 0)), "-")</f>
        <v>x</v>
      </c>
      <c r="K1080" s="69"/>
    </row>
    <row r="1081" spans="2:11" x14ac:dyDescent="0.3">
      <c r="B1081" s="63"/>
      <c r="C1081" s="45" t="str">
        <f>IFERROR((INDEX(tbl_dateHistory[], tbl_dailyDashboard[[#This Row],[rowLookup]], 1)), "-")</f>
        <v>x</v>
      </c>
      <c r="D1081" s="48" t="str">
        <f>IFERROR(INDEX(tbl_dateHistory[], MATCH(tbl_dailyDashboard[[#This Row],[runDate]:[runDate]], tbl_dateHistory[[runDate]:[runDate]], 0), MATCH(tbl_dailyDashboard[[#Headers],[avgBotRunTime]], tbl_dateHistory[#Headers], 0)), "-")</f>
        <v>x</v>
      </c>
      <c r="E1081" s="48" t="str">
        <f>IFERROR(INDEX(tbl_dateHistory[], MATCH(tbl_dailyDashboard[[#This Row],[runDate]:[runDate]], tbl_dateHistory[[runDate]:[runDate]], 0), MATCH(tbl_dailyDashboard[[#Headers],[avgTransactionTime]], tbl_dateHistory[#Headers], 0)), "-")</f>
        <v>x</v>
      </c>
      <c r="F1081" s="5" t="str">
        <f>IFERROR(INDEX(tbl_dateHistory[], MATCH(tbl_dailyDashboard[[#This Row],[runDate]:[runDate]], tbl_dateHistory[[runDate]:[runDate]], 0), MATCH(tbl_dailyDashboard[[#Headers],[botRuns]], tbl_dateHistory[#Headers], 0)), "-")</f>
        <v>x</v>
      </c>
      <c r="G1081" s="6" t="str">
        <f>IFERROR(INDEX(tbl_dateHistory[], MATCH(tbl_dailyDashboard[[#This Row],[runDate]:[runDate]], tbl_dateHistory[[runDate]:[runDate]], 0), MATCH(tbl_dailyDashboard[[#Headers],[totalTransactions]], tbl_dateHistory[#Headers], 0)), "-")</f>
        <v>x</v>
      </c>
      <c r="H1081" s="46" t="str">
        <f>IFERROR(INDEX(tbl_dateHistory[], MATCH(tbl_dailyDashboard[[#This Row],[runDate]:[runDate]], tbl_dateHistory[[runDate]:[runDate]], 0), MATCH(tbl_dailyDashboard[[#Headers],[percentSuccessful]], tbl_dateHistory[#Headers], 0)), "-")</f>
        <v>x</v>
      </c>
      <c r="I1081" s="46" t="str">
        <f>IFERROR(INDEX(tbl_dateHistory[], MATCH(tbl_dailyDashboard[[#This Row],[runDate]:[runDate]], tbl_dateHistory[[runDate]:[runDate]], 0), MATCH(tbl_dailyDashboard[[#Headers],[percentBRE]], tbl_dateHistory[#Headers], 0)), "-")</f>
        <v>x</v>
      </c>
      <c r="J1081" s="47" t="str">
        <f>IFERROR(INDEX(tbl_dateHistory[], MATCH(tbl_dailyDashboard[[#This Row],[runDate]:[runDate]], tbl_dateHistory[[runDate]:[runDate]], 0), MATCH(tbl_dailyDashboard[[#Headers],[percentSystemErrors]], tbl_dateHistory[#Headers], 0)), "-")</f>
        <v>x</v>
      </c>
      <c r="K1081" s="69"/>
    </row>
    <row r="1082" spans="2:11" x14ac:dyDescent="0.3">
      <c r="B1082" s="63"/>
      <c r="C1082" s="45" t="str">
        <f>IFERROR((INDEX(tbl_dateHistory[], tbl_dailyDashboard[[#This Row],[rowLookup]], 1)), "-")</f>
        <v>x</v>
      </c>
      <c r="D1082" s="48" t="str">
        <f>IFERROR(INDEX(tbl_dateHistory[], MATCH(tbl_dailyDashboard[[#This Row],[runDate]:[runDate]], tbl_dateHistory[[runDate]:[runDate]], 0), MATCH(tbl_dailyDashboard[[#Headers],[avgBotRunTime]], tbl_dateHistory[#Headers], 0)), "-")</f>
        <v>x</v>
      </c>
      <c r="E1082" s="48" t="str">
        <f>IFERROR(INDEX(tbl_dateHistory[], MATCH(tbl_dailyDashboard[[#This Row],[runDate]:[runDate]], tbl_dateHistory[[runDate]:[runDate]], 0), MATCH(tbl_dailyDashboard[[#Headers],[avgTransactionTime]], tbl_dateHistory[#Headers], 0)), "-")</f>
        <v>x</v>
      </c>
      <c r="F1082" s="5" t="str">
        <f>IFERROR(INDEX(tbl_dateHistory[], MATCH(tbl_dailyDashboard[[#This Row],[runDate]:[runDate]], tbl_dateHistory[[runDate]:[runDate]], 0), MATCH(tbl_dailyDashboard[[#Headers],[botRuns]], tbl_dateHistory[#Headers], 0)), "-")</f>
        <v>x</v>
      </c>
      <c r="G1082" s="6" t="str">
        <f>IFERROR(INDEX(tbl_dateHistory[], MATCH(tbl_dailyDashboard[[#This Row],[runDate]:[runDate]], tbl_dateHistory[[runDate]:[runDate]], 0), MATCH(tbl_dailyDashboard[[#Headers],[totalTransactions]], tbl_dateHistory[#Headers], 0)), "-")</f>
        <v>x</v>
      </c>
      <c r="H1082" s="46" t="str">
        <f>IFERROR(INDEX(tbl_dateHistory[], MATCH(tbl_dailyDashboard[[#This Row],[runDate]:[runDate]], tbl_dateHistory[[runDate]:[runDate]], 0), MATCH(tbl_dailyDashboard[[#Headers],[percentSuccessful]], tbl_dateHistory[#Headers], 0)), "-")</f>
        <v>x</v>
      </c>
      <c r="I1082" s="46" t="str">
        <f>IFERROR(INDEX(tbl_dateHistory[], MATCH(tbl_dailyDashboard[[#This Row],[runDate]:[runDate]], tbl_dateHistory[[runDate]:[runDate]], 0), MATCH(tbl_dailyDashboard[[#Headers],[percentBRE]], tbl_dateHistory[#Headers], 0)), "-")</f>
        <v>x</v>
      </c>
      <c r="J1082" s="47" t="str">
        <f>IFERROR(INDEX(tbl_dateHistory[], MATCH(tbl_dailyDashboard[[#This Row],[runDate]:[runDate]], tbl_dateHistory[[runDate]:[runDate]], 0), MATCH(tbl_dailyDashboard[[#Headers],[percentSystemErrors]], tbl_dateHistory[#Headers], 0)), "-")</f>
        <v>x</v>
      </c>
      <c r="K1082" s="69"/>
    </row>
    <row r="1083" spans="2:11" x14ac:dyDescent="0.3">
      <c r="B1083" s="63"/>
      <c r="C1083" s="45" t="str">
        <f>IFERROR((INDEX(tbl_dateHistory[], tbl_dailyDashboard[[#This Row],[rowLookup]], 1)), "-")</f>
        <v>x</v>
      </c>
      <c r="D1083" s="48" t="str">
        <f>IFERROR(INDEX(tbl_dateHistory[], MATCH(tbl_dailyDashboard[[#This Row],[runDate]:[runDate]], tbl_dateHistory[[runDate]:[runDate]], 0), MATCH(tbl_dailyDashboard[[#Headers],[avgBotRunTime]], tbl_dateHistory[#Headers], 0)), "-")</f>
        <v>x</v>
      </c>
      <c r="E1083" s="48" t="str">
        <f>IFERROR(INDEX(tbl_dateHistory[], MATCH(tbl_dailyDashboard[[#This Row],[runDate]:[runDate]], tbl_dateHistory[[runDate]:[runDate]], 0), MATCH(tbl_dailyDashboard[[#Headers],[avgTransactionTime]], tbl_dateHistory[#Headers], 0)), "-")</f>
        <v>x</v>
      </c>
      <c r="F1083" s="5" t="str">
        <f>IFERROR(INDEX(tbl_dateHistory[], MATCH(tbl_dailyDashboard[[#This Row],[runDate]:[runDate]], tbl_dateHistory[[runDate]:[runDate]], 0), MATCH(tbl_dailyDashboard[[#Headers],[botRuns]], tbl_dateHistory[#Headers], 0)), "-")</f>
        <v>x</v>
      </c>
      <c r="G1083" s="6" t="str">
        <f>IFERROR(INDEX(tbl_dateHistory[], MATCH(tbl_dailyDashboard[[#This Row],[runDate]:[runDate]], tbl_dateHistory[[runDate]:[runDate]], 0), MATCH(tbl_dailyDashboard[[#Headers],[totalTransactions]], tbl_dateHistory[#Headers], 0)), "-")</f>
        <v>x</v>
      </c>
      <c r="H1083" s="46" t="str">
        <f>IFERROR(INDEX(tbl_dateHistory[], MATCH(tbl_dailyDashboard[[#This Row],[runDate]:[runDate]], tbl_dateHistory[[runDate]:[runDate]], 0), MATCH(tbl_dailyDashboard[[#Headers],[percentSuccessful]], tbl_dateHistory[#Headers], 0)), "-")</f>
        <v>x</v>
      </c>
      <c r="I1083" s="46" t="str">
        <f>IFERROR(INDEX(tbl_dateHistory[], MATCH(tbl_dailyDashboard[[#This Row],[runDate]:[runDate]], tbl_dateHistory[[runDate]:[runDate]], 0), MATCH(tbl_dailyDashboard[[#Headers],[percentBRE]], tbl_dateHistory[#Headers], 0)), "-")</f>
        <v>x</v>
      </c>
      <c r="J1083" s="47" t="str">
        <f>IFERROR(INDEX(tbl_dateHistory[], MATCH(tbl_dailyDashboard[[#This Row],[runDate]:[runDate]], tbl_dateHistory[[runDate]:[runDate]], 0), MATCH(tbl_dailyDashboard[[#Headers],[percentSystemErrors]], tbl_dateHistory[#Headers], 0)), "-")</f>
        <v>x</v>
      </c>
      <c r="K1083" s="69"/>
    </row>
    <row r="1084" spans="2:11" x14ac:dyDescent="0.3">
      <c r="B1084" s="63"/>
      <c r="C1084" s="45" t="str">
        <f>IFERROR((INDEX(tbl_dateHistory[], tbl_dailyDashboard[[#This Row],[rowLookup]], 1)), "-")</f>
        <v>x</v>
      </c>
      <c r="D1084" s="48" t="str">
        <f>IFERROR(INDEX(tbl_dateHistory[], MATCH(tbl_dailyDashboard[[#This Row],[runDate]:[runDate]], tbl_dateHistory[[runDate]:[runDate]], 0), MATCH(tbl_dailyDashboard[[#Headers],[avgBotRunTime]], tbl_dateHistory[#Headers], 0)), "-")</f>
        <v>x</v>
      </c>
      <c r="E1084" s="48" t="str">
        <f>IFERROR(INDEX(tbl_dateHistory[], MATCH(tbl_dailyDashboard[[#This Row],[runDate]:[runDate]], tbl_dateHistory[[runDate]:[runDate]], 0), MATCH(tbl_dailyDashboard[[#Headers],[avgTransactionTime]], tbl_dateHistory[#Headers], 0)), "-")</f>
        <v>x</v>
      </c>
      <c r="F1084" s="5" t="str">
        <f>IFERROR(INDEX(tbl_dateHistory[], MATCH(tbl_dailyDashboard[[#This Row],[runDate]:[runDate]], tbl_dateHistory[[runDate]:[runDate]], 0), MATCH(tbl_dailyDashboard[[#Headers],[botRuns]], tbl_dateHistory[#Headers], 0)), "-")</f>
        <v>x</v>
      </c>
      <c r="G1084" s="6" t="str">
        <f>IFERROR(INDEX(tbl_dateHistory[], MATCH(tbl_dailyDashboard[[#This Row],[runDate]:[runDate]], tbl_dateHistory[[runDate]:[runDate]], 0), MATCH(tbl_dailyDashboard[[#Headers],[totalTransactions]], tbl_dateHistory[#Headers], 0)), "-")</f>
        <v>x</v>
      </c>
      <c r="H1084" s="46" t="str">
        <f>IFERROR(INDEX(tbl_dateHistory[], MATCH(tbl_dailyDashboard[[#This Row],[runDate]:[runDate]], tbl_dateHistory[[runDate]:[runDate]], 0), MATCH(tbl_dailyDashboard[[#Headers],[percentSuccessful]], tbl_dateHistory[#Headers], 0)), "-")</f>
        <v>x</v>
      </c>
      <c r="I1084" s="46" t="str">
        <f>IFERROR(INDEX(tbl_dateHistory[], MATCH(tbl_dailyDashboard[[#This Row],[runDate]:[runDate]], tbl_dateHistory[[runDate]:[runDate]], 0), MATCH(tbl_dailyDashboard[[#Headers],[percentBRE]], tbl_dateHistory[#Headers], 0)), "-")</f>
        <v>x</v>
      </c>
      <c r="J1084" s="47" t="str">
        <f>IFERROR(INDEX(tbl_dateHistory[], MATCH(tbl_dailyDashboard[[#This Row],[runDate]:[runDate]], tbl_dateHistory[[runDate]:[runDate]], 0), MATCH(tbl_dailyDashboard[[#Headers],[percentSystemErrors]], tbl_dateHistory[#Headers], 0)), "-")</f>
        <v>x</v>
      </c>
      <c r="K1084" s="69"/>
    </row>
    <row r="1085" spans="2:11" x14ac:dyDescent="0.3">
      <c r="B1085" s="63"/>
      <c r="C1085" s="45" t="str">
        <f>IFERROR((INDEX(tbl_dateHistory[], tbl_dailyDashboard[[#This Row],[rowLookup]], 1)), "-")</f>
        <v>x</v>
      </c>
      <c r="D1085" s="48" t="str">
        <f>IFERROR(INDEX(tbl_dateHistory[], MATCH(tbl_dailyDashboard[[#This Row],[runDate]:[runDate]], tbl_dateHistory[[runDate]:[runDate]], 0), MATCH(tbl_dailyDashboard[[#Headers],[avgBotRunTime]], tbl_dateHistory[#Headers], 0)), "-")</f>
        <v>x</v>
      </c>
      <c r="E1085" s="48" t="str">
        <f>IFERROR(INDEX(tbl_dateHistory[], MATCH(tbl_dailyDashboard[[#This Row],[runDate]:[runDate]], tbl_dateHistory[[runDate]:[runDate]], 0), MATCH(tbl_dailyDashboard[[#Headers],[avgTransactionTime]], tbl_dateHistory[#Headers], 0)), "-")</f>
        <v>x</v>
      </c>
      <c r="F1085" s="5" t="str">
        <f>IFERROR(INDEX(tbl_dateHistory[], MATCH(tbl_dailyDashboard[[#This Row],[runDate]:[runDate]], tbl_dateHistory[[runDate]:[runDate]], 0), MATCH(tbl_dailyDashboard[[#Headers],[botRuns]], tbl_dateHistory[#Headers], 0)), "-")</f>
        <v>x</v>
      </c>
      <c r="G1085" s="6" t="str">
        <f>IFERROR(INDEX(tbl_dateHistory[], MATCH(tbl_dailyDashboard[[#This Row],[runDate]:[runDate]], tbl_dateHistory[[runDate]:[runDate]], 0), MATCH(tbl_dailyDashboard[[#Headers],[totalTransactions]], tbl_dateHistory[#Headers], 0)), "-")</f>
        <v>x</v>
      </c>
      <c r="H1085" s="46" t="str">
        <f>IFERROR(INDEX(tbl_dateHistory[], MATCH(tbl_dailyDashboard[[#This Row],[runDate]:[runDate]], tbl_dateHistory[[runDate]:[runDate]], 0), MATCH(tbl_dailyDashboard[[#Headers],[percentSuccessful]], tbl_dateHistory[#Headers], 0)), "-")</f>
        <v>x</v>
      </c>
      <c r="I1085" s="46" t="str">
        <f>IFERROR(INDEX(tbl_dateHistory[], MATCH(tbl_dailyDashboard[[#This Row],[runDate]:[runDate]], tbl_dateHistory[[runDate]:[runDate]], 0), MATCH(tbl_dailyDashboard[[#Headers],[percentBRE]], tbl_dateHistory[#Headers], 0)), "-")</f>
        <v>x</v>
      </c>
      <c r="J1085" s="47" t="str">
        <f>IFERROR(INDEX(tbl_dateHistory[], MATCH(tbl_dailyDashboard[[#This Row],[runDate]:[runDate]], tbl_dateHistory[[runDate]:[runDate]], 0), MATCH(tbl_dailyDashboard[[#Headers],[percentSystemErrors]], tbl_dateHistory[#Headers], 0)), "-")</f>
        <v>x</v>
      </c>
      <c r="K1085" s="69"/>
    </row>
    <row r="1086" spans="2:11" x14ac:dyDescent="0.3">
      <c r="B1086" s="63"/>
      <c r="C1086" s="45" t="str">
        <f>IFERROR((INDEX(tbl_dateHistory[], tbl_dailyDashboard[[#This Row],[rowLookup]], 1)), "-")</f>
        <v>x</v>
      </c>
      <c r="D1086" s="48" t="str">
        <f>IFERROR(INDEX(tbl_dateHistory[], MATCH(tbl_dailyDashboard[[#This Row],[runDate]:[runDate]], tbl_dateHistory[[runDate]:[runDate]], 0), MATCH(tbl_dailyDashboard[[#Headers],[avgBotRunTime]], tbl_dateHistory[#Headers], 0)), "-")</f>
        <v>x</v>
      </c>
      <c r="E1086" s="48" t="str">
        <f>IFERROR(INDEX(tbl_dateHistory[], MATCH(tbl_dailyDashboard[[#This Row],[runDate]:[runDate]], tbl_dateHistory[[runDate]:[runDate]], 0), MATCH(tbl_dailyDashboard[[#Headers],[avgTransactionTime]], tbl_dateHistory[#Headers], 0)), "-")</f>
        <v>x</v>
      </c>
      <c r="F1086" s="5" t="str">
        <f>IFERROR(INDEX(tbl_dateHistory[], MATCH(tbl_dailyDashboard[[#This Row],[runDate]:[runDate]], tbl_dateHistory[[runDate]:[runDate]], 0), MATCH(tbl_dailyDashboard[[#Headers],[botRuns]], tbl_dateHistory[#Headers], 0)), "-")</f>
        <v>x</v>
      </c>
      <c r="G1086" s="6" t="str">
        <f>IFERROR(INDEX(tbl_dateHistory[], MATCH(tbl_dailyDashboard[[#This Row],[runDate]:[runDate]], tbl_dateHistory[[runDate]:[runDate]], 0), MATCH(tbl_dailyDashboard[[#Headers],[totalTransactions]], tbl_dateHistory[#Headers], 0)), "-")</f>
        <v>x</v>
      </c>
      <c r="H1086" s="46" t="str">
        <f>IFERROR(INDEX(tbl_dateHistory[], MATCH(tbl_dailyDashboard[[#This Row],[runDate]:[runDate]], tbl_dateHistory[[runDate]:[runDate]], 0), MATCH(tbl_dailyDashboard[[#Headers],[percentSuccessful]], tbl_dateHistory[#Headers], 0)), "-")</f>
        <v>x</v>
      </c>
      <c r="I1086" s="46" t="str">
        <f>IFERROR(INDEX(tbl_dateHistory[], MATCH(tbl_dailyDashboard[[#This Row],[runDate]:[runDate]], tbl_dateHistory[[runDate]:[runDate]], 0), MATCH(tbl_dailyDashboard[[#Headers],[percentBRE]], tbl_dateHistory[#Headers], 0)), "-")</f>
        <v>x</v>
      </c>
      <c r="J1086" s="47" t="str">
        <f>IFERROR(INDEX(tbl_dateHistory[], MATCH(tbl_dailyDashboard[[#This Row],[runDate]:[runDate]], tbl_dateHistory[[runDate]:[runDate]], 0), MATCH(tbl_dailyDashboard[[#Headers],[percentSystemErrors]], tbl_dateHistory[#Headers], 0)), "-")</f>
        <v>x</v>
      </c>
      <c r="K1086" s="69"/>
    </row>
    <row r="1087" spans="2:11" x14ac:dyDescent="0.3">
      <c r="B1087" s="63"/>
      <c r="C1087" s="45" t="str">
        <f>IFERROR((INDEX(tbl_dateHistory[], tbl_dailyDashboard[[#This Row],[rowLookup]], 1)), "-")</f>
        <v>x</v>
      </c>
      <c r="D1087" s="48" t="str">
        <f>IFERROR(INDEX(tbl_dateHistory[], MATCH(tbl_dailyDashboard[[#This Row],[runDate]:[runDate]], tbl_dateHistory[[runDate]:[runDate]], 0), MATCH(tbl_dailyDashboard[[#Headers],[avgBotRunTime]], tbl_dateHistory[#Headers], 0)), "-")</f>
        <v>x</v>
      </c>
      <c r="E1087" s="48" t="str">
        <f>IFERROR(INDEX(tbl_dateHistory[], MATCH(tbl_dailyDashboard[[#This Row],[runDate]:[runDate]], tbl_dateHistory[[runDate]:[runDate]], 0), MATCH(tbl_dailyDashboard[[#Headers],[avgTransactionTime]], tbl_dateHistory[#Headers], 0)), "-")</f>
        <v>x</v>
      </c>
      <c r="F1087" s="5" t="str">
        <f>IFERROR(INDEX(tbl_dateHistory[], MATCH(tbl_dailyDashboard[[#This Row],[runDate]:[runDate]], tbl_dateHistory[[runDate]:[runDate]], 0), MATCH(tbl_dailyDashboard[[#Headers],[botRuns]], tbl_dateHistory[#Headers], 0)), "-")</f>
        <v>x</v>
      </c>
      <c r="G1087" s="6" t="str">
        <f>IFERROR(INDEX(tbl_dateHistory[], MATCH(tbl_dailyDashboard[[#This Row],[runDate]:[runDate]], tbl_dateHistory[[runDate]:[runDate]], 0), MATCH(tbl_dailyDashboard[[#Headers],[totalTransactions]], tbl_dateHistory[#Headers], 0)), "-")</f>
        <v>x</v>
      </c>
      <c r="H1087" s="46" t="str">
        <f>IFERROR(INDEX(tbl_dateHistory[], MATCH(tbl_dailyDashboard[[#This Row],[runDate]:[runDate]], tbl_dateHistory[[runDate]:[runDate]], 0), MATCH(tbl_dailyDashboard[[#Headers],[percentSuccessful]], tbl_dateHistory[#Headers], 0)), "-")</f>
        <v>x</v>
      </c>
      <c r="I1087" s="46" t="str">
        <f>IFERROR(INDEX(tbl_dateHistory[], MATCH(tbl_dailyDashboard[[#This Row],[runDate]:[runDate]], tbl_dateHistory[[runDate]:[runDate]], 0), MATCH(tbl_dailyDashboard[[#Headers],[percentBRE]], tbl_dateHistory[#Headers], 0)), "-")</f>
        <v>x</v>
      </c>
      <c r="J1087" s="47" t="str">
        <f>IFERROR(INDEX(tbl_dateHistory[], MATCH(tbl_dailyDashboard[[#This Row],[runDate]:[runDate]], tbl_dateHistory[[runDate]:[runDate]], 0), MATCH(tbl_dailyDashboard[[#Headers],[percentSystemErrors]], tbl_dateHistory[#Headers], 0)), "-")</f>
        <v>x</v>
      </c>
      <c r="K1087" s="69"/>
    </row>
    <row r="1088" spans="2:11" x14ac:dyDescent="0.3">
      <c r="B1088" s="63"/>
      <c r="C1088" s="45" t="str">
        <f>IFERROR((INDEX(tbl_dateHistory[], tbl_dailyDashboard[[#This Row],[rowLookup]], 1)), "-")</f>
        <v>x</v>
      </c>
      <c r="D1088" s="48" t="str">
        <f>IFERROR(INDEX(tbl_dateHistory[], MATCH(tbl_dailyDashboard[[#This Row],[runDate]:[runDate]], tbl_dateHistory[[runDate]:[runDate]], 0), MATCH(tbl_dailyDashboard[[#Headers],[avgBotRunTime]], tbl_dateHistory[#Headers], 0)), "-")</f>
        <v>x</v>
      </c>
      <c r="E1088" s="48" t="str">
        <f>IFERROR(INDEX(tbl_dateHistory[], MATCH(tbl_dailyDashboard[[#This Row],[runDate]:[runDate]], tbl_dateHistory[[runDate]:[runDate]], 0), MATCH(tbl_dailyDashboard[[#Headers],[avgTransactionTime]], tbl_dateHistory[#Headers], 0)), "-")</f>
        <v>x</v>
      </c>
      <c r="F1088" s="5" t="str">
        <f>IFERROR(INDEX(tbl_dateHistory[], MATCH(tbl_dailyDashboard[[#This Row],[runDate]:[runDate]], tbl_dateHistory[[runDate]:[runDate]], 0), MATCH(tbl_dailyDashboard[[#Headers],[botRuns]], tbl_dateHistory[#Headers], 0)), "-")</f>
        <v>x</v>
      </c>
      <c r="G1088" s="6" t="str">
        <f>IFERROR(INDEX(tbl_dateHistory[], MATCH(tbl_dailyDashboard[[#This Row],[runDate]:[runDate]], tbl_dateHistory[[runDate]:[runDate]], 0), MATCH(tbl_dailyDashboard[[#Headers],[totalTransactions]], tbl_dateHistory[#Headers], 0)), "-")</f>
        <v>x</v>
      </c>
      <c r="H1088" s="46" t="str">
        <f>IFERROR(INDEX(tbl_dateHistory[], MATCH(tbl_dailyDashboard[[#This Row],[runDate]:[runDate]], tbl_dateHistory[[runDate]:[runDate]], 0), MATCH(tbl_dailyDashboard[[#Headers],[percentSuccessful]], tbl_dateHistory[#Headers], 0)), "-")</f>
        <v>x</v>
      </c>
      <c r="I1088" s="46" t="str">
        <f>IFERROR(INDEX(tbl_dateHistory[], MATCH(tbl_dailyDashboard[[#This Row],[runDate]:[runDate]], tbl_dateHistory[[runDate]:[runDate]], 0), MATCH(tbl_dailyDashboard[[#Headers],[percentBRE]], tbl_dateHistory[#Headers], 0)), "-")</f>
        <v>x</v>
      </c>
      <c r="J1088" s="47" t="str">
        <f>IFERROR(INDEX(tbl_dateHistory[], MATCH(tbl_dailyDashboard[[#This Row],[runDate]:[runDate]], tbl_dateHistory[[runDate]:[runDate]], 0), MATCH(tbl_dailyDashboard[[#Headers],[percentSystemErrors]], tbl_dateHistory[#Headers], 0)), "-")</f>
        <v>x</v>
      </c>
      <c r="K1088" s="69"/>
    </row>
    <row r="1089" spans="2:11" x14ac:dyDescent="0.3">
      <c r="B1089" s="63"/>
      <c r="C1089" s="45" t="str">
        <f>IFERROR((INDEX(tbl_dateHistory[], tbl_dailyDashboard[[#This Row],[rowLookup]], 1)), "-")</f>
        <v>x</v>
      </c>
      <c r="D1089" s="48" t="str">
        <f>IFERROR(INDEX(tbl_dateHistory[], MATCH(tbl_dailyDashboard[[#This Row],[runDate]:[runDate]], tbl_dateHistory[[runDate]:[runDate]], 0), MATCH(tbl_dailyDashboard[[#Headers],[avgBotRunTime]], tbl_dateHistory[#Headers], 0)), "-")</f>
        <v>x</v>
      </c>
      <c r="E1089" s="48" t="str">
        <f>IFERROR(INDEX(tbl_dateHistory[], MATCH(tbl_dailyDashboard[[#This Row],[runDate]:[runDate]], tbl_dateHistory[[runDate]:[runDate]], 0), MATCH(tbl_dailyDashboard[[#Headers],[avgTransactionTime]], tbl_dateHistory[#Headers], 0)), "-")</f>
        <v>x</v>
      </c>
      <c r="F1089" s="5" t="str">
        <f>IFERROR(INDEX(tbl_dateHistory[], MATCH(tbl_dailyDashboard[[#This Row],[runDate]:[runDate]], tbl_dateHistory[[runDate]:[runDate]], 0), MATCH(tbl_dailyDashboard[[#Headers],[botRuns]], tbl_dateHistory[#Headers], 0)), "-")</f>
        <v>x</v>
      </c>
      <c r="G1089" s="6" t="str">
        <f>IFERROR(INDEX(tbl_dateHistory[], MATCH(tbl_dailyDashboard[[#This Row],[runDate]:[runDate]], tbl_dateHistory[[runDate]:[runDate]], 0), MATCH(tbl_dailyDashboard[[#Headers],[totalTransactions]], tbl_dateHistory[#Headers], 0)), "-")</f>
        <v>x</v>
      </c>
      <c r="H1089" s="46" t="str">
        <f>IFERROR(INDEX(tbl_dateHistory[], MATCH(tbl_dailyDashboard[[#This Row],[runDate]:[runDate]], tbl_dateHistory[[runDate]:[runDate]], 0), MATCH(tbl_dailyDashboard[[#Headers],[percentSuccessful]], tbl_dateHistory[#Headers], 0)), "-")</f>
        <v>x</v>
      </c>
      <c r="I1089" s="46" t="str">
        <f>IFERROR(INDEX(tbl_dateHistory[], MATCH(tbl_dailyDashboard[[#This Row],[runDate]:[runDate]], tbl_dateHistory[[runDate]:[runDate]], 0), MATCH(tbl_dailyDashboard[[#Headers],[percentBRE]], tbl_dateHistory[#Headers], 0)), "-")</f>
        <v>x</v>
      </c>
      <c r="J1089" s="47" t="str">
        <f>IFERROR(INDEX(tbl_dateHistory[], MATCH(tbl_dailyDashboard[[#This Row],[runDate]:[runDate]], tbl_dateHistory[[runDate]:[runDate]], 0), MATCH(tbl_dailyDashboard[[#Headers],[percentSystemErrors]], tbl_dateHistory[#Headers], 0)), "-")</f>
        <v>x</v>
      </c>
      <c r="K1089" s="69"/>
    </row>
    <row r="1090" spans="2:11" x14ac:dyDescent="0.3">
      <c r="B1090" s="63"/>
      <c r="C1090" s="45" t="str">
        <f>IFERROR((INDEX(tbl_dateHistory[], tbl_dailyDashboard[[#This Row],[rowLookup]], 1)), "-")</f>
        <v>x</v>
      </c>
      <c r="D1090" s="48" t="str">
        <f>IFERROR(INDEX(tbl_dateHistory[], MATCH(tbl_dailyDashboard[[#This Row],[runDate]:[runDate]], tbl_dateHistory[[runDate]:[runDate]], 0), MATCH(tbl_dailyDashboard[[#Headers],[avgBotRunTime]], tbl_dateHistory[#Headers], 0)), "-")</f>
        <v>x</v>
      </c>
      <c r="E1090" s="48" t="str">
        <f>IFERROR(INDEX(tbl_dateHistory[], MATCH(tbl_dailyDashboard[[#This Row],[runDate]:[runDate]], tbl_dateHistory[[runDate]:[runDate]], 0), MATCH(tbl_dailyDashboard[[#Headers],[avgTransactionTime]], tbl_dateHistory[#Headers], 0)), "-")</f>
        <v>x</v>
      </c>
      <c r="F1090" s="5" t="str">
        <f>IFERROR(INDEX(tbl_dateHistory[], MATCH(tbl_dailyDashboard[[#This Row],[runDate]:[runDate]], tbl_dateHistory[[runDate]:[runDate]], 0), MATCH(tbl_dailyDashboard[[#Headers],[botRuns]], tbl_dateHistory[#Headers], 0)), "-")</f>
        <v>x</v>
      </c>
      <c r="G1090" s="6" t="str">
        <f>IFERROR(INDEX(tbl_dateHistory[], MATCH(tbl_dailyDashboard[[#This Row],[runDate]:[runDate]], tbl_dateHistory[[runDate]:[runDate]], 0), MATCH(tbl_dailyDashboard[[#Headers],[totalTransactions]], tbl_dateHistory[#Headers], 0)), "-")</f>
        <v>x</v>
      </c>
      <c r="H1090" s="46" t="str">
        <f>IFERROR(INDEX(tbl_dateHistory[], MATCH(tbl_dailyDashboard[[#This Row],[runDate]:[runDate]], tbl_dateHistory[[runDate]:[runDate]], 0), MATCH(tbl_dailyDashboard[[#Headers],[percentSuccessful]], tbl_dateHistory[#Headers], 0)), "-")</f>
        <v>x</v>
      </c>
      <c r="I1090" s="46" t="str">
        <f>IFERROR(INDEX(tbl_dateHistory[], MATCH(tbl_dailyDashboard[[#This Row],[runDate]:[runDate]], tbl_dateHistory[[runDate]:[runDate]], 0), MATCH(tbl_dailyDashboard[[#Headers],[percentBRE]], tbl_dateHistory[#Headers], 0)), "-")</f>
        <v>x</v>
      </c>
      <c r="J1090" s="47" t="str">
        <f>IFERROR(INDEX(tbl_dateHistory[], MATCH(tbl_dailyDashboard[[#This Row],[runDate]:[runDate]], tbl_dateHistory[[runDate]:[runDate]], 0), MATCH(tbl_dailyDashboard[[#Headers],[percentSystemErrors]], tbl_dateHistory[#Headers], 0)), "-")</f>
        <v>x</v>
      </c>
      <c r="K1090" s="69"/>
    </row>
    <row r="1091" spans="2:11" x14ac:dyDescent="0.3">
      <c r="B1091" s="63"/>
      <c r="C1091" s="45" t="str">
        <f>IFERROR((INDEX(tbl_dateHistory[], tbl_dailyDashboard[[#This Row],[rowLookup]], 1)), "-")</f>
        <v>x</v>
      </c>
      <c r="D1091" s="48" t="str">
        <f>IFERROR(INDEX(tbl_dateHistory[], MATCH(tbl_dailyDashboard[[#This Row],[runDate]:[runDate]], tbl_dateHistory[[runDate]:[runDate]], 0), MATCH(tbl_dailyDashboard[[#Headers],[avgBotRunTime]], tbl_dateHistory[#Headers], 0)), "-")</f>
        <v>x</v>
      </c>
      <c r="E1091" s="48" t="str">
        <f>IFERROR(INDEX(tbl_dateHistory[], MATCH(tbl_dailyDashboard[[#This Row],[runDate]:[runDate]], tbl_dateHistory[[runDate]:[runDate]], 0), MATCH(tbl_dailyDashboard[[#Headers],[avgTransactionTime]], tbl_dateHistory[#Headers], 0)), "-")</f>
        <v>x</v>
      </c>
      <c r="F1091" s="5" t="str">
        <f>IFERROR(INDEX(tbl_dateHistory[], MATCH(tbl_dailyDashboard[[#This Row],[runDate]:[runDate]], tbl_dateHistory[[runDate]:[runDate]], 0), MATCH(tbl_dailyDashboard[[#Headers],[botRuns]], tbl_dateHistory[#Headers], 0)), "-")</f>
        <v>x</v>
      </c>
      <c r="G1091" s="6" t="str">
        <f>IFERROR(INDEX(tbl_dateHistory[], MATCH(tbl_dailyDashboard[[#This Row],[runDate]:[runDate]], tbl_dateHistory[[runDate]:[runDate]], 0), MATCH(tbl_dailyDashboard[[#Headers],[totalTransactions]], tbl_dateHistory[#Headers], 0)), "-")</f>
        <v>x</v>
      </c>
      <c r="H1091" s="46" t="str">
        <f>IFERROR(INDEX(tbl_dateHistory[], MATCH(tbl_dailyDashboard[[#This Row],[runDate]:[runDate]], tbl_dateHistory[[runDate]:[runDate]], 0), MATCH(tbl_dailyDashboard[[#Headers],[percentSuccessful]], tbl_dateHistory[#Headers], 0)), "-")</f>
        <v>x</v>
      </c>
      <c r="I1091" s="46" t="str">
        <f>IFERROR(INDEX(tbl_dateHistory[], MATCH(tbl_dailyDashboard[[#This Row],[runDate]:[runDate]], tbl_dateHistory[[runDate]:[runDate]], 0), MATCH(tbl_dailyDashboard[[#Headers],[percentBRE]], tbl_dateHistory[#Headers], 0)), "-")</f>
        <v>x</v>
      </c>
      <c r="J1091" s="47" t="str">
        <f>IFERROR(INDEX(tbl_dateHistory[], MATCH(tbl_dailyDashboard[[#This Row],[runDate]:[runDate]], tbl_dateHistory[[runDate]:[runDate]], 0), MATCH(tbl_dailyDashboard[[#Headers],[percentSystemErrors]], tbl_dateHistory[#Headers], 0)), "-")</f>
        <v>x</v>
      </c>
      <c r="K1091" s="69"/>
    </row>
    <row r="1092" spans="2:11" x14ac:dyDescent="0.3">
      <c r="B1092" s="63"/>
      <c r="C1092" s="45" t="str">
        <f>IFERROR((INDEX(tbl_dateHistory[], tbl_dailyDashboard[[#This Row],[rowLookup]], 1)), "-")</f>
        <v>x</v>
      </c>
      <c r="D1092" s="48" t="str">
        <f>IFERROR(INDEX(tbl_dateHistory[], MATCH(tbl_dailyDashboard[[#This Row],[runDate]:[runDate]], tbl_dateHistory[[runDate]:[runDate]], 0), MATCH(tbl_dailyDashboard[[#Headers],[avgBotRunTime]], tbl_dateHistory[#Headers], 0)), "-")</f>
        <v>x</v>
      </c>
      <c r="E1092" s="48" t="str">
        <f>IFERROR(INDEX(tbl_dateHistory[], MATCH(tbl_dailyDashboard[[#This Row],[runDate]:[runDate]], tbl_dateHistory[[runDate]:[runDate]], 0), MATCH(tbl_dailyDashboard[[#Headers],[avgTransactionTime]], tbl_dateHistory[#Headers], 0)), "-")</f>
        <v>x</v>
      </c>
      <c r="F1092" s="5" t="str">
        <f>IFERROR(INDEX(tbl_dateHistory[], MATCH(tbl_dailyDashboard[[#This Row],[runDate]:[runDate]], tbl_dateHistory[[runDate]:[runDate]], 0), MATCH(tbl_dailyDashboard[[#Headers],[botRuns]], tbl_dateHistory[#Headers], 0)), "-")</f>
        <v>x</v>
      </c>
      <c r="G1092" s="6" t="str">
        <f>IFERROR(INDEX(tbl_dateHistory[], MATCH(tbl_dailyDashboard[[#This Row],[runDate]:[runDate]], tbl_dateHistory[[runDate]:[runDate]], 0), MATCH(tbl_dailyDashboard[[#Headers],[totalTransactions]], tbl_dateHistory[#Headers], 0)), "-")</f>
        <v>x</v>
      </c>
      <c r="H1092" s="46" t="str">
        <f>IFERROR(INDEX(tbl_dateHistory[], MATCH(tbl_dailyDashboard[[#This Row],[runDate]:[runDate]], tbl_dateHistory[[runDate]:[runDate]], 0), MATCH(tbl_dailyDashboard[[#Headers],[percentSuccessful]], tbl_dateHistory[#Headers], 0)), "-")</f>
        <v>x</v>
      </c>
      <c r="I1092" s="46" t="str">
        <f>IFERROR(INDEX(tbl_dateHistory[], MATCH(tbl_dailyDashboard[[#This Row],[runDate]:[runDate]], tbl_dateHistory[[runDate]:[runDate]], 0), MATCH(tbl_dailyDashboard[[#Headers],[percentBRE]], tbl_dateHistory[#Headers], 0)), "-")</f>
        <v>x</v>
      </c>
      <c r="J1092" s="47" t="str">
        <f>IFERROR(INDEX(tbl_dateHistory[], MATCH(tbl_dailyDashboard[[#This Row],[runDate]:[runDate]], tbl_dateHistory[[runDate]:[runDate]], 0), MATCH(tbl_dailyDashboard[[#Headers],[percentSystemErrors]], tbl_dateHistory[#Headers], 0)), "-")</f>
        <v>x</v>
      </c>
      <c r="K1092" s="69"/>
    </row>
    <row r="1093" spans="2:11" x14ac:dyDescent="0.3">
      <c r="B1093" s="63"/>
      <c r="C1093" s="45" t="str">
        <f>IFERROR((INDEX(tbl_dateHistory[], tbl_dailyDashboard[[#This Row],[rowLookup]], 1)), "-")</f>
        <v>x</v>
      </c>
      <c r="D1093" s="48" t="str">
        <f>IFERROR(INDEX(tbl_dateHistory[], MATCH(tbl_dailyDashboard[[#This Row],[runDate]:[runDate]], tbl_dateHistory[[runDate]:[runDate]], 0), MATCH(tbl_dailyDashboard[[#Headers],[avgBotRunTime]], tbl_dateHistory[#Headers], 0)), "-")</f>
        <v>x</v>
      </c>
      <c r="E1093" s="48" t="str">
        <f>IFERROR(INDEX(tbl_dateHistory[], MATCH(tbl_dailyDashboard[[#This Row],[runDate]:[runDate]], tbl_dateHistory[[runDate]:[runDate]], 0), MATCH(tbl_dailyDashboard[[#Headers],[avgTransactionTime]], tbl_dateHistory[#Headers], 0)), "-")</f>
        <v>x</v>
      </c>
      <c r="F1093" s="5" t="str">
        <f>IFERROR(INDEX(tbl_dateHistory[], MATCH(tbl_dailyDashboard[[#This Row],[runDate]:[runDate]], tbl_dateHistory[[runDate]:[runDate]], 0), MATCH(tbl_dailyDashboard[[#Headers],[botRuns]], tbl_dateHistory[#Headers], 0)), "-")</f>
        <v>x</v>
      </c>
      <c r="G1093" s="6" t="str">
        <f>IFERROR(INDEX(tbl_dateHistory[], MATCH(tbl_dailyDashboard[[#This Row],[runDate]:[runDate]], tbl_dateHistory[[runDate]:[runDate]], 0), MATCH(tbl_dailyDashboard[[#Headers],[totalTransactions]], tbl_dateHistory[#Headers], 0)), "-")</f>
        <v>x</v>
      </c>
      <c r="H1093" s="46" t="str">
        <f>IFERROR(INDEX(tbl_dateHistory[], MATCH(tbl_dailyDashboard[[#This Row],[runDate]:[runDate]], tbl_dateHistory[[runDate]:[runDate]], 0), MATCH(tbl_dailyDashboard[[#Headers],[percentSuccessful]], tbl_dateHistory[#Headers], 0)), "-")</f>
        <v>x</v>
      </c>
      <c r="I1093" s="46" t="str">
        <f>IFERROR(INDEX(tbl_dateHistory[], MATCH(tbl_dailyDashboard[[#This Row],[runDate]:[runDate]], tbl_dateHistory[[runDate]:[runDate]], 0), MATCH(tbl_dailyDashboard[[#Headers],[percentBRE]], tbl_dateHistory[#Headers], 0)), "-")</f>
        <v>x</v>
      </c>
      <c r="J1093" s="47" t="str">
        <f>IFERROR(INDEX(tbl_dateHistory[], MATCH(tbl_dailyDashboard[[#This Row],[runDate]:[runDate]], tbl_dateHistory[[runDate]:[runDate]], 0), MATCH(tbl_dailyDashboard[[#Headers],[percentSystemErrors]], tbl_dateHistory[#Headers], 0)), "-")</f>
        <v>x</v>
      </c>
      <c r="K1093" s="69"/>
    </row>
    <row r="1094" spans="2:11" x14ac:dyDescent="0.3">
      <c r="B1094" s="63"/>
      <c r="C1094" s="45" t="str">
        <f>IFERROR((INDEX(tbl_dateHistory[], tbl_dailyDashboard[[#This Row],[rowLookup]], 1)), "-")</f>
        <v>x</v>
      </c>
      <c r="D1094" s="48" t="str">
        <f>IFERROR(INDEX(tbl_dateHistory[], MATCH(tbl_dailyDashboard[[#This Row],[runDate]:[runDate]], tbl_dateHistory[[runDate]:[runDate]], 0), MATCH(tbl_dailyDashboard[[#Headers],[avgBotRunTime]], tbl_dateHistory[#Headers], 0)), "-")</f>
        <v>x</v>
      </c>
      <c r="E1094" s="48" t="str">
        <f>IFERROR(INDEX(tbl_dateHistory[], MATCH(tbl_dailyDashboard[[#This Row],[runDate]:[runDate]], tbl_dateHistory[[runDate]:[runDate]], 0), MATCH(tbl_dailyDashboard[[#Headers],[avgTransactionTime]], tbl_dateHistory[#Headers], 0)), "-")</f>
        <v>x</v>
      </c>
      <c r="F1094" s="5" t="str">
        <f>IFERROR(INDEX(tbl_dateHistory[], MATCH(tbl_dailyDashboard[[#This Row],[runDate]:[runDate]], tbl_dateHistory[[runDate]:[runDate]], 0), MATCH(tbl_dailyDashboard[[#Headers],[botRuns]], tbl_dateHistory[#Headers], 0)), "-")</f>
        <v>x</v>
      </c>
      <c r="G1094" s="6" t="str">
        <f>IFERROR(INDEX(tbl_dateHistory[], MATCH(tbl_dailyDashboard[[#This Row],[runDate]:[runDate]], tbl_dateHistory[[runDate]:[runDate]], 0), MATCH(tbl_dailyDashboard[[#Headers],[totalTransactions]], tbl_dateHistory[#Headers], 0)), "-")</f>
        <v>x</v>
      </c>
      <c r="H1094" s="46" t="str">
        <f>IFERROR(INDEX(tbl_dateHistory[], MATCH(tbl_dailyDashboard[[#This Row],[runDate]:[runDate]], tbl_dateHistory[[runDate]:[runDate]], 0), MATCH(tbl_dailyDashboard[[#Headers],[percentSuccessful]], tbl_dateHistory[#Headers], 0)), "-")</f>
        <v>x</v>
      </c>
      <c r="I1094" s="46" t="str">
        <f>IFERROR(INDEX(tbl_dateHistory[], MATCH(tbl_dailyDashboard[[#This Row],[runDate]:[runDate]], tbl_dateHistory[[runDate]:[runDate]], 0), MATCH(tbl_dailyDashboard[[#Headers],[percentBRE]], tbl_dateHistory[#Headers], 0)), "-")</f>
        <v>x</v>
      </c>
      <c r="J1094" s="47" t="str">
        <f>IFERROR(INDEX(tbl_dateHistory[], MATCH(tbl_dailyDashboard[[#This Row],[runDate]:[runDate]], tbl_dateHistory[[runDate]:[runDate]], 0), MATCH(tbl_dailyDashboard[[#Headers],[percentSystemErrors]], tbl_dateHistory[#Headers], 0)), "-")</f>
        <v>x</v>
      </c>
      <c r="K1094" s="69"/>
    </row>
    <row r="1095" spans="2:11" x14ac:dyDescent="0.3">
      <c r="B1095" s="63"/>
      <c r="C1095" s="45" t="str">
        <f>IFERROR((INDEX(tbl_dateHistory[], tbl_dailyDashboard[[#This Row],[rowLookup]], 1)), "-")</f>
        <v>x</v>
      </c>
      <c r="D1095" s="48" t="str">
        <f>IFERROR(INDEX(tbl_dateHistory[], MATCH(tbl_dailyDashboard[[#This Row],[runDate]:[runDate]], tbl_dateHistory[[runDate]:[runDate]], 0), MATCH(tbl_dailyDashboard[[#Headers],[avgBotRunTime]], tbl_dateHistory[#Headers], 0)), "-")</f>
        <v>x</v>
      </c>
      <c r="E1095" s="48" t="str">
        <f>IFERROR(INDEX(tbl_dateHistory[], MATCH(tbl_dailyDashboard[[#This Row],[runDate]:[runDate]], tbl_dateHistory[[runDate]:[runDate]], 0), MATCH(tbl_dailyDashboard[[#Headers],[avgTransactionTime]], tbl_dateHistory[#Headers], 0)), "-")</f>
        <v>x</v>
      </c>
      <c r="F1095" s="5" t="str">
        <f>IFERROR(INDEX(tbl_dateHistory[], MATCH(tbl_dailyDashboard[[#This Row],[runDate]:[runDate]], tbl_dateHistory[[runDate]:[runDate]], 0), MATCH(tbl_dailyDashboard[[#Headers],[botRuns]], tbl_dateHistory[#Headers], 0)), "-")</f>
        <v>x</v>
      </c>
      <c r="G1095" s="6" t="str">
        <f>IFERROR(INDEX(tbl_dateHistory[], MATCH(tbl_dailyDashboard[[#This Row],[runDate]:[runDate]], tbl_dateHistory[[runDate]:[runDate]], 0), MATCH(tbl_dailyDashboard[[#Headers],[totalTransactions]], tbl_dateHistory[#Headers], 0)), "-")</f>
        <v>x</v>
      </c>
      <c r="H1095" s="46" t="str">
        <f>IFERROR(INDEX(tbl_dateHistory[], MATCH(tbl_dailyDashboard[[#This Row],[runDate]:[runDate]], tbl_dateHistory[[runDate]:[runDate]], 0), MATCH(tbl_dailyDashboard[[#Headers],[percentSuccessful]], tbl_dateHistory[#Headers], 0)), "-")</f>
        <v>x</v>
      </c>
      <c r="I1095" s="46" t="str">
        <f>IFERROR(INDEX(tbl_dateHistory[], MATCH(tbl_dailyDashboard[[#This Row],[runDate]:[runDate]], tbl_dateHistory[[runDate]:[runDate]], 0), MATCH(tbl_dailyDashboard[[#Headers],[percentBRE]], tbl_dateHistory[#Headers], 0)), "-")</f>
        <v>x</v>
      </c>
      <c r="J1095" s="47" t="str">
        <f>IFERROR(INDEX(tbl_dateHistory[], MATCH(tbl_dailyDashboard[[#This Row],[runDate]:[runDate]], tbl_dateHistory[[runDate]:[runDate]], 0), MATCH(tbl_dailyDashboard[[#Headers],[percentSystemErrors]], tbl_dateHistory[#Headers], 0)), "-")</f>
        <v>x</v>
      </c>
      <c r="K1095" s="69"/>
    </row>
    <row r="1096" spans="2:11" x14ac:dyDescent="0.3">
      <c r="B1096" s="63"/>
      <c r="C1096" s="45" t="str">
        <f>IFERROR((INDEX(tbl_dateHistory[], tbl_dailyDashboard[[#This Row],[rowLookup]], 1)), "-")</f>
        <v>x</v>
      </c>
      <c r="D1096" s="48" t="str">
        <f>IFERROR(INDEX(tbl_dateHistory[], MATCH(tbl_dailyDashboard[[#This Row],[runDate]:[runDate]], tbl_dateHistory[[runDate]:[runDate]], 0), MATCH(tbl_dailyDashboard[[#Headers],[avgBotRunTime]], tbl_dateHistory[#Headers], 0)), "-")</f>
        <v>x</v>
      </c>
      <c r="E1096" s="48" t="str">
        <f>IFERROR(INDEX(tbl_dateHistory[], MATCH(tbl_dailyDashboard[[#This Row],[runDate]:[runDate]], tbl_dateHistory[[runDate]:[runDate]], 0), MATCH(tbl_dailyDashboard[[#Headers],[avgTransactionTime]], tbl_dateHistory[#Headers], 0)), "-")</f>
        <v>x</v>
      </c>
      <c r="F1096" s="5" t="str">
        <f>IFERROR(INDEX(tbl_dateHistory[], MATCH(tbl_dailyDashboard[[#This Row],[runDate]:[runDate]], tbl_dateHistory[[runDate]:[runDate]], 0), MATCH(tbl_dailyDashboard[[#Headers],[botRuns]], tbl_dateHistory[#Headers], 0)), "-")</f>
        <v>x</v>
      </c>
      <c r="G1096" s="6" t="str">
        <f>IFERROR(INDEX(tbl_dateHistory[], MATCH(tbl_dailyDashboard[[#This Row],[runDate]:[runDate]], tbl_dateHistory[[runDate]:[runDate]], 0), MATCH(tbl_dailyDashboard[[#Headers],[totalTransactions]], tbl_dateHistory[#Headers], 0)), "-")</f>
        <v>x</v>
      </c>
      <c r="H1096" s="46" t="str">
        <f>IFERROR(INDEX(tbl_dateHistory[], MATCH(tbl_dailyDashboard[[#This Row],[runDate]:[runDate]], tbl_dateHistory[[runDate]:[runDate]], 0), MATCH(tbl_dailyDashboard[[#Headers],[percentSuccessful]], tbl_dateHistory[#Headers], 0)), "-")</f>
        <v>x</v>
      </c>
      <c r="I1096" s="46" t="str">
        <f>IFERROR(INDEX(tbl_dateHistory[], MATCH(tbl_dailyDashboard[[#This Row],[runDate]:[runDate]], tbl_dateHistory[[runDate]:[runDate]], 0), MATCH(tbl_dailyDashboard[[#Headers],[percentBRE]], tbl_dateHistory[#Headers], 0)), "-")</f>
        <v>x</v>
      </c>
      <c r="J1096" s="47" t="str">
        <f>IFERROR(INDEX(tbl_dateHistory[], MATCH(tbl_dailyDashboard[[#This Row],[runDate]:[runDate]], tbl_dateHistory[[runDate]:[runDate]], 0), MATCH(tbl_dailyDashboard[[#Headers],[percentSystemErrors]], tbl_dateHistory[#Headers], 0)), "-")</f>
        <v>x</v>
      </c>
      <c r="K1096" s="69"/>
    </row>
    <row r="1097" spans="2:11" x14ac:dyDescent="0.3">
      <c r="B1097" s="63"/>
      <c r="C1097" s="45" t="str">
        <f>IFERROR((INDEX(tbl_dateHistory[], tbl_dailyDashboard[[#This Row],[rowLookup]], 1)), "-")</f>
        <v>x</v>
      </c>
      <c r="D1097" s="48" t="str">
        <f>IFERROR(INDEX(tbl_dateHistory[], MATCH(tbl_dailyDashboard[[#This Row],[runDate]:[runDate]], tbl_dateHistory[[runDate]:[runDate]], 0), MATCH(tbl_dailyDashboard[[#Headers],[avgBotRunTime]], tbl_dateHistory[#Headers], 0)), "-")</f>
        <v>x</v>
      </c>
      <c r="E1097" s="48" t="str">
        <f>IFERROR(INDEX(tbl_dateHistory[], MATCH(tbl_dailyDashboard[[#This Row],[runDate]:[runDate]], tbl_dateHistory[[runDate]:[runDate]], 0), MATCH(tbl_dailyDashboard[[#Headers],[avgTransactionTime]], tbl_dateHistory[#Headers], 0)), "-")</f>
        <v>x</v>
      </c>
      <c r="F1097" s="5" t="str">
        <f>IFERROR(INDEX(tbl_dateHistory[], MATCH(tbl_dailyDashboard[[#This Row],[runDate]:[runDate]], tbl_dateHistory[[runDate]:[runDate]], 0), MATCH(tbl_dailyDashboard[[#Headers],[botRuns]], tbl_dateHistory[#Headers], 0)), "-")</f>
        <v>x</v>
      </c>
      <c r="G1097" s="6" t="str">
        <f>IFERROR(INDEX(tbl_dateHistory[], MATCH(tbl_dailyDashboard[[#This Row],[runDate]:[runDate]], tbl_dateHistory[[runDate]:[runDate]], 0), MATCH(tbl_dailyDashboard[[#Headers],[totalTransactions]], tbl_dateHistory[#Headers], 0)), "-")</f>
        <v>x</v>
      </c>
      <c r="H1097" s="46" t="str">
        <f>IFERROR(INDEX(tbl_dateHistory[], MATCH(tbl_dailyDashboard[[#This Row],[runDate]:[runDate]], tbl_dateHistory[[runDate]:[runDate]], 0), MATCH(tbl_dailyDashboard[[#Headers],[percentSuccessful]], tbl_dateHistory[#Headers], 0)), "-")</f>
        <v>x</v>
      </c>
      <c r="I1097" s="46" t="str">
        <f>IFERROR(INDEX(tbl_dateHistory[], MATCH(tbl_dailyDashboard[[#This Row],[runDate]:[runDate]], tbl_dateHistory[[runDate]:[runDate]], 0), MATCH(tbl_dailyDashboard[[#Headers],[percentBRE]], tbl_dateHistory[#Headers], 0)), "-")</f>
        <v>x</v>
      </c>
      <c r="J1097" s="47" t="str">
        <f>IFERROR(INDEX(tbl_dateHistory[], MATCH(tbl_dailyDashboard[[#This Row],[runDate]:[runDate]], tbl_dateHistory[[runDate]:[runDate]], 0), MATCH(tbl_dailyDashboard[[#Headers],[percentSystemErrors]], tbl_dateHistory[#Headers], 0)), "-")</f>
        <v>x</v>
      </c>
      <c r="K1097" s="69"/>
    </row>
    <row r="1098" spans="2:11" x14ac:dyDescent="0.3">
      <c r="B1098" s="63"/>
      <c r="C1098" s="45" t="str">
        <f>IFERROR((INDEX(tbl_dateHistory[], tbl_dailyDashboard[[#This Row],[rowLookup]], 1)), "-")</f>
        <v>x</v>
      </c>
      <c r="D1098" s="48" t="str">
        <f>IFERROR(INDEX(tbl_dateHistory[], MATCH(tbl_dailyDashboard[[#This Row],[runDate]:[runDate]], tbl_dateHistory[[runDate]:[runDate]], 0), MATCH(tbl_dailyDashboard[[#Headers],[avgBotRunTime]], tbl_dateHistory[#Headers], 0)), "-")</f>
        <v>x</v>
      </c>
      <c r="E1098" s="48" t="str">
        <f>IFERROR(INDEX(tbl_dateHistory[], MATCH(tbl_dailyDashboard[[#This Row],[runDate]:[runDate]], tbl_dateHistory[[runDate]:[runDate]], 0), MATCH(tbl_dailyDashboard[[#Headers],[avgTransactionTime]], tbl_dateHistory[#Headers], 0)), "-")</f>
        <v>x</v>
      </c>
      <c r="F1098" s="5" t="str">
        <f>IFERROR(INDEX(tbl_dateHistory[], MATCH(tbl_dailyDashboard[[#This Row],[runDate]:[runDate]], tbl_dateHistory[[runDate]:[runDate]], 0), MATCH(tbl_dailyDashboard[[#Headers],[botRuns]], tbl_dateHistory[#Headers], 0)), "-")</f>
        <v>x</v>
      </c>
      <c r="G1098" s="6" t="str">
        <f>IFERROR(INDEX(tbl_dateHistory[], MATCH(tbl_dailyDashboard[[#This Row],[runDate]:[runDate]], tbl_dateHistory[[runDate]:[runDate]], 0), MATCH(tbl_dailyDashboard[[#Headers],[totalTransactions]], tbl_dateHistory[#Headers], 0)), "-")</f>
        <v>x</v>
      </c>
      <c r="H1098" s="46" t="str">
        <f>IFERROR(INDEX(tbl_dateHistory[], MATCH(tbl_dailyDashboard[[#This Row],[runDate]:[runDate]], tbl_dateHistory[[runDate]:[runDate]], 0), MATCH(tbl_dailyDashboard[[#Headers],[percentSuccessful]], tbl_dateHistory[#Headers], 0)), "-")</f>
        <v>x</v>
      </c>
      <c r="I1098" s="46" t="str">
        <f>IFERROR(INDEX(tbl_dateHistory[], MATCH(tbl_dailyDashboard[[#This Row],[runDate]:[runDate]], tbl_dateHistory[[runDate]:[runDate]], 0), MATCH(tbl_dailyDashboard[[#Headers],[percentBRE]], tbl_dateHistory[#Headers], 0)), "-")</f>
        <v>x</v>
      </c>
      <c r="J1098" s="47" t="str">
        <f>IFERROR(INDEX(tbl_dateHistory[], MATCH(tbl_dailyDashboard[[#This Row],[runDate]:[runDate]], tbl_dateHistory[[runDate]:[runDate]], 0), MATCH(tbl_dailyDashboard[[#Headers],[percentSystemErrors]], tbl_dateHistory[#Headers], 0)), "-")</f>
        <v>x</v>
      </c>
      <c r="K1098" s="69"/>
    </row>
    <row r="1099" spans="2:11" x14ac:dyDescent="0.3">
      <c r="B1099" s="63"/>
      <c r="C1099" s="45" t="str">
        <f>IFERROR((INDEX(tbl_dateHistory[], tbl_dailyDashboard[[#This Row],[rowLookup]], 1)), "-")</f>
        <v>x</v>
      </c>
      <c r="D1099" s="48" t="str">
        <f>IFERROR(INDEX(tbl_dateHistory[], MATCH(tbl_dailyDashboard[[#This Row],[runDate]:[runDate]], tbl_dateHistory[[runDate]:[runDate]], 0), MATCH(tbl_dailyDashboard[[#Headers],[avgBotRunTime]], tbl_dateHistory[#Headers], 0)), "-")</f>
        <v>x</v>
      </c>
      <c r="E1099" s="48" t="str">
        <f>IFERROR(INDEX(tbl_dateHistory[], MATCH(tbl_dailyDashboard[[#This Row],[runDate]:[runDate]], tbl_dateHistory[[runDate]:[runDate]], 0), MATCH(tbl_dailyDashboard[[#Headers],[avgTransactionTime]], tbl_dateHistory[#Headers], 0)), "-")</f>
        <v>x</v>
      </c>
      <c r="F1099" s="5" t="str">
        <f>IFERROR(INDEX(tbl_dateHistory[], MATCH(tbl_dailyDashboard[[#This Row],[runDate]:[runDate]], tbl_dateHistory[[runDate]:[runDate]], 0), MATCH(tbl_dailyDashboard[[#Headers],[botRuns]], tbl_dateHistory[#Headers], 0)), "-")</f>
        <v>x</v>
      </c>
      <c r="G1099" s="6" t="str">
        <f>IFERROR(INDEX(tbl_dateHistory[], MATCH(tbl_dailyDashboard[[#This Row],[runDate]:[runDate]], tbl_dateHistory[[runDate]:[runDate]], 0), MATCH(tbl_dailyDashboard[[#Headers],[totalTransactions]], tbl_dateHistory[#Headers], 0)), "-")</f>
        <v>x</v>
      </c>
      <c r="H1099" s="46" t="str">
        <f>IFERROR(INDEX(tbl_dateHistory[], MATCH(tbl_dailyDashboard[[#This Row],[runDate]:[runDate]], tbl_dateHistory[[runDate]:[runDate]], 0), MATCH(tbl_dailyDashboard[[#Headers],[percentSuccessful]], tbl_dateHistory[#Headers], 0)), "-")</f>
        <v>x</v>
      </c>
      <c r="I1099" s="46" t="str">
        <f>IFERROR(INDEX(tbl_dateHistory[], MATCH(tbl_dailyDashboard[[#This Row],[runDate]:[runDate]], tbl_dateHistory[[runDate]:[runDate]], 0), MATCH(tbl_dailyDashboard[[#Headers],[percentBRE]], tbl_dateHistory[#Headers], 0)), "-")</f>
        <v>x</v>
      </c>
      <c r="J1099" s="47" t="str">
        <f>IFERROR(INDEX(tbl_dateHistory[], MATCH(tbl_dailyDashboard[[#This Row],[runDate]:[runDate]], tbl_dateHistory[[runDate]:[runDate]], 0), MATCH(tbl_dailyDashboard[[#Headers],[percentSystemErrors]], tbl_dateHistory[#Headers], 0)), "-")</f>
        <v>x</v>
      </c>
      <c r="K1099" s="69"/>
    </row>
    <row r="1100" spans="2:11" x14ac:dyDescent="0.3">
      <c r="B1100" s="63"/>
      <c r="C1100" s="45" t="str">
        <f>IFERROR((INDEX(tbl_dateHistory[], tbl_dailyDashboard[[#This Row],[rowLookup]], 1)), "-")</f>
        <v>x</v>
      </c>
      <c r="D1100" s="48" t="str">
        <f>IFERROR(INDEX(tbl_dateHistory[], MATCH(tbl_dailyDashboard[[#This Row],[runDate]:[runDate]], tbl_dateHistory[[runDate]:[runDate]], 0), MATCH(tbl_dailyDashboard[[#Headers],[avgBotRunTime]], tbl_dateHistory[#Headers], 0)), "-")</f>
        <v>x</v>
      </c>
      <c r="E1100" s="48" t="str">
        <f>IFERROR(INDEX(tbl_dateHistory[], MATCH(tbl_dailyDashboard[[#This Row],[runDate]:[runDate]], tbl_dateHistory[[runDate]:[runDate]], 0), MATCH(tbl_dailyDashboard[[#Headers],[avgTransactionTime]], tbl_dateHistory[#Headers], 0)), "-")</f>
        <v>x</v>
      </c>
      <c r="F1100" s="5" t="str">
        <f>IFERROR(INDEX(tbl_dateHistory[], MATCH(tbl_dailyDashboard[[#This Row],[runDate]:[runDate]], tbl_dateHistory[[runDate]:[runDate]], 0), MATCH(tbl_dailyDashboard[[#Headers],[botRuns]], tbl_dateHistory[#Headers], 0)), "-")</f>
        <v>x</v>
      </c>
      <c r="G1100" s="6" t="str">
        <f>IFERROR(INDEX(tbl_dateHistory[], MATCH(tbl_dailyDashboard[[#This Row],[runDate]:[runDate]], tbl_dateHistory[[runDate]:[runDate]], 0), MATCH(tbl_dailyDashboard[[#Headers],[totalTransactions]], tbl_dateHistory[#Headers], 0)), "-")</f>
        <v>x</v>
      </c>
      <c r="H1100" s="46" t="str">
        <f>IFERROR(INDEX(tbl_dateHistory[], MATCH(tbl_dailyDashboard[[#This Row],[runDate]:[runDate]], tbl_dateHistory[[runDate]:[runDate]], 0), MATCH(tbl_dailyDashboard[[#Headers],[percentSuccessful]], tbl_dateHistory[#Headers], 0)), "-")</f>
        <v>x</v>
      </c>
      <c r="I1100" s="46" t="str">
        <f>IFERROR(INDEX(tbl_dateHistory[], MATCH(tbl_dailyDashboard[[#This Row],[runDate]:[runDate]], tbl_dateHistory[[runDate]:[runDate]], 0), MATCH(tbl_dailyDashboard[[#Headers],[percentBRE]], tbl_dateHistory[#Headers], 0)), "-")</f>
        <v>x</v>
      </c>
      <c r="J1100" s="47" t="str">
        <f>IFERROR(INDEX(tbl_dateHistory[], MATCH(tbl_dailyDashboard[[#This Row],[runDate]:[runDate]], tbl_dateHistory[[runDate]:[runDate]], 0), MATCH(tbl_dailyDashboard[[#Headers],[percentSystemErrors]], tbl_dateHistory[#Headers], 0)), "-")</f>
        <v>x</v>
      </c>
      <c r="K1100" s="69"/>
    </row>
    <row r="1101" spans="2:11" x14ac:dyDescent="0.3">
      <c r="B1101" s="63"/>
      <c r="C1101" s="45" t="str">
        <f>IFERROR((INDEX(tbl_dateHistory[], tbl_dailyDashboard[[#This Row],[rowLookup]], 1)), "-")</f>
        <v>x</v>
      </c>
      <c r="D1101" s="48" t="str">
        <f>IFERROR(INDEX(tbl_dateHistory[], MATCH(tbl_dailyDashboard[[#This Row],[runDate]:[runDate]], tbl_dateHistory[[runDate]:[runDate]], 0), MATCH(tbl_dailyDashboard[[#Headers],[avgBotRunTime]], tbl_dateHistory[#Headers], 0)), "-")</f>
        <v>x</v>
      </c>
      <c r="E1101" s="48" t="str">
        <f>IFERROR(INDEX(tbl_dateHistory[], MATCH(tbl_dailyDashboard[[#This Row],[runDate]:[runDate]], tbl_dateHistory[[runDate]:[runDate]], 0), MATCH(tbl_dailyDashboard[[#Headers],[avgTransactionTime]], tbl_dateHistory[#Headers], 0)), "-")</f>
        <v>x</v>
      </c>
      <c r="F1101" s="5" t="str">
        <f>IFERROR(INDEX(tbl_dateHistory[], MATCH(tbl_dailyDashboard[[#This Row],[runDate]:[runDate]], tbl_dateHistory[[runDate]:[runDate]], 0), MATCH(tbl_dailyDashboard[[#Headers],[botRuns]], tbl_dateHistory[#Headers], 0)), "-")</f>
        <v>x</v>
      </c>
      <c r="G1101" s="6" t="str">
        <f>IFERROR(INDEX(tbl_dateHistory[], MATCH(tbl_dailyDashboard[[#This Row],[runDate]:[runDate]], tbl_dateHistory[[runDate]:[runDate]], 0), MATCH(tbl_dailyDashboard[[#Headers],[totalTransactions]], tbl_dateHistory[#Headers], 0)), "-")</f>
        <v>x</v>
      </c>
      <c r="H1101" s="46" t="str">
        <f>IFERROR(INDEX(tbl_dateHistory[], MATCH(tbl_dailyDashboard[[#This Row],[runDate]:[runDate]], tbl_dateHistory[[runDate]:[runDate]], 0), MATCH(tbl_dailyDashboard[[#Headers],[percentSuccessful]], tbl_dateHistory[#Headers], 0)), "-")</f>
        <v>x</v>
      </c>
      <c r="I1101" s="46" t="str">
        <f>IFERROR(INDEX(tbl_dateHistory[], MATCH(tbl_dailyDashboard[[#This Row],[runDate]:[runDate]], tbl_dateHistory[[runDate]:[runDate]], 0), MATCH(tbl_dailyDashboard[[#Headers],[percentBRE]], tbl_dateHistory[#Headers], 0)), "-")</f>
        <v>x</v>
      </c>
      <c r="J1101" s="47" t="str">
        <f>IFERROR(INDEX(tbl_dateHistory[], MATCH(tbl_dailyDashboard[[#This Row],[runDate]:[runDate]], tbl_dateHistory[[runDate]:[runDate]], 0), MATCH(tbl_dailyDashboard[[#Headers],[percentSystemErrors]], tbl_dateHistory[#Headers], 0)), "-")</f>
        <v>x</v>
      </c>
      <c r="K1101" s="69"/>
    </row>
    <row r="1102" spans="2:11" x14ac:dyDescent="0.3">
      <c r="B1102" s="63"/>
      <c r="C1102" s="45" t="str">
        <f>IFERROR((INDEX(tbl_dateHistory[], tbl_dailyDashboard[[#This Row],[rowLookup]], 1)), "-")</f>
        <v>x</v>
      </c>
      <c r="D1102" s="48" t="str">
        <f>IFERROR(INDEX(tbl_dateHistory[], MATCH(tbl_dailyDashboard[[#This Row],[runDate]:[runDate]], tbl_dateHistory[[runDate]:[runDate]], 0), MATCH(tbl_dailyDashboard[[#Headers],[avgBotRunTime]], tbl_dateHistory[#Headers], 0)), "-")</f>
        <v>x</v>
      </c>
      <c r="E1102" s="48" t="str">
        <f>IFERROR(INDEX(tbl_dateHistory[], MATCH(tbl_dailyDashboard[[#This Row],[runDate]:[runDate]], tbl_dateHistory[[runDate]:[runDate]], 0), MATCH(tbl_dailyDashboard[[#Headers],[avgTransactionTime]], tbl_dateHistory[#Headers], 0)), "-")</f>
        <v>x</v>
      </c>
      <c r="F1102" s="5" t="str">
        <f>IFERROR(INDEX(tbl_dateHistory[], MATCH(tbl_dailyDashboard[[#This Row],[runDate]:[runDate]], tbl_dateHistory[[runDate]:[runDate]], 0), MATCH(tbl_dailyDashboard[[#Headers],[botRuns]], tbl_dateHistory[#Headers], 0)), "-")</f>
        <v>x</v>
      </c>
      <c r="G1102" s="6" t="str">
        <f>IFERROR(INDEX(tbl_dateHistory[], MATCH(tbl_dailyDashboard[[#This Row],[runDate]:[runDate]], tbl_dateHistory[[runDate]:[runDate]], 0), MATCH(tbl_dailyDashboard[[#Headers],[totalTransactions]], tbl_dateHistory[#Headers], 0)), "-")</f>
        <v>x</v>
      </c>
      <c r="H1102" s="46" t="str">
        <f>IFERROR(INDEX(tbl_dateHistory[], MATCH(tbl_dailyDashboard[[#This Row],[runDate]:[runDate]], tbl_dateHistory[[runDate]:[runDate]], 0), MATCH(tbl_dailyDashboard[[#Headers],[percentSuccessful]], tbl_dateHistory[#Headers], 0)), "-")</f>
        <v>x</v>
      </c>
      <c r="I1102" s="46" t="str">
        <f>IFERROR(INDEX(tbl_dateHistory[], MATCH(tbl_dailyDashboard[[#This Row],[runDate]:[runDate]], tbl_dateHistory[[runDate]:[runDate]], 0), MATCH(tbl_dailyDashboard[[#Headers],[percentBRE]], tbl_dateHistory[#Headers], 0)), "-")</f>
        <v>x</v>
      </c>
      <c r="J1102" s="47" t="str">
        <f>IFERROR(INDEX(tbl_dateHistory[], MATCH(tbl_dailyDashboard[[#This Row],[runDate]:[runDate]], tbl_dateHistory[[runDate]:[runDate]], 0), MATCH(tbl_dailyDashboard[[#Headers],[percentSystemErrors]], tbl_dateHistory[#Headers], 0)), "-")</f>
        <v>x</v>
      </c>
      <c r="K1102" s="69"/>
    </row>
    <row r="1103" spans="2:11" x14ac:dyDescent="0.3">
      <c r="B1103" s="63"/>
      <c r="C1103" s="45" t="str">
        <f>IFERROR((INDEX(tbl_dateHistory[], tbl_dailyDashboard[[#This Row],[rowLookup]], 1)), "-")</f>
        <v>x</v>
      </c>
      <c r="D1103" s="48" t="str">
        <f>IFERROR(INDEX(tbl_dateHistory[], MATCH(tbl_dailyDashboard[[#This Row],[runDate]:[runDate]], tbl_dateHistory[[runDate]:[runDate]], 0), MATCH(tbl_dailyDashboard[[#Headers],[avgBotRunTime]], tbl_dateHistory[#Headers], 0)), "-")</f>
        <v>x</v>
      </c>
      <c r="E1103" s="48" t="str">
        <f>IFERROR(INDEX(tbl_dateHistory[], MATCH(tbl_dailyDashboard[[#This Row],[runDate]:[runDate]], tbl_dateHistory[[runDate]:[runDate]], 0), MATCH(tbl_dailyDashboard[[#Headers],[avgTransactionTime]], tbl_dateHistory[#Headers], 0)), "-")</f>
        <v>x</v>
      </c>
      <c r="F1103" s="5" t="str">
        <f>IFERROR(INDEX(tbl_dateHistory[], MATCH(tbl_dailyDashboard[[#This Row],[runDate]:[runDate]], tbl_dateHistory[[runDate]:[runDate]], 0), MATCH(tbl_dailyDashboard[[#Headers],[botRuns]], tbl_dateHistory[#Headers], 0)), "-")</f>
        <v>x</v>
      </c>
      <c r="G1103" s="6" t="str">
        <f>IFERROR(INDEX(tbl_dateHistory[], MATCH(tbl_dailyDashboard[[#This Row],[runDate]:[runDate]], tbl_dateHistory[[runDate]:[runDate]], 0), MATCH(tbl_dailyDashboard[[#Headers],[totalTransactions]], tbl_dateHistory[#Headers], 0)), "-")</f>
        <v>x</v>
      </c>
      <c r="H1103" s="46" t="str">
        <f>IFERROR(INDEX(tbl_dateHistory[], MATCH(tbl_dailyDashboard[[#This Row],[runDate]:[runDate]], tbl_dateHistory[[runDate]:[runDate]], 0), MATCH(tbl_dailyDashboard[[#Headers],[percentSuccessful]], tbl_dateHistory[#Headers], 0)), "-")</f>
        <v>x</v>
      </c>
      <c r="I1103" s="46" t="str">
        <f>IFERROR(INDEX(tbl_dateHistory[], MATCH(tbl_dailyDashboard[[#This Row],[runDate]:[runDate]], tbl_dateHistory[[runDate]:[runDate]], 0), MATCH(tbl_dailyDashboard[[#Headers],[percentBRE]], tbl_dateHistory[#Headers], 0)), "-")</f>
        <v>x</v>
      </c>
      <c r="J1103" s="47" t="str">
        <f>IFERROR(INDEX(tbl_dateHistory[], MATCH(tbl_dailyDashboard[[#This Row],[runDate]:[runDate]], tbl_dateHistory[[runDate]:[runDate]], 0), MATCH(tbl_dailyDashboard[[#Headers],[percentSystemErrors]], tbl_dateHistory[#Headers], 0)), "-")</f>
        <v>x</v>
      </c>
      <c r="K1103" s="69"/>
    </row>
    <row r="1104" spans="2:11" x14ac:dyDescent="0.3">
      <c r="B1104" s="63"/>
      <c r="C1104" s="45" t="str">
        <f>IFERROR((INDEX(tbl_dateHistory[], tbl_dailyDashboard[[#This Row],[rowLookup]], 1)), "-")</f>
        <v>x</v>
      </c>
      <c r="D1104" s="48" t="str">
        <f>IFERROR(INDEX(tbl_dateHistory[], MATCH(tbl_dailyDashboard[[#This Row],[runDate]:[runDate]], tbl_dateHistory[[runDate]:[runDate]], 0), MATCH(tbl_dailyDashboard[[#Headers],[avgBotRunTime]], tbl_dateHistory[#Headers], 0)), "-")</f>
        <v>x</v>
      </c>
      <c r="E1104" s="48" t="str">
        <f>IFERROR(INDEX(tbl_dateHistory[], MATCH(tbl_dailyDashboard[[#This Row],[runDate]:[runDate]], tbl_dateHistory[[runDate]:[runDate]], 0), MATCH(tbl_dailyDashboard[[#Headers],[avgTransactionTime]], tbl_dateHistory[#Headers], 0)), "-")</f>
        <v>x</v>
      </c>
      <c r="F1104" s="5" t="str">
        <f>IFERROR(INDEX(tbl_dateHistory[], MATCH(tbl_dailyDashboard[[#This Row],[runDate]:[runDate]], tbl_dateHistory[[runDate]:[runDate]], 0), MATCH(tbl_dailyDashboard[[#Headers],[botRuns]], tbl_dateHistory[#Headers], 0)), "-")</f>
        <v>x</v>
      </c>
      <c r="G1104" s="6" t="str">
        <f>IFERROR(INDEX(tbl_dateHistory[], MATCH(tbl_dailyDashboard[[#This Row],[runDate]:[runDate]], tbl_dateHistory[[runDate]:[runDate]], 0), MATCH(tbl_dailyDashboard[[#Headers],[totalTransactions]], tbl_dateHistory[#Headers], 0)), "-")</f>
        <v>x</v>
      </c>
      <c r="H1104" s="46" t="str">
        <f>IFERROR(INDEX(tbl_dateHistory[], MATCH(tbl_dailyDashboard[[#This Row],[runDate]:[runDate]], tbl_dateHistory[[runDate]:[runDate]], 0), MATCH(tbl_dailyDashboard[[#Headers],[percentSuccessful]], tbl_dateHistory[#Headers], 0)), "-")</f>
        <v>x</v>
      </c>
      <c r="I1104" s="46" t="str">
        <f>IFERROR(INDEX(tbl_dateHistory[], MATCH(tbl_dailyDashboard[[#This Row],[runDate]:[runDate]], tbl_dateHistory[[runDate]:[runDate]], 0), MATCH(tbl_dailyDashboard[[#Headers],[percentBRE]], tbl_dateHistory[#Headers], 0)), "-")</f>
        <v>x</v>
      </c>
      <c r="J1104" s="47" t="str">
        <f>IFERROR(INDEX(tbl_dateHistory[], MATCH(tbl_dailyDashboard[[#This Row],[runDate]:[runDate]], tbl_dateHistory[[runDate]:[runDate]], 0), MATCH(tbl_dailyDashboard[[#Headers],[percentSystemErrors]], tbl_dateHistory[#Headers], 0)), "-")</f>
        <v>x</v>
      </c>
      <c r="K1104" s="69"/>
    </row>
    <row r="1105" spans="2:11" x14ac:dyDescent="0.3">
      <c r="B1105" s="63"/>
      <c r="C1105" s="45" t="str">
        <f>IFERROR((INDEX(tbl_dateHistory[], tbl_dailyDashboard[[#This Row],[rowLookup]], 1)), "-")</f>
        <v>x</v>
      </c>
      <c r="D1105" s="48" t="str">
        <f>IFERROR(INDEX(tbl_dateHistory[], MATCH(tbl_dailyDashboard[[#This Row],[runDate]:[runDate]], tbl_dateHistory[[runDate]:[runDate]], 0), MATCH(tbl_dailyDashboard[[#Headers],[avgBotRunTime]], tbl_dateHistory[#Headers], 0)), "-")</f>
        <v>x</v>
      </c>
      <c r="E1105" s="48" t="str">
        <f>IFERROR(INDEX(tbl_dateHistory[], MATCH(tbl_dailyDashboard[[#This Row],[runDate]:[runDate]], tbl_dateHistory[[runDate]:[runDate]], 0), MATCH(tbl_dailyDashboard[[#Headers],[avgTransactionTime]], tbl_dateHistory[#Headers], 0)), "-")</f>
        <v>x</v>
      </c>
      <c r="F1105" s="5" t="str">
        <f>IFERROR(INDEX(tbl_dateHistory[], MATCH(tbl_dailyDashboard[[#This Row],[runDate]:[runDate]], tbl_dateHistory[[runDate]:[runDate]], 0), MATCH(tbl_dailyDashboard[[#Headers],[botRuns]], tbl_dateHistory[#Headers], 0)), "-")</f>
        <v>x</v>
      </c>
      <c r="G1105" s="6" t="str">
        <f>IFERROR(INDEX(tbl_dateHistory[], MATCH(tbl_dailyDashboard[[#This Row],[runDate]:[runDate]], tbl_dateHistory[[runDate]:[runDate]], 0), MATCH(tbl_dailyDashboard[[#Headers],[totalTransactions]], tbl_dateHistory[#Headers], 0)), "-")</f>
        <v>x</v>
      </c>
      <c r="H1105" s="46" t="str">
        <f>IFERROR(INDEX(tbl_dateHistory[], MATCH(tbl_dailyDashboard[[#This Row],[runDate]:[runDate]], tbl_dateHistory[[runDate]:[runDate]], 0), MATCH(tbl_dailyDashboard[[#Headers],[percentSuccessful]], tbl_dateHistory[#Headers], 0)), "-")</f>
        <v>x</v>
      </c>
      <c r="I1105" s="46" t="str">
        <f>IFERROR(INDEX(tbl_dateHistory[], MATCH(tbl_dailyDashboard[[#This Row],[runDate]:[runDate]], tbl_dateHistory[[runDate]:[runDate]], 0), MATCH(tbl_dailyDashboard[[#Headers],[percentBRE]], tbl_dateHistory[#Headers], 0)), "-")</f>
        <v>x</v>
      </c>
      <c r="J1105" s="47" t="str">
        <f>IFERROR(INDEX(tbl_dateHistory[], MATCH(tbl_dailyDashboard[[#This Row],[runDate]:[runDate]], tbl_dateHistory[[runDate]:[runDate]], 0), MATCH(tbl_dailyDashboard[[#Headers],[percentSystemErrors]], tbl_dateHistory[#Headers], 0)), "-")</f>
        <v>x</v>
      </c>
      <c r="K1105" s="69"/>
    </row>
    <row r="1106" spans="2:11" x14ac:dyDescent="0.3">
      <c r="B1106" s="63"/>
      <c r="C1106" s="45" t="str">
        <f>IFERROR((INDEX(tbl_dateHistory[], tbl_dailyDashboard[[#This Row],[rowLookup]], 1)), "-")</f>
        <v>x</v>
      </c>
      <c r="D1106" s="48" t="str">
        <f>IFERROR(INDEX(tbl_dateHistory[], MATCH(tbl_dailyDashboard[[#This Row],[runDate]:[runDate]], tbl_dateHistory[[runDate]:[runDate]], 0), MATCH(tbl_dailyDashboard[[#Headers],[avgBotRunTime]], tbl_dateHistory[#Headers], 0)), "-")</f>
        <v>x</v>
      </c>
      <c r="E1106" s="48" t="str">
        <f>IFERROR(INDEX(tbl_dateHistory[], MATCH(tbl_dailyDashboard[[#This Row],[runDate]:[runDate]], tbl_dateHistory[[runDate]:[runDate]], 0), MATCH(tbl_dailyDashboard[[#Headers],[avgTransactionTime]], tbl_dateHistory[#Headers], 0)), "-")</f>
        <v>x</v>
      </c>
      <c r="F1106" s="5" t="str">
        <f>IFERROR(INDEX(tbl_dateHistory[], MATCH(tbl_dailyDashboard[[#This Row],[runDate]:[runDate]], tbl_dateHistory[[runDate]:[runDate]], 0), MATCH(tbl_dailyDashboard[[#Headers],[botRuns]], tbl_dateHistory[#Headers], 0)), "-")</f>
        <v>x</v>
      </c>
      <c r="G1106" s="6" t="str">
        <f>IFERROR(INDEX(tbl_dateHistory[], MATCH(tbl_dailyDashboard[[#This Row],[runDate]:[runDate]], tbl_dateHistory[[runDate]:[runDate]], 0), MATCH(tbl_dailyDashboard[[#Headers],[totalTransactions]], tbl_dateHistory[#Headers], 0)), "-")</f>
        <v>x</v>
      </c>
      <c r="H1106" s="46" t="str">
        <f>IFERROR(INDEX(tbl_dateHistory[], MATCH(tbl_dailyDashboard[[#This Row],[runDate]:[runDate]], tbl_dateHistory[[runDate]:[runDate]], 0), MATCH(tbl_dailyDashboard[[#Headers],[percentSuccessful]], tbl_dateHistory[#Headers], 0)), "-")</f>
        <v>x</v>
      </c>
      <c r="I1106" s="46" t="str">
        <f>IFERROR(INDEX(tbl_dateHistory[], MATCH(tbl_dailyDashboard[[#This Row],[runDate]:[runDate]], tbl_dateHistory[[runDate]:[runDate]], 0), MATCH(tbl_dailyDashboard[[#Headers],[percentBRE]], tbl_dateHistory[#Headers], 0)), "-")</f>
        <v>x</v>
      </c>
      <c r="J1106" s="47" t="str">
        <f>IFERROR(INDEX(tbl_dateHistory[], MATCH(tbl_dailyDashboard[[#This Row],[runDate]:[runDate]], tbl_dateHistory[[runDate]:[runDate]], 0), MATCH(tbl_dailyDashboard[[#Headers],[percentSystemErrors]], tbl_dateHistory[#Headers], 0)), "-")</f>
        <v>x</v>
      </c>
      <c r="K1106" s="69"/>
    </row>
    <row r="1107" spans="2:11" x14ac:dyDescent="0.3">
      <c r="B1107" s="63"/>
      <c r="C1107" s="45" t="str">
        <f>IFERROR((INDEX(tbl_dateHistory[], tbl_dailyDashboard[[#This Row],[rowLookup]], 1)), "-")</f>
        <v>x</v>
      </c>
      <c r="D1107" s="48" t="str">
        <f>IFERROR(INDEX(tbl_dateHistory[], MATCH(tbl_dailyDashboard[[#This Row],[runDate]:[runDate]], tbl_dateHistory[[runDate]:[runDate]], 0), MATCH(tbl_dailyDashboard[[#Headers],[avgBotRunTime]], tbl_dateHistory[#Headers], 0)), "-")</f>
        <v>x</v>
      </c>
      <c r="E1107" s="48" t="str">
        <f>IFERROR(INDEX(tbl_dateHistory[], MATCH(tbl_dailyDashboard[[#This Row],[runDate]:[runDate]], tbl_dateHistory[[runDate]:[runDate]], 0), MATCH(tbl_dailyDashboard[[#Headers],[avgTransactionTime]], tbl_dateHistory[#Headers], 0)), "-")</f>
        <v>x</v>
      </c>
      <c r="F1107" s="5" t="str">
        <f>IFERROR(INDEX(tbl_dateHistory[], MATCH(tbl_dailyDashboard[[#This Row],[runDate]:[runDate]], tbl_dateHistory[[runDate]:[runDate]], 0), MATCH(tbl_dailyDashboard[[#Headers],[botRuns]], tbl_dateHistory[#Headers], 0)), "-")</f>
        <v>x</v>
      </c>
      <c r="G1107" s="6" t="str">
        <f>IFERROR(INDEX(tbl_dateHistory[], MATCH(tbl_dailyDashboard[[#This Row],[runDate]:[runDate]], tbl_dateHistory[[runDate]:[runDate]], 0), MATCH(tbl_dailyDashboard[[#Headers],[totalTransactions]], tbl_dateHistory[#Headers], 0)), "-")</f>
        <v>x</v>
      </c>
      <c r="H1107" s="46" t="str">
        <f>IFERROR(INDEX(tbl_dateHistory[], MATCH(tbl_dailyDashboard[[#This Row],[runDate]:[runDate]], tbl_dateHistory[[runDate]:[runDate]], 0), MATCH(tbl_dailyDashboard[[#Headers],[percentSuccessful]], tbl_dateHistory[#Headers], 0)), "-")</f>
        <v>x</v>
      </c>
      <c r="I1107" s="46" t="str">
        <f>IFERROR(INDEX(tbl_dateHistory[], MATCH(tbl_dailyDashboard[[#This Row],[runDate]:[runDate]], tbl_dateHistory[[runDate]:[runDate]], 0), MATCH(tbl_dailyDashboard[[#Headers],[percentBRE]], tbl_dateHistory[#Headers], 0)), "-")</f>
        <v>x</v>
      </c>
      <c r="J1107" s="47" t="str">
        <f>IFERROR(INDEX(tbl_dateHistory[], MATCH(tbl_dailyDashboard[[#This Row],[runDate]:[runDate]], tbl_dateHistory[[runDate]:[runDate]], 0), MATCH(tbl_dailyDashboard[[#Headers],[percentSystemErrors]], tbl_dateHistory[#Headers], 0)), "-")</f>
        <v>x</v>
      </c>
      <c r="K1107" s="69"/>
    </row>
    <row r="1108" spans="2:11" x14ac:dyDescent="0.3">
      <c r="B1108" s="63"/>
      <c r="C1108" s="45" t="str">
        <f>IFERROR((INDEX(tbl_dateHistory[], tbl_dailyDashboard[[#This Row],[rowLookup]], 1)), "-")</f>
        <v>x</v>
      </c>
      <c r="D1108" s="48" t="str">
        <f>IFERROR(INDEX(tbl_dateHistory[], MATCH(tbl_dailyDashboard[[#This Row],[runDate]:[runDate]], tbl_dateHistory[[runDate]:[runDate]], 0), MATCH(tbl_dailyDashboard[[#Headers],[avgBotRunTime]], tbl_dateHistory[#Headers], 0)), "-")</f>
        <v>x</v>
      </c>
      <c r="E1108" s="48" t="str">
        <f>IFERROR(INDEX(tbl_dateHistory[], MATCH(tbl_dailyDashboard[[#This Row],[runDate]:[runDate]], tbl_dateHistory[[runDate]:[runDate]], 0), MATCH(tbl_dailyDashboard[[#Headers],[avgTransactionTime]], tbl_dateHistory[#Headers], 0)), "-")</f>
        <v>x</v>
      </c>
      <c r="F1108" s="5" t="str">
        <f>IFERROR(INDEX(tbl_dateHistory[], MATCH(tbl_dailyDashboard[[#This Row],[runDate]:[runDate]], tbl_dateHistory[[runDate]:[runDate]], 0), MATCH(tbl_dailyDashboard[[#Headers],[botRuns]], tbl_dateHistory[#Headers], 0)), "-")</f>
        <v>x</v>
      </c>
      <c r="G1108" s="6" t="str">
        <f>IFERROR(INDEX(tbl_dateHistory[], MATCH(tbl_dailyDashboard[[#This Row],[runDate]:[runDate]], tbl_dateHistory[[runDate]:[runDate]], 0), MATCH(tbl_dailyDashboard[[#Headers],[totalTransactions]], tbl_dateHistory[#Headers], 0)), "-")</f>
        <v>x</v>
      </c>
      <c r="H1108" s="46" t="str">
        <f>IFERROR(INDEX(tbl_dateHistory[], MATCH(tbl_dailyDashboard[[#This Row],[runDate]:[runDate]], tbl_dateHistory[[runDate]:[runDate]], 0), MATCH(tbl_dailyDashboard[[#Headers],[percentSuccessful]], tbl_dateHistory[#Headers], 0)), "-")</f>
        <v>x</v>
      </c>
      <c r="I1108" s="46" t="str">
        <f>IFERROR(INDEX(tbl_dateHistory[], MATCH(tbl_dailyDashboard[[#This Row],[runDate]:[runDate]], tbl_dateHistory[[runDate]:[runDate]], 0), MATCH(tbl_dailyDashboard[[#Headers],[percentBRE]], tbl_dateHistory[#Headers], 0)), "-")</f>
        <v>x</v>
      </c>
      <c r="J1108" s="47" t="str">
        <f>IFERROR(INDEX(tbl_dateHistory[], MATCH(tbl_dailyDashboard[[#This Row],[runDate]:[runDate]], tbl_dateHistory[[runDate]:[runDate]], 0), MATCH(tbl_dailyDashboard[[#Headers],[percentSystemErrors]], tbl_dateHistory[#Headers], 0)), "-")</f>
        <v>x</v>
      </c>
      <c r="K1108" s="69"/>
    </row>
    <row r="1109" spans="2:11" x14ac:dyDescent="0.3">
      <c r="B1109" s="63"/>
      <c r="C1109" s="45" t="str">
        <f>IFERROR((INDEX(tbl_dateHistory[], tbl_dailyDashboard[[#This Row],[rowLookup]], 1)), "-")</f>
        <v>x</v>
      </c>
      <c r="D1109" s="48" t="str">
        <f>IFERROR(INDEX(tbl_dateHistory[], MATCH(tbl_dailyDashboard[[#This Row],[runDate]:[runDate]], tbl_dateHistory[[runDate]:[runDate]], 0), MATCH(tbl_dailyDashboard[[#Headers],[avgBotRunTime]], tbl_dateHistory[#Headers], 0)), "-")</f>
        <v>x</v>
      </c>
      <c r="E1109" s="48" t="str">
        <f>IFERROR(INDEX(tbl_dateHistory[], MATCH(tbl_dailyDashboard[[#This Row],[runDate]:[runDate]], tbl_dateHistory[[runDate]:[runDate]], 0), MATCH(tbl_dailyDashboard[[#Headers],[avgTransactionTime]], tbl_dateHistory[#Headers], 0)), "-")</f>
        <v>x</v>
      </c>
      <c r="F1109" s="5" t="str">
        <f>IFERROR(INDEX(tbl_dateHistory[], MATCH(tbl_dailyDashboard[[#This Row],[runDate]:[runDate]], tbl_dateHistory[[runDate]:[runDate]], 0), MATCH(tbl_dailyDashboard[[#Headers],[botRuns]], tbl_dateHistory[#Headers], 0)), "-")</f>
        <v>x</v>
      </c>
      <c r="G1109" s="6" t="str">
        <f>IFERROR(INDEX(tbl_dateHistory[], MATCH(tbl_dailyDashboard[[#This Row],[runDate]:[runDate]], tbl_dateHistory[[runDate]:[runDate]], 0), MATCH(tbl_dailyDashboard[[#Headers],[totalTransactions]], tbl_dateHistory[#Headers], 0)), "-")</f>
        <v>x</v>
      </c>
      <c r="H1109" s="46" t="str">
        <f>IFERROR(INDEX(tbl_dateHistory[], MATCH(tbl_dailyDashboard[[#This Row],[runDate]:[runDate]], tbl_dateHistory[[runDate]:[runDate]], 0), MATCH(tbl_dailyDashboard[[#Headers],[percentSuccessful]], tbl_dateHistory[#Headers], 0)), "-")</f>
        <v>x</v>
      </c>
      <c r="I1109" s="46" t="str">
        <f>IFERROR(INDEX(tbl_dateHistory[], MATCH(tbl_dailyDashboard[[#This Row],[runDate]:[runDate]], tbl_dateHistory[[runDate]:[runDate]], 0), MATCH(tbl_dailyDashboard[[#Headers],[percentBRE]], tbl_dateHistory[#Headers], 0)), "-")</f>
        <v>x</v>
      </c>
      <c r="J1109" s="47" t="str">
        <f>IFERROR(INDEX(tbl_dateHistory[], MATCH(tbl_dailyDashboard[[#This Row],[runDate]:[runDate]], tbl_dateHistory[[runDate]:[runDate]], 0), MATCH(tbl_dailyDashboard[[#Headers],[percentSystemErrors]], tbl_dateHistory[#Headers], 0)), "-")</f>
        <v>x</v>
      </c>
      <c r="K1109" s="69"/>
    </row>
    <row r="1110" spans="2:11" x14ac:dyDescent="0.3">
      <c r="B1110" s="63"/>
      <c r="C1110" s="45" t="str">
        <f>IFERROR((INDEX(tbl_dateHistory[], tbl_dailyDashboard[[#This Row],[rowLookup]], 1)), "-")</f>
        <v>x</v>
      </c>
      <c r="D1110" s="48" t="str">
        <f>IFERROR(INDEX(tbl_dateHistory[], MATCH(tbl_dailyDashboard[[#This Row],[runDate]:[runDate]], tbl_dateHistory[[runDate]:[runDate]], 0), MATCH(tbl_dailyDashboard[[#Headers],[avgBotRunTime]], tbl_dateHistory[#Headers], 0)), "-")</f>
        <v>x</v>
      </c>
      <c r="E1110" s="48" t="str">
        <f>IFERROR(INDEX(tbl_dateHistory[], MATCH(tbl_dailyDashboard[[#This Row],[runDate]:[runDate]], tbl_dateHistory[[runDate]:[runDate]], 0), MATCH(tbl_dailyDashboard[[#Headers],[avgTransactionTime]], tbl_dateHistory[#Headers], 0)), "-")</f>
        <v>x</v>
      </c>
      <c r="F1110" s="5" t="str">
        <f>IFERROR(INDEX(tbl_dateHistory[], MATCH(tbl_dailyDashboard[[#This Row],[runDate]:[runDate]], tbl_dateHistory[[runDate]:[runDate]], 0), MATCH(tbl_dailyDashboard[[#Headers],[botRuns]], tbl_dateHistory[#Headers], 0)), "-")</f>
        <v>x</v>
      </c>
      <c r="G1110" s="6" t="str">
        <f>IFERROR(INDEX(tbl_dateHistory[], MATCH(tbl_dailyDashboard[[#This Row],[runDate]:[runDate]], tbl_dateHistory[[runDate]:[runDate]], 0), MATCH(tbl_dailyDashboard[[#Headers],[totalTransactions]], tbl_dateHistory[#Headers], 0)), "-")</f>
        <v>x</v>
      </c>
      <c r="H1110" s="46" t="str">
        <f>IFERROR(INDEX(tbl_dateHistory[], MATCH(tbl_dailyDashboard[[#This Row],[runDate]:[runDate]], tbl_dateHistory[[runDate]:[runDate]], 0), MATCH(tbl_dailyDashboard[[#Headers],[percentSuccessful]], tbl_dateHistory[#Headers], 0)), "-")</f>
        <v>x</v>
      </c>
      <c r="I1110" s="46" t="str">
        <f>IFERROR(INDEX(tbl_dateHistory[], MATCH(tbl_dailyDashboard[[#This Row],[runDate]:[runDate]], tbl_dateHistory[[runDate]:[runDate]], 0), MATCH(tbl_dailyDashboard[[#Headers],[percentBRE]], tbl_dateHistory[#Headers], 0)), "-")</f>
        <v>x</v>
      </c>
      <c r="J1110" s="47" t="str">
        <f>IFERROR(INDEX(tbl_dateHistory[], MATCH(tbl_dailyDashboard[[#This Row],[runDate]:[runDate]], tbl_dateHistory[[runDate]:[runDate]], 0), MATCH(tbl_dailyDashboard[[#Headers],[percentSystemErrors]], tbl_dateHistory[#Headers], 0)), "-")</f>
        <v>x</v>
      </c>
      <c r="K1110" s="69"/>
    </row>
    <row r="1111" spans="2:11" x14ac:dyDescent="0.3">
      <c r="B1111" s="63"/>
      <c r="C1111" s="45" t="str">
        <f>IFERROR((INDEX(tbl_dateHistory[], tbl_dailyDashboard[[#This Row],[rowLookup]], 1)), "-")</f>
        <v>x</v>
      </c>
      <c r="D1111" s="48" t="str">
        <f>IFERROR(INDEX(tbl_dateHistory[], MATCH(tbl_dailyDashboard[[#This Row],[runDate]:[runDate]], tbl_dateHistory[[runDate]:[runDate]], 0), MATCH(tbl_dailyDashboard[[#Headers],[avgBotRunTime]], tbl_dateHistory[#Headers], 0)), "-")</f>
        <v>x</v>
      </c>
      <c r="E1111" s="48" t="str">
        <f>IFERROR(INDEX(tbl_dateHistory[], MATCH(tbl_dailyDashboard[[#This Row],[runDate]:[runDate]], tbl_dateHistory[[runDate]:[runDate]], 0), MATCH(tbl_dailyDashboard[[#Headers],[avgTransactionTime]], tbl_dateHistory[#Headers], 0)), "-")</f>
        <v>x</v>
      </c>
      <c r="F1111" s="5" t="str">
        <f>IFERROR(INDEX(tbl_dateHistory[], MATCH(tbl_dailyDashboard[[#This Row],[runDate]:[runDate]], tbl_dateHistory[[runDate]:[runDate]], 0), MATCH(tbl_dailyDashboard[[#Headers],[botRuns]], tbl_dateHistory[#Headers], 0)), "-")</f>
        <v>x</v>
      </c>
      <c r="G1111" s="6" t="str">
        <f>IFERROR(INDEX(tbl_dateHistory[], MATCH(tbl_dailyDashboard[[#This Row],[runDate]:[runDate]], tbl_dateHistory[[runDate]:[runDate]], 0), MATCH(tbl_dailyDashboard[[#Headers],[totalTransactions]], tbl_dateHistory[#Headers], 0)), "-")</f>
        <v>x</v>
      </c>
      <c r="H1111" s="46" t="str">
        <f>IFERROR(INDEX(tbl_dateHistory[], MATCH(tbl_dailyDashboard[[#This Row],[runDate]:[runDate]], tbl_dateHistory[[runDate]:[runDate]], 0), MATCH(tbl_dailyDashboard[[#Headers],[percentSuccessful]], tbl_dateHistory[#Headers], 0)), "-")</f>
        <v>x</v>
      </c>
      <c r="I1111" s="46" t="str">
        <f>IFERROR(INDEX(tbl_dateHistory[], MATCH(tbl_dailyDashboard[[#This Row],[runDate]:[runDate]], tbl_dateHistory[[runDate]:[runDate]], 0), MATCH(tbl_dailyDashboard[[#Headers],[percentBRE]], tbl_dateHistory[#Headers], 0)), "-")</f>
        <v>x</v>
      </c>
      <c r="J1111" s="47" t="str">
        <f>IFERROR(INDEX(tbl_dateHistory[], MATCH(tbl_dailyDashboard[[#This Row],[runDate]:[runDate]], tbl_dateHistory[[runDate]:[runDate]], 0), MATCH(tbl_dailyDashboard[[#Headers],[percentSystemErrors]], tbl_dateHistory[#Headers], 0)), "-")</f>
        <v>x</v>
      </c>
      <c r="K1111" s="69"/>
    </row>
    <row r="1112" spans="2:11" x14ac:dyDescent="0.3">
      <c r="B1112" s="63"/>
      <c r="C1112" s="45" t="str">
        <f>IFERROR((INDEX(tbl_dateHistory[], tbl_dailyDashboard[[#This Row],[rowLookup]], 1)), "-")</f>
        <v>x</v>
      </c>
      <c r="D1112" s="48" t="str">
        <f>IFERROR(INDEX(tbl_dateHistory[], MATCH(tbl_dailyDashboard[[#This Row],[runDate]:[runDate]], tbl_dateHistory[[runDate]:[runDate]], 0), MATCH(tbl_dailyDashboard[[#Headers],[avgBotRunTime]], tbl_dateHistory[#Headers], 0)), "-")</f>
        <v>x</v>
      </c>
      <c r="E1112" s="48" t="str">
        <f>IFERROR(INDEX(tbl_dateHistory[], MATCH(tbl_dailyDashboard[[#This Row],[runDate]:[runDate]], tbl_dateHistory[[runDate]:[runDate]], 0), MATCH(tbl_dailyDashboard[[#Headers],[avgTransactionTime]], tbl_dateHistory[#Headers], 0)), "-")</f>
        <v>x</v>
      </c>
      <c r="F1112" s="5" t="str">
        <f>IFERROR(INDEX(tbl_dateHistory[], MATCH(tbl_dailyDashboard[[#This Row],[runDate]:[runDate]], tbl_dateHistory[[runDate]:[runDate]], 0), MATCH(tbl_dailyDashboard[[#Headers],[botRuns]], tbl_dateHistory[#Headers], 0)), "-")</f>
        <v>x</v>
      </c>
      <c r="G1112" s="6" t="str">
        <f>IFERROR(INDEX(tbl_dateHistory[], MATCH(tbl_dailyDashboard[[#This Row],[runDate]:[runDate]], tbl_dateHistory[[runDate]:[runDate]], 0), MATCH(tbl_dailyDashboard[[#Headers],[totalTransactions]], tbl_dateHistory[#Headers], 0)), "-")</f>
        <v>x</v>
      </c>
      <c r="H1112" s="46" t="str">
        <f>IFERROR(INDEX(tbl_dateHistory[], MATCH(tbl_dailyDashboard[[#This Row],[runDate]:[runDate]], tbl_dateHistory[[runDate]:[runDate]], 0), MATCH(tbl_dailyDashboard[[#Headers],[percentSuccessful]], tbl_dateHistory[#Headers], 0)), "-")</f>
        <v>x</v>
      </c>
      <c r="I1112" s="46" t="str">
        <f>IFERROR(INDEX(tbl_dateHistory[], MATCH(tbl_dailyDashboard[[#This Row],[runDate]:[runDate]], tbl_dateHistory[[runDate]:[runDate]], 0), MATCH(tbl_dailyDashboard[[#Headers],[percentBRE]], tbl_dateHistory[#Headers], 0)), "-")</f>
        <v>x</v>
      </c>
      <c r="J1112" s="47" t="str">
        <f>IFERROR(INDEX(tbl_dateHistory[], MATCH(tbl_dailyDashboard[[#This Row],[runDate]:[runDate]], tbl_dateHistory[[runDate]:[runDate]], 0), MATCH(tbl_dailyDashboard[[#Headers],[percentSystemErrors]], tbl_dateHistory[#Headers], 0)), "-")</f>
        <v>x</v>
      </c>
      <c r="K1112" s="69"/>
    </row>
    <row r="1113" spans="2:11" x14ac:dyDescent="0.3">
      <c r="B1113" s="63"/>
      <c r="C1113" s="45" t="str">
        <f>IFERROR((INDEX(tbl_dateHistory[], tbl_dailyDashboard[[#This Row],[rowLookup]], 1)), "-")</f>
        <v>x</v>
      </c>
      <c r="D1113" s="48" t="str">
        <f>IFERROR(INDEX(tbl_dateHistory[], MATCH(tbl_dailyDashboard[[#This Row],[runDate]:[runDate]], tbl_dateHistory[[runDate]:[runDate]], 0), MATCH(tbl_dailyDashboard[[#Headers],[avgBotRunTime]], tbl_dateHistory[#Headers], 0)), "-")</f>
        <v>x</v>
      </c>
      <c r="E1113" s="48" t="str">
        <f>IFERROR(INDEX(tbl_dateHistory[], MATCH(tbl_dailyDashboard[[#This Row],[runDate]:[runDate]], tbl_dateHistory[[runDate]:[runDate]], 0), MATCH(tbl_dailyDashboard[[#Headers],[avgTransactionTime]], tbl_dateHistory[#Headers], 0)), "-")</f>
        <v>x</v>
      </c>
      <c r="F1113" s="5" t="str">
        <f>IFERROR(INDEX(tbl_dateHistory[], MATCH(tbl_dailyDashboard[[#This Row],[runDate]:[runDate]], tbl_dateHistory[[runDate]:[runDate]], 0), MATCH(tbl_dailyDashboard[[#Headers],[botRuns]], tbl_dateHistory[#Headers], 0)), "-")</f>
        <v>x</v>
      </c>
      <c r="G1113" s="6" t="str">
        <f>IFERROR(INDEX(tbl_dateHistory[], MATCH(tbl_dailyDashboard[[#This Row],[runDate]:[runDate]], tbl_dateHistory[[runDate]:[runDate]], 0), MATCH(tbl_dailyDashboard[[#Headers],[totalTransactions]], tbl_dateHistory[#Headers], 0)), "-")</f>
        <v>x</v>
      </c>
      <c r="H1113" s="46" t="str">
        <f>IFERROR(INDEX(tbl_dateHistory[], MATCH(tbl_dailyDashboard[[#This Row],[runDate]:[runDate]], tbl_dateHistory[[runDate]:[runDate]], 0), MATCH(tbl_dailyDashboard[[#Headers],[percentSuccessful]], tbl_dateHistory[#Headers], 0)), "-")</f>
        <v>x</v>
      </c>
      <c r="I1113" s="46" t="str">
        <f>IFERROR(INDEX(tbl_dateHistory[], MATCH(tbl_dailyDashboard[[#This Row],[runDate]:[runDate]], tbl_dateHistory[[runDate]:[runDate]], 0), MATCH(tbl_dailyDashboard[[#Headers],[percentBRE]], tbl_dateHistory[#Headers], 0)), "-")</f>
        <v>x</v>
      </c>
      <c r="J1113" s="47" t="str">
        <f>IFERROR(INDEX(tbl_dateHistory[], MATCH(tbl_dailyDashboard[[#This Row],[runDate]:[runDate]], tbl_dateHistory[[runDate]:[runDate]], 0), MATCH(tbl_dailyDashboard[[#Headers],[percentSystemErrors]], tbl_dateHistory[#Headers], 0)), "-")</f>
        <v>x</v>
      </c>
      <c r="K1113" s="69"/>
    </row>
    <row r="1114" spans="2:11" x14ac:dyDescent="0.3">
      <c r="B1114" s="63"/>
      <c r="C1114" s="45" t="str">
        <f>IFERROR((INDEX(tbl_dateHistory[], tbl_dailyDashboard[[#This Row],[rowLookup]], 1)), "-")</f>
        <v>x</v>
      </c>
      <c r="D1114" s="48" t="str">
        <f>IFERROR(INDEX(tbl_dateHistory[], MATCH(tbl_dailyDashboard[[#This Row],[runDate]:[runDate]], tbl_dateHistory[[runDate]:[runDate]], 0), MATCH(tbl_dailyDashboard[[#Headers],[avgBotRunTime]], tbl_dateHistory[#Headers], 0)), "-")</f>
        <v>x</v>
      </c>
      <c r="E1114" s="48" t="str">
        <f>IFERROR(INDEX(tbl_dateHistory[], MATCH(tbl_dailyDashboard[[#This Row],[runDate]:[runDate]], tbl_dateHistory[[runDate]:[runDate]], 0), MATCH(tbl_dailyDashboard[[#Headers],[avgTransactionTime]], tbl_dateHistory[#Headers], 0)), "-")</f>
        <v>x</v>
      </c>
      <c r="F1114" s="5" t="str">
        <f>IFERROR(INDEX(tbl_dateHistory[], MATCH(tbl_dailyDashboard[[#This Row],[runDate]:[runDate]], tbl_dateHistory[[runDate]:[runDate]], 0), MATCH(tbl_dailyDashboard[[#Headers],[botRuns]], tbl_dateHistory[#Headers], 0)), "-")</f>
        <v>x</v>
      </c>
      <c r="G1114" s="6" t="str">
        <f>IFERROR(INDEX(tbl_dateHistory[], MATCH(tbl_dailyDashboard[[#This Row],[runDate]:[runDate]], tbl_dateHistory[[runDate]:[runDate]], 0), MATCH(tbl_dailyDashboard[[#Headers],[totalTransactions]], tbl_dateHistory[#Headers], 0)), "-")</f>
        <v>x</v>
      </c>
      <c r="H1114" s="46" t="str">
        <f>IFERROR(INDEX(tbl_dateHistory[], MATCH(tbl_dailyDashboard[[#This Row],[runDate]:[runDate]], tbl_dateHistory[[runDate]:[runDate]], 0), MATCH(tbl_dailyDashboard[[#Headers],[percentSuccessful]], tbl_dateHistory[#Headers], 0)), "-")</f>
        <v>x</v>
      </c>
      <c r="I1114" s="46" t="str">
        <f>IFERROR(INDEX(tbl_dateHistory[], MATCH(tbl_dailyDashboard[[#This Row],[runDate]:[runDate]], tbl_dateHistory[[runDate]:[runDate]], 0), MATCH(tbl_dailyDashboard[[#Headers],[percentBRE]], tbl_dateHistory[#Headers], 0)), "-")</f>
        <v>x</v>
      </c>
      <c r="J1114" s="47" t="str">
        <f>IFERROR(INDEX(tbl_dateHistory[], MATCH(tbl_dailyDashboard[[#This Row],[runDate]:[runDate]], tbl_dateHistory[[runDate]:[runDate]], 0), MATCH(tbl_dailyDashboard[[#Headers],[percentSystemErrors]], tbl_dateHistory[#Headers], 0)), "-")</f>
        <v>x</v>
      </c>
      <c r="K1114" s="69"/>
    </row>
    <row r="1115" spans="2:11" x14ac:dyDescent="0.3">
      <c r="B1115" s="63"/>
      <c r="C1115" s="45" t="str">
        <f>IFERROR((INDEX(tbl_dateHistory[], tbl_dailyDashboard[[#This Row],[rowLookup]], 1)), "-")</f>
        <v>x</v>
      </c>
      <c r="D1115" s="48" t="str">
        <f>IFERROR(INDEX(tbl_dateHistory[], MATCH(tbl_dailyDashboard[[#This Row],[runDate]:[runDate]], tbl_dateHistory[[runDate]:[runDate]], 0), MATCH(tbl_dailyDashboard[[#Headers],[avgBotRunTime]], tbl_dateHistory[#Headers], 0)), "-")</f>
        <v>x</v>
      </c>
      <c r="E1115" s="48" t="str">
        <f>IFERROR(INDEX(tbl_dateHistory[], MATCH(tbl_dailyDashboard[[#This Row],[runDate]:[runDate]], tbl_dateHistory[[runDate]:[runDate]], 0), MATCH(tbl_dailyDashboard[[#Headers],[avgTransactionTime]], tbl_dateHistory[#Headers], 0)), "-")</f>
        <v>x</v>
      </c>
      <c r="F1115" s="5" t="str">
        <f>IFERROR(INDEX(tbl_dateHistory[], MATCH(tbl_dailyDashboard[[#This Row],[runDate]:[runDate]], tbl_dateHistory[[runDate]:[runDate]], 0), MATCH(tbl_dailyDashboard[[#Headers],[botRuns]], tbl_dateHistory[#Headers], 0)), "-")</f>
        <v>x</v>
      </c>
      <c r="G1115" s="6" t="str">
        <f>IFERROR(INDEX(tbl_dateHistory[], MATCH(tbl_dailyDashboard[[#This Row],[runDate]:[runDate]], tbl_dateHistory[[runDate]:[runDate]], 0), MATCH(tbl_dailyDashboard[[#Headers],[totalTransactions]], tbl_dateHistory[#Headers], 0)), "-")</f>
        <v>x</v>
      </c>
      <c r="H1115" s="46" t="str">
        <f>IFERROR(INDEX(tbl_dateHistory[], MATCH(tbl_dailyDashboard[[#This Row],[runDate]:[runDate]], tbl_dateHistory[[runDate]:[runDate]], 0), MATCH(tbl_dailyDashboard[[#Headers],[percentSuccessful]], tbl_dateHistory[#Headers], 0)), "-")</f>
        <v>x</v>
      </c>
      <c r="I1115" s="46" t="str">
        <f>IFERROR(INDEX(tbl_dateHistory[], MATCH(tbl_dailyDashboard[[#This Row],[runDate]:[runDate]], tbl_dateHistory[[runDate]:[runDate]], 0), MATCH(tbl_dailyDashboard[[#Headers],[percentBRE]], tbl_dateHistory[#Headers], 0)), "-")</f>
        <v>x</v>
      </c>
      <c r="J1115" s="47" t="str">
        <f>IFERROR(INDEX(tbl_dateHistory[], MATCH(tbl_dailyDashboard[[#This Row],[runDate]:[runDate]], tbl_dateHistory[[runDate]:[runDate]], 0), MATCH(tbl_dailyDashboard[[#Headers],[percentSystemErrors]], tbl_dateHistory[#Headers], 0)), "-")</f>
        <v>x</v>
      </c>
      <c r="K1115" s="69"/>
    </row>
    <row r="1116" spans="2:11" x14ac:dyDescent="0.3">
      <c r="B1116" s="63"/>
      <c r="C1116" s="45" t="str">
        <f>IFERROR((INDEX(tbl_dateHistory[], tbl_dailyDashboard[[#This Row],[rowLookup]], 1)), "-")</f>
        <v>x</v>
      </c>
      <c r="D1116" s="48" t="str">
        <f>IFERROR(INDEX(tbl_dateHistory[], MATCH(tbl_dailyDashboard[[#This Row],[runDate]:[runDate]], tbl_dateHistory[[runDate]:[runDate]], 0), MATCH(tbl_dailyDashboard[[#Headers],[avgBotRunTime]], tbl_dateHistory[#Headers], 0)), "-")</f>
        <v>x</v>
      </c>
      <c r="E1116" s="48" t="str">
        <f>IFERROR(INDEX(tbl_dateHistory[], MATCH(tbl_dailyDashboard[[#This Row],[runDate]:[runDate]], tbl_dateHistory[[runDate]:[runDate]], 0), MATCH(tbl_dailyDashboard[[#Headers],[avgTransactionTime]], tbl_dateHistory[#Headers], 0)), "-")</f>
        <v>x</v>
      </c>
      <c r="F1116" s="5" t="str">
        <f>IFERROR(INDEX(tbl_dateHistory[], MATCH(tbl_dailyDashboard[[#This Row],[runDate]:[runDate]], tbl_dateHistory[[runDate]:[runDate]], 0), MATCH(tbl_dailyDashboard[[#Headers],[botRuns]], tbl_dateHistory[#Headers], 0)), "-")</f>
        <v>x</v>
      </c>
      <c r="G1116" s="6" t="str">
        <f>IFERROR(INDEX(tbl_dateHistory[], MATCH(tbl_dailyDashboard[[#This Row],[runDate]:[runDate]], tbl_dateHistory[[runDate]:[runDate]], 0), MATCH(tbl_dailyDashboard[[#Headers],[totalTransactions]], tbl_dateHistory[#Headers], 0)), "-")</f>
        <v>x</v>
      </c>
      <c r="H1116" s="46" t="str">
        <f>IFERROR(INDEX(tbl_dateHistory[], MATCH(tbl_dailyDashboard[[#This Row],[runDate]:[runDate]], tbl_dateHistory[[runDate]:[runDate]], 0), MATCH(tbl_dailyDashboard[[#Headers],[percentSuccessful]], tbl_dateHistory[#Headers], 0)), "-")</f>
        <v>x</v>
      </c>
      <c r="I1116" s="46" t="str">
        <f>IFERROR(INDEX(tbl_dateHistory[], MATCH(tbl_dailyDashboard[[#This Row],[runDate]:[runDate]], tbl_dateHistory[[runDate]:[runDate]], 0), MATCH(tbl_dailyDashboard[[#Headers],[percentBRE]], tbl_dateHistory[#Headers], 0)), "-")</f>
        <v>x</v>
      </c>
      <c r="J1116" s="47" t="str">
        <f>IFERROR(INDEX(tbl_dateHistory[], MATCH(tbl_dailyDashboard[[#This Row],[runDate]:[runDate]], tbl_dateHistory[[runDate]:[runDate]], 0), MATCH(tbl_dailyDashboard[[#Headers],[percentSystemErrors]], tbl_dateHistory[#Headers], 0)), "-")</f>
        <v>x</v>
      </c>
      <c r="K1116" s="69"/>
    </row>
    <row r="1117" spans="2:11" x14ac:dyDescent="0.3">
      <c r="B1117" s="63"/>
      <c r="C1117" s="45" t="str">
        <f>IFERROR((INDEX(tbl_dateHistory[], tbl_dailyDashboard[[#This Row],[rowLookup]], 1)), "-")</f>
        <v>x</v>
      </c>
      <c r="D1117" s="48" t="str">
        <f>IFERROR(INDEX(tbl_dateHistory[], MATCH(tbl_dailyDashboard[[#This Row],[runDate]:[runDate]], tbl_dateHistory[[runDate]:[runDate]], 0), MATCH(tbl_dailyDashboard[[#Headers],[avgBotRunTime]], tbl_dateHistory[#Headers], 0)), "-")</f>
        <v>x</v>
      </c>
      <c r="E1117" s="48" t="str">
        <f>IFERROR(INDEX(tbl_dateHistory[], MATCH(tbl_dailyDashboard[[#This Row],[runDate]:[runDate]], tbl_dateHistory[[runDate]:[runDate]], 0), MATCH(tbl_dailyDashboard[[#Headers],[avgTransactionTime]], tbl_dateHistory[#Headers], 0)), "-")</f>
        <v>x</v>
      </c>
      <c r="F1117" s="5" t="str">
        <f>IFERROR(INDEX(tbl_dateHistory[], MATCH(tbl_dailyDashboard[[#This Row],[runDate]:[runDate]], tbl_dateHistory[[runDate]:[runDate]], 0), MATCH(tbl_dailyDashboard[[#Headers],[botRuns]], tbl_dateHistory[#Headers], 0)), "-")</f>
        <v>x</v>
      </c>
      <c r="G1117" s="6" t="str">
        <f>IFERROR(INDEX(tbl_dateHistory[], MATCH(tbl_dailyDashboard[[#This Row],[runDate]:[runDate]], tbl_dateHistory[[runDate]:[runDate]], 0), MATCH(tbl_dailyDashboard[[#Headers],[totalTransactions]], tbl_dateHistory[#Headers], 0)), "-")</f>
        <v>x</v>
      </c>
      <c r="H1117" s="46" t="str">
        <f>IFERROR(INDEX(tbl_dateHistory[], MATCH(tbl_dailyDashboard[[#This Row],[runDate]:[runDate]], tbl_dateHistory[[runDate]:[runDate]], 0), MATCH(tbl_dailyDashboard[[#Headers],[percentSuccessful]], tbl_dateHistory[#Headers], 0)), "-")</f>
        <v>x</v>
      </c>
      <c r="I1117" s="46" t="str">
        <f>IFERROR(INDEX(tbl_dateHistory[], MATCH(tbl_dailyDashboard[[#This Row],[runDate]:[runDate]], tbl_dateHistory[[runDate]:[runDate]], 0), MATCH(tbl_dailyDashboard[[#Headers],[percentBRE]], tbl_dateHistory[#Headers], 0)), "-")</f>
        <v>x</v>
      </c>
      <c r="J1117" s="47" t="str">
        <f>IFERROR(INDEX(tbl_dateHistory[], MATCH(tbl_dailyDashboard[[#This Row],[runDate]:[runDate]], tbl_dateHistory[[runDate]:[runDate]], 0), MATCH(tbl_dailyDashboard[[#Headers],[percentSystemErrors]], tbl_dateHistory[#Headers], 0)), "-")</f>
        <v>x</v>
      </c>
      <c r="K1117" s="69"/>
    </row>
    <row r="1118" spans="2:11" x14ac:dyDescent="0.3">
      <c r="B1118" s="63"/>
      <c r="C1118" s="45" t="str">
        <f>IFERROR((INDEX(tbl_dateHistory[], tbl_dailyDashboard[[#This Row],[rowLookup]], 1)), "-")</f>
        <v>x</v>
      </c>
      <c r="D1118" s="48" t="str">
        <f>IFERROR(INDEX(tbl_dateHistory[], MATCH(tbl_dailyDashboard[[#This Row],[runDate]:[runDate]], tbl_dateHistory[[runDate]:[runDate]], 0), MATCH(tbl_dailyDashboard[[#Headers],[avgBotRunTime]], tbl_dateHistory[#Headers], 0)), "-")</f>
        <v>x</v>
      </c>
      <c r="E1118" s="48" t="str">
        <f>IFERROR(INDEX(tbl_dateHistory[], MATCH(tbl_dailyDashboard[[#This Row],[runDate]:[runDate]], tbl_dateHistory[[runDate]:[runDate]], 0), MATCH(tbl_dailyDashboard[[#Headers],[avgTransactionTime]], tbl_dateHistory[#Headers], 0)), "-")</f>
        <v>x</v>
      </c>
      <c r="F1118" s="5" t="str">
        <f>IFERROR(INDEX(tbl_dateHistory[], MATCH(tbl_dailyDashboard[[#This Row],[runDate]:[runDate]], tbl_dateHistory[[runDate]:[runDate]], 0), MATCH(tbl_dailyDashboard[[#Headers],[botRuns]], tbl_dateHistory[#Headers], 0)), "-")</f>
        <v>x</v>
      </c>
      <c r="G1118" s="6" t="str">
        <f>IFERROR(INDEX(tbl_dateHistory[], MATCH(tbl_dailyDashboard[[#This Row],[runDate]:[runDate]], tbl_dateHistory[[runDate]:[runDate]], 0), MATCH(tbl_dailyDashboard[[#Headers],[totalTransactions]], tbl_dateHistory[#Headers], 0)), "-")</f>
        <v>x</v>
      </c>
      <c r="H1118" s="46" t="str">
        <f>IFERROR(INDEX(tbl_dateHistory[], MATCH(tbl_dailyDashboard[[#This Row],[runDate]:[runDate]], tbl_dateHistory[[runDate]:[runDate]], 0), MATCH(tbl_dailyDashboard[[#Headers],[percentSuccessful]], tbl_dateHistory[#Headers], 0)), "-")</f>
        <v>x</v>
      </c>
      <c r="I1118" s="46" t="str">
        <f>IFERROR(INDEX(tbl_dateHistory[], MATCH(tbl_dailyDashboard[[#This Row],[runDate]:[runDate]], tbl_dateHistory[[runDate]:[runDate]], 0), MATCH(tbl_dailyDashboard[[#Headers],[percentBRE]], tbl_dateHistory[#Headers], 0)), "-")</f>
        <v>x</v>
      </c>
      <c r="J1118" s="47" t="str">
        <f>IFERROR(INDEX(tbl_dateHistory[], MATCH(tbl_dailyDashboard[[#This Row],[runDate]:[runDate]], tbl_dateHistory[[runDate]:[runDate]], 0), MATCH(tbl_dailyDashboard[[#Headers],[percentSystemErrors]], tbl_dateHistory[#Headers], 0)), "-")</f>
        <v>x</v>
      </c>
      <c r="K1118" s="69"/>
    </row>
    <row r="1119" spans="2:11" x14ac:dyDescent="0.3">
      <c r="B1119" s="63"/>
      <c r="C1119" s="45" t="str">
        <f>IFERROR((INDEX(tbl_dateHistory[], tbl_dailyDashboard[[#This Row],[rowLookup]], 1)), "-")</f>
        <v>x</v>
      </c>
      <c r="D1119" s="48" t="str">
        <f>IFERROR(INDEX(tbl_dateHistory[], MATCH(tbl_dailyDashboard[[#This Row],[runDate]:[runDate]], tbl_dateHistory[[runDate]:[runDate]], 0), MATCH(tbl_dailyDashboard[[#Headers],[avgBotRunTime]], tbl_dateHistory[#Headers], 0)), "-")</f>
        <v>x</v>
      </c>
      <c r="E1119" s="48" t="str">
        <f>IFERROR(INDEX(tbl_dateHistory[], MATCH(tbl_dailyDashboard[[#This Row],[runDate]:[runDate]], tbl_dateHistory[[runDate]:[runDate]], 0), MATCH(tbl_dailyDashboard[[#Headers],[avgTransactionTime]], tbl_dateHistory[#Headers], 0)), "-")</f>
        <v>x</v>
      </c>
      <c r="F1119" s="5" t="str">
        <f>IFERROR(INDEX(tbl_dateHistory[], MATCH(tbl_dailyDashboard[[#This Row],[runDate]:[runDate]], tbl_dateHistory[[runDate]:[runDate]], 0), MATCH(tbl_dailyDashboard[[#Headers],[botRuns]], tbl_dateHistory[#Headers], 0)), "-")</f>
        <v>x</v>
      </c>
      <c r="G1119" s="6" t="str">
        <f>IFERROR(INDEX(tbl_dateHistory[], MATCH(tbl_dailyDashboard[[#This Row],[runDate]:[runDate]], tbl_dateHistory[[runDate]:[runDate]], 0), MATCH(tbl_dailyDashboard[[#Headers],[totalTransactions]], tbl_dateHistory[#Headers], 0)), "-")</f>
        <v>x</v>
      </c>
      <c r="H1119" s="46" t="str">
        <f>IFERROR(INDEX(tbl_dateHistory[], MATCH(tbl_dailyDashboard[[#This Row],[runDate]:[runDate]], tbl_dateHistory[[runDate]:[runDate]], 0), MATCH(tbl_dailyDashboard[[#Headers],[percentSuccessful]], tbl_dateHistory[#Headers], 0)), "-")</f>
        <v>x</v>
      </c>
      <c r="I1119" s="46" t="str">
        <f>IFERROR(INDEX(tbl_dateHistory[], MATCH(tbl_dailyDashboard[[#This Row],[runDate]:[runDate]], tbl_dateHistory[[runDate]:[runDate]], 0), MATCH(tbl_dailyDashboard[[#Headers],[percentBRE]], tbl_dateHistory[#Headers], 0)), "-")</f>
        <v>x</v>
      </c>
      <c r="J1119" s="47" t="str">
        <f>IFERROR(INDEX(tbl_dateHistory[], MATCH(tbl_dailyDashboard[[#This Row],[runDate]:[runDate]], tbl_dateHistory[[runDate]:[runDate]], 0), MATCH(tbl_dailyDashboard[[#Headers],[percentSystemErrors]], tbl_dateHistory[#Headers], 0)), "-")</f>
        <v>x</v>
      </c>
      <c r="K1119" s="69"/>
    </row>
    <row r="1120" spans="2:11" x14ac:dyDescent="0.3">
      <c r="B1120" s="63"/>
      <c r="C1120" s="45" t="str">
        <f>IFERROR((INDEX(tbl_dateHistory[], tbl_dailyDashboard[[#This Row],[rowLookup]], 1)), "-")</f>
        <v>x</v>
      </c>
      <c r="D1120" s="48" t="str">
        <f>IFERROR(INDEX(tbl_dateHistory[], MATCH(tbl_dailyDashboard[[#This Row],[runDate]:[runDate]], tbl_dateHistory[[runDate]:[runDate]], 0), MATCH(tbl_dailyDashboard[[#Headers],[avgBotRunTime]], tbl_dateHistory[#Headers], 0)), "-")</f>
        <v>x</v>
      </c>
      <c r="E1120" s="48" t="str">
        <f>IFERROR(INDEX(tbl_dateHistory[], MATCH(tbl_dailyDashboard[[#This Row],[runDate]:[runDate]], tbl_dateHistory[[runDate]:[runDate]], 0), MATCH(tbl_dailyDashboard[[#Headers],[avgTransactionTime]], tbl_dateHistory[#Headers], 0)), "-")</f>
        <v>x</v>
      </c>
      <c r="F1120" s="5" t="str">
        <f>IFERROR(INDEX(tbl_dateHistory[], MATCH(tbl_dailyDashboard[[#This Row],[runDate]:[runDate]], tbl_dateHistory[[runDate]:[runDate]], 0), MATCH(tbl_dailyDashboard[[#Headers],[botRuns]], tbl_dateHistory[#Headers], 0)), "-")</f>
        <v>x</v>
      </c>
      <c r="G1120" s="6" t="str">
        <f>IFERROR(INDEX(tbl_dateHistory[], MATCH(tbl_dailyDashboard[[#This Row],[runDate]:[runDate]], tbl_dateHistory[[runDate]:[runDate]], 0), MATCH(tbl_dailyDashboard[[#Headers],[totalTransactions]], tbl_dateHistory[#Headers], 0)), "-")</f>
        <v>x</v>
      </c>
      <c r="H1120" s="46" t="str">
        <f>IFERROR(INDEX(tbl_dateHistory[], MATCH(tbl_dailyDashboard[[#This Row],[runDate]:[runDate]], tbl_dateHistory[[runDate]:[runDate]], 0), MATCH(tbl_dailyDashboard[[#Headers],[percentSuccessful]], tbl_dateHistory[#Headers], 0)), "-")</f>
        <v>x</v>
      </c>
      <c r="I1120" s="46" t="str">
        <f>IFERROR(INDEX(tbl_dateHistory[], MATCH(tbl_dailyDashboard[[#This Row],[runDate]:[runDate]], tbl_dateHistory[[runDate]:[runDate]], 0), MATCH(tbl_dailyDashboard[[#Headers],[percentBRE]], tbl_dateHistory[#Headers], 0)), "-")</f>
        <v>x</v>
      </c>
      <c r="J1120" s="47" t="str">
        <f>IFERROR(INDEX(tbl_dateHistory[], MATCH(tbl_dailyDashboard[[#This Row],[runDate]:[runDate]], tbl_dateHistory[[runDate]:[runDate]], 0), MATCH(tbl_dailyDashboard[[#Headers],[percentSystemErrors]], tbl_dateHistory[#Headers], 0)), "-")</f>
        <v>x</v>
      </c>
      <c r="K1120" s="69"/>
    </row>
    <row r="1121" spans="2:11" x14ac:dyDescent="0.3">
      <c r="B1121" s="63"/>
      <c r="C1121" s="45" t="str">
        <f>IFERROR((INDEX(tbl_dateHistory[], tbl_dailyDashboard[[#This Row],[rowLookup]], 1)), "-")</f>
        <v>x</v>
      </c>
      <c r="D1121" s="48" t="str">
        <f>IFERROR(INDEX(tbl_dateHistory[], MATCH(tbl_dailyDashboard[[#This Row],[runDate]:[runDate]], tbl_dateHistory[[runDate]:[runDate]], 0), MATCH(tbl_dailyDashboard[[#Headers],[avgBotRunTime]], tbl_dateHistory[#Headers], 0)), "-")</f>
        <v>x</v>
      </c>
      <c r="E1121" s="48" t="str">
        <f>IFERROR(INDEX(tbl_dateHistory[], MATCH(tbl_dailyDashboard[[#This Row],[runDate]:[runDate]], tbl_dateHistory[[runDate]:[runDate]], 0), MATCH(tbl_dailyDashboard[[#Headers],[avgTransactionTime]], tbl_dateHistory[#Headers], 0)), "-")</f>
        <v>x</v>
      </c>
      <c r="F1121" s="5" t="str">
        <f>IFERROR(INDEX(tbl_dateHistory[], MATCH(tbl_dailyDashboard[[#This Row],[runDate]:[runDate]], tbl_dateHistory[[runDate]:[runDate]], 0), MATCH(tbl_dailyDashboard[[#Headers],[botRuns]], tbl_dateHistory[#Headers], 0)), "-")</f>
        <v>x</v>
      </c>
      <c r="G1121" s="6" t="str">
        <f>IFERROR(INDEX(tbl_dateHistory[], MATCH(tbl_dailyDashboard[[#This Row],[runDate]:[runDate]], tbl_dateHistory[[runDate]:[runDate]], 0), MATCH(tbl_dailyDashboard[[#Headers],[totalTransactions]], tbl_dateHistory[#Headers], 0)), "-")</f>
        <v>x</v>
      </c>
      <c r="H1121" s="46" t="str">
        <f>IFERROR(INDEX(tbl_dateHistory[], MATCH(tbl_dailyDashboard[[#This Row],[runDate]:[runDate]], tbl_dateHistory[[runDate]:[runDate]], 0), MATCH(tbl_dailyDashboard[[#Headers],[percentSuccessful]], tbl_dateHistory[#Headers], 0)), "-")</f>
        <v>x</v>
      </c>
      <c r="I1121" s="46" t="str">
        <f>IFERROR(INDEX(tbl_dateHistory[], MATCH(tbl_dailyDashboard[[#This Row],[runDate]:[runDate]], tbl_dateHistory[[runDate]:[runDate]], 0), MATCH(tbl_dailyDashboard[[#Headers],[percentBRE]], tbl_dateHistory[#Headers], 0)), "-")</f>
        <v>x</v>
      </c>
      <c r="J1121" s="47" t="str">
        <f>IFERROR(INDEX(tbl_dateHistory[], MATCH(tbl_dailyDashboard[[#This Row],[runDate]:[runDate]], tbl_dateHistory[[runDate]:[runDate]], 0), MATCH(tbl_dailyDashboard[[#Headers],[percentSystemErrors]], tbl_dateHistory[#Headers], 0)), "-")</f>
        <v>x</v>
      </c>
      <c r="K1121" s="69"/>
    </row>
    <row r="1122" spans="2:11" x14ac:dyDescent="0.3">
      <c r="B1122" s="63"/>
      <c r="C1122" s="45" t="str">
        <f>IFERROR((INDEX(tbl_dateHistory[], tbl_dailyDashboard[[#This Row],[rowLookup]], 1)), "-")</f>
        <v>x</v>
      </c>
      <c r="D1122" s="48" t="str">
        <f>IFERROR(INDEX(tbl_dateHistory[], MATCH(tbl_dailyDashboard[[#This Row],[runDate]:[runDate]], tbl_dateHistory[[runDate]:[runDate]], 0), MATCH(tbl_dailyDashboard[[#Headers],[avgBotRunTime]], tbl_dateHistory[#Headers], 0)), "-")</f>
        <v>x</v>
      </c>
      <c r="E1122" s="48" t="str">
        <f>IFERROR(INDEX(tbl_dateHistory[], MATCH(tbl_dailyDashboard[[#This Row],[runDate]:[runDate]], tbl_dateHistory[[runDate]:[runDate]], 0), MATCH(tbl_dailyDashboard[[#Headers],[avgTransactionTime]], tbl_dateHistory[#Headers], 0)), "-")</f>
        <v>x</v>
      </c>
      <c r="F1122" s="5" t="str">
        <f>IFERROR(INDEX(tbl_dateHistory[], MATCH(tbl_dailyDashboard[[#This Row],[runDate]:[runDate]], tbl_dateHistory[[runDate]:[runDate]], 0), MATCH(tbl_dailyDashboard[[#Headers],[botRuns]], tbl_dateHistory[#Headers], 0)), "-")</f>
        <v>x</v>
      </c>
      <c r="G1122" s="6" t="str">
        <f>IFERROR(INDEX(tbl_dateHistory[], MATCH(tbl_dailyDashboard[[#This Row],[runDate]:[runDate]], tbl_dateHistory[[runDate]:[runDate]], 0), MATCH(tbl_dailyDashboard[[#Headers],[totalTransactions]], tbl_dateHistory[#Headers], 0)), "-")</f>
        <v>x</v>
      </c>
      <c r="H1122" s="46" t="str">
        <f>IFERROR(INDEX(tbl_dateHistory[], MATCH(tbl_dailyDashboard[[#This Row],[runDate]:[runDate]], tbl_dateHistory[[runDate]:[runDate]], 0), MATCH(tbl_dailyDashboard[[#Headers],[percentSuccessful]], tbl_dateHistory[#Headers], 0)), "-")</f>
        <v>x</v>
      </c>
      <c r="I1122" s="46" t="str">
        <f>IFERROR(INDEX(tbl_dateHistory[], MATCH(tbl_dailyDashboard[[#This Row],[runDate]:[runDate]], tbl_dateHistory[[runDate]:[runDate]], 0), MATCH(tbl_dailyDashboard[[#Headers],[percentBRE]], tbl_dateHistory[#Headers], 0)), "-")</f>
        <v>x</v>
      </c>
      <c r="J1122" s="47" t="str">
        <f>IFERROR(INDEX(tbl_dateHistory[], MATCH(tbl_dailyDashboard[[#This Row],[runDate]:[runDate]], tbl_dateHistory[[runDate]:[runDate]], 0), MATCH(tbl_dailyDashboard[[#Headers],[percentSystemErrors]], tbl_dateHistory[#Headers], 0)), "-")</f>
        <v>x</v>
      </c>
      <c r="K1122" s="69"/>
    </row>
    <row r="1123" spans="2:11" x14ac:dyDescent="0.3">
      <c r="B1123" s="63"/>
      <c r="C1123" s="45" t="str">
        <f>IFERROR((INDEX(tbl_dateHistory[], tbl_dailyDashboard[[#This Row],[rowLookup]], 1)), "-")</f>
        <v>x</v>
      </c>
      <c r="D1123" s="48" t="str">
        <f>IFERROR(INDEX(tbl_dateHistory[], MATCH(tbl_dailyDashboard[[#This Row],[runDate]:[runDate]], tbl_dateHistory[[runDate]:[runDate]], 0), MATCH(tbl_dailyDashboard[[#Headers],[avgBotRunTime]], tbl_dateHistory[#Headers], 0)), "-")</f>
        <v>x</v>
      </c>
      <c r="E1123" s="48" t="str">
        <f>IFERROR(INDEX(tbl_dateHistory[], MATCH(tbl_dailyDashboard[[#This Row],[runDate]:[runDate]], tbl_dateHistory[[runDate]:[runDate]], 0), MATCH(tbl_dailyDashboard[[#Headers],[avgTransactionTime]], tbl_dateHistory[#Headers], 0)), "-")</f>
        <v>x</v>
      </c>
      <c r="F1123" s="5" t="str">
        <f>IFERROR(INDEX(tbl_dateHistory[], MATCH(tbl_dailyDashboard[[#This Row],[runDate]:[runDate]], tbl_dateHistory[[runDate]:[runDate]], 0), MATCH(tbl_dailyDashboard[[#Headers],[botRuns]], tbl_dateHistory[#Headers], 0)), "-")</f>
        <v>x</v>
      </c>
      <c r="G1123" s="6" t="str">
        <f>IFERROR(INDEX(tbl_dateHistory[], MATCH(tbl_dailyDashboard[[#This Row],[runDate]:[runDate]], tbl_dateHistory[[runDate]:[runDate]], 0), MATCH(tbl_dailyDashboard[[#Headers],[totalTransactions]], tbl_dateHistory[#Headers], 0)), "-")</f>
        <v>x</v>
      </c>
      <c r="H1123" s="46" t="str">
        <f>IFERROR(INDEX(tbl_dateHistory[], MATCH(tbl_dailyDashboard[[#This Row],[runDate]:[runDate]], tbl_dateHistory[[runDate]:[runDate]], 0), MATCH(tbl_dailyDashboard[[#Headers],[percentSuccessful]], tbl_dateHistory[#Headers], 0)), "-")</f>
        <v>x</v>
      </c>
      <c r="I1123" s="46" t="str">
        <f>IFERROR(INDEX(tbl_dateHistory[], MATCH(tbl_dailyDashboard[[#This Row],[runDate]:[runDate]], tbl_dateHistory[[runDate]:[runDate]], 0), MATCH(tbl_dailyDashboard[[#Headers],[percentBRE]], tbl_dateHistory[#Headers], 0)), "-")</f>
        <v>x</v>
      </c>
      <c r="J1123" s="47" t="str">
        <f>IFERROR(INDEX(tbl_dateHistory[], MATCH(tbl_dailyDashboard[[#This Row],[runDate]:[runDate]], tbl_dateHistory[[runDate]:[runDate]], 0), MATCH(tbl_dailyDashboard[[#Headers],[percentSystemErrors]], tbl_dateHistory[#Headers], 0)), "-")</f>
        <v>x</v>
      </c>
      <c r="K1123" s="69"/>
    </row>
    <row r="1124" spans="2:11" x14ac:dyDescent="0.3">
      <c r="B1124" s="63"/>
      <c r="C1124" s="45" t="str">
        <f>IFERROR((INDEX(tbl_dateHistory[], tbl_dailyDashboard[[#This Row],[rowLookup]], 1)), "-")</f>
        <v>x</v>
      </c>
      <c r="D1124" s="48" t="str">
        <f>IFERROR(INDEX(tbl_dateHistory[], MATCH(tbl_dailyDashboard[[#This Row],[runDate]:[runDate]], tbl_dateHistory[[runDate]:[runDate]], 0), MATCH(tbl_dailyDashboard[[#Headers],[avgBotRunTime]], tbl_dateHistory[#Headers], 0)), "-")</f>
        <v>x</v>
      </c>
      <c r="E1124" s="48" t="str">
        <f>IFERROR(INDEX(tbl_dateHistory[], MATCH(tbl_dailyDashboard[[#This Row],[runDate]:[runDate]], tbl_dateHistory[[runDate]:[runDate]], 0), MATCH(tbl_dailyDashboard[[#Headers],[avgTransactionTime]], tbl_dateHistory[#Headers], 0)), "-")</f>
        <v>x</v>
      </c>
      <c r="F1124" s="5" t="str">
        <f>IFERROR(INDEX(tbl_dateHistory[], MATCH(tbl_dailyDashboard[[#This Row],[runDate]:[runDate]], tbl_dateHistory[[runDate]:[runDate]], 0), MATCH(tbl_dailyDashboard[[#Headers],[botRuns]], tbl_dateHistory[#Headers], 0)), "-")</f>
        <v>x</v>
      </c>
      <c r="G1124" s="6" t="str">
        <f>IFERROR(INDEX(tbl_dateHistory[], MATCH(tbl_dailyDashboard[[#This Row],[runDate]:[runDate]], tbl_dateHistory[[runDate]:[runDate]], 0), MATCH(tbl_dailyDashboard[[#Headers],[totalTransactions]], tbl_dateHistory[#Headers], 0)), "-")</f>
        <v>x</v>
      </c>
      <c r="H1124" s="46" t="str">
        <f>IFERROR(INDEX(tbl_dateHistory[], MATCH(tbl_dailyDashboard[[#This Row],[runDate]:[runDate]], tbl_dateHistory[[runDate]:[runDate]], 0), MATCH(tbl_dailyDashboard[[#Headers],[percentSuccessful]], tbl_dateHistory[#Headers], 0)), "-")</f>
        <v>x</v>
      </c>
      <c r="I1124" s="46" t="str">
        <f>IFERROR(INDEX(tbl_dateHistory[], MATCH(tbl_dailyDashboard[[#This Row],[runDate]:[runDate]], tbl_dateHistory[[runDate]:[runDate]], 0), MATCH(tbl_dailyDashboard[[#Headers],[percentBRE]], tbl_dateHistory[#Headers], 0)), "-")</f>
        <v>x</v>
      </c>
      <c r="J1124" s="47" t="str">
        <f>IFERROR(INDEX(tbl_dateHistory[], MATCH(tbl_dailyDashboard[[#This Row],[runDate]:[runDate]], tbl_dateHistory[[runDate]:[runDate]], 0), MATCH(tbl_dailyDashboard[[#Headers],[percentSystemErrors]], tbl_dateHistory[#Headers], 0)), "-")</f>
        <v>x</v>
      </c>
      <c r="K1124" s="69"/>
    </row>
    <row r="1125" spans="2:11" x14ac:dyDescent="0.3">
      <c r="B1125" s="63"/>
      <c r="C1125" s="45" t="str">
        <f>IFERROR((INDEX(tbl_dateHistory[], tbl_dailyDashboard[[#This Row],[rowLookup]], 1)), "-")</f>
        <v>x</v>
      </c>
      <c r="D1125" s="48" t="str">
        <f>IFERROR(INDEX(tbl_dateHistory[], MATCH(tbl_dailyDashboard[[#This Row],[runDate]:[runDate]], tbl_dateHistory[[runDate]:[runDate]], 0), MATCH(tbl_dailyDashboard[[#Headers],[avgBotRunTime]], tbl_dateHistory[#Headers], 0)), "-")</f>
        <v>x</v>
      </c>
      <c r="E1125" s="48" t="str">
        <f>IFERROR(INDEX(tbl_dateHistory[], MATCH(tbl_dailyDashboard[[#This Row],[runDate]:[runDate]], tbl_dateHistory[[runDate]:[runDate]], 0), MATCH(tbl_dailyDashboard[[#Headers],[avgTransactionTime]], tbl_dateHistory[#Headers], 0)), "-")</f>
        <v>x</v>
      </c>
      <c r="F1125" s="5" t="str">
        <f>IFERROR(INDEX(tbl_dateHistory[], MATCH(tbl_dailyDashboard[[#This Row],[runDate]:[runDate]], tbl_dateHistory[[runDate]:[runDate]], 0), MATCH(tbl_dailyDashboard[[#Headers],[botRuns]], tbl_dateHistory[#Headers], 0)), "-")</f>
        <v>x</v>
      </c>
      <c r="G1125" s="6" t="str">
        <f>IFERROR(INDEX(tbl_dateHistory[], MATCH(tbl_dailyDashboard[[#This Row],[runDate]:[runDate]], tbl_dateHistory[[runDate]:[runDate]], 0), MATCH(tbl_dailyDashboard[[#Headers],[totalTransactions]], tbl_dateHistory[#Headers], 0)), "-")</f>
        <v>x</v>
      </c>
      <c r="H1125" s="46" t="str">
        <f>IFERROR(INDEX(tbl_dateHistory[], MATCH(tbl_dailyDashboard[[#This Row],[runDate]:[runDate]], tbl_dateHistory[[runDate]:[runDate]], 0), MATCH(tbl_dailyDashboard[[#Headers],[percentSuccessful]], tbl_dateHistory[#Headers], 0)), "-")</f>
        <v>x</v>
      </c>
      <c r="I1125" s="46" t="str">
        <f>IFERROR(INDEX(tbl_dateHistory[], MATCH(tbl_dailyDashboard[[#This Row],[runDate]:[runDate]], tbl_dateHistory[[runDate]:[runDate]], 0), MATCH(tbl_dailyDashboard[[#Headers],[percentBRE]], tbl_dateHistory[#Headers], 0)), "-")</f>
        <v>x</v>
      </c>
      <c r="J1125" s="47" t="str">
        <f>IFERROR(INDEX(tbl_dateHistory[], MATCH(tbl_dailyDashboard[[#This Row],[runDate]:[runDate]], tbl_dateHistory[[runDate]:[runDate]], 0), MATCH(tbl_dailyDashboard[[#Headers],[percentSystemErrors]], tbl_dateHistory[#Headers], 0)), "-")</f>
        <v>x</v>
      </c>
      <c r="K1125" s="69"/>
    </row>
    <row r="1126" spans="2:11" x14ac:dyDescent="0.3">
      <c r="B1126" s="63"/>
      <c r="C1126" s="45" t="str">
        <f>IFERROR((INDEX(tbl_dateHistory[], tbl_dailyDashboard[[#This Row],[rowLookup]], 1)), "-")</f>
        <v>x</v>
      </c>
      <c r="D1126" s="48" t="str">
        <f>IFERROR(INDEX(tbl_dateHistory[], MATCH(tbl_dailyDashboard[[#This Row],[runDate]:[runDate]], tbl_dateHistory[[runDate]:[runDate]], 0), MATCH(tbl_dailyDashboard[[#Headers],[avgBotRunTime]], tbl_dateHistory[#Headers], 0)), "-")</f>
        <v>x</v>
      </c>
      <c r="E1126" s="48" t="str">
        <f>IFERROR(INDEX(tbl_dateHistory[], MATCH(tbl_dailyDashboard[[#This Row],[runDate]:[runDate]], tbl_dateHistory[[runDate]:[runDate]], 0), MATCH(tbl_dailyDashboard[[#Headers],[avgTransactionTime]], tbl_dateHistory[#Headers], 0)), "-")</f>
        <v>x</v>
      </c>
      <c r="F1126" s="5" t="str">
        <f>IFERROR(INDEX(tbl_dateHistory[], MATCH(tbl_dailyDashboard[[#This Row],[runDate]:[runDate]], tbl_dateHistory[[runDate]:[runDate]], 0), MATCH(tbl_dailyDashboard[[#Headers],[botRuns]], tbl_dateHistory[#Headers], 0)), "-")</f>
        <v>x</v>
      </c>
      <c r="G1126" s="6" t="str">
        <f>IFERROR(INDEX(tbl_dateHistory[], MATCH(tbl_dailyDashboard[[#This Row],[runDate]:[runDate]], tbl_dateHistory[[runDate]:[runDate]], 0), MATCH(tbl_dailyDashboard[[#Headers],[totalTransactions]], tbl_dateHistory[#Headers], 0)), "-")</f>
        <v>x</v>
      </c>
      <c r="H1126" s="46" t="str">
        <f>IFERROR(INDEX(tbl_dateHistory[], MATCH(tbl_dailyDashboard[[#This Row],[runDate]:[runDate]], tbl_dateHistory[[runDate]:[runDate]], 0), MATCH(tbl_dailyDashboard[[#Headers],[percentSuccessful]], tbl_dateHistory[#Headers], 0)), "-")</f>
        <v>x</v>
      </c>
      <c r="I1126" s="46" t="str">
        <f>IFERROR(INDEX(tbl_dateHistory[], MATCH(tbl_dailyDashboard[[#This Row],[runDate]:[runDate]], tbl_dateHistory[[runDate]:[runDate]], 0), MATCH(tbl_dailyDashboard[[#Headers],[percentBRE]], tbl_dateHistory[#Headers], 0)), "-")</f>
        <v>x</v>
      </c>
      <c r="J1126" s="47" t="str">
        <f>IFERROR(INDEX(tbl_dateHistory[], MATCH(tbl_dailyDashboard[[#This Row],[runDate]:[runDate]], tbl_dateHistory[[runDate]:[runDate]], 0), MATCH(tbl_dailyDashboard[[#Headers],[percentSystemErrors]], tbl_dateHistory[#Headers], 0)), "-")</f>
        <v>x</v>
      </c>
      <c r="K1126" s="69"/>
    </row>
    <row r="1127" spans="2:11" x14ac:dyDescent="0.3">
      <c r="B1127" s="63"/>
      <c r="C1127" s="45" t="str">
        <f>IFERROR((INDEX(tbl_dateHistory[], tbl_dailyDashboard[[#This Row],[rowLookup]], 1)), "-")</f>
        <v>x</v>
      </c>
      <c r="D1127" s="48" t="str">
        <f>IFERROR(INDEX(tbl_dateHistory[], MATCH(tbl_dailyDashboard[[#This Row],[runDate]:[runDate]], tbl_dateHistory[[runDate]:[runDate]], 0), MATCH(tbl_dailyDashboard[[#Headers],[avgBotRunTime]], tbl_dateHistory[#Headers], 0)), "-")</f>
        <v>x</v>
      </c>
      <c r="E1127" s="48" t="str">
        <f>IFERROR(INDEX(tbl_dateHistory[], MATCH(tbl_dailyDashboard[[#This Row],[runDate]:[runDate]], tbl_dateHistory[[runDate]:[runDate]], 0), MATCH(tbl_dailyDashboard[[#Headers],[avgTransactionTime]], tbl_dateHistory[#Headers], 0)), "-")</f>
        <v>x</v>
      </c>
      <c r="F1127" s="5" t="str">
        <f>IFERROR(INDEX(tbl_dateHistory[], MATCH(tbl_dailyDashboard[[#This Row],[runDate]:[runDate]], tbl_dateHistory[[runDate]:[runDate]], 0), MATCH(tbl_dailyDashboard[[#Headers],[botRuns]], tbl_dateHistory[#Headers], 0)), "-")</f>
        <v>x</v>
      </c>
      <c r="G1127" s="6" t="str">
        <f>IFERROR(INDEX(tbl_dateHistory[], MATCH(tbl_dailyDashboard[[#This Row],[runDate]:[runDate]], tbl_dateHistory[[runDate]:[runDate]], 0), MATCH(tbl_dailyDashboard[[#Headers],[totalTransactions]], tbl_dateHistory[#Headers], 0)), "-")</f>
        <v>x</v>
      </c>
      <c r="H1127" s="46" t="str">
        <f>IFERROR(INDEX(tbl_dateHistory[], MATCH(tbl_dailyDashboard[[#This Row],[runDate]:[runDate]], tbl_dateHistory[[runDate]:[runDate]], 0), MATCH(tbl_dailyDashboard[[#Headers],[percentSuccessful]], tbl_dateHistory[#Headers], 0)), "-")</f>
        <v>x</v>
      </c>
      <c r="I1127" s="46" t="str">
        <f>IFERROR(INDEX(tbl_dateHistory[], MATCH(tbl_dailyDashboard[[#This Row],[runDate]:[runDate]], tbl_dateHistory[[runDate]:[runDate]], 0), MATCH(tbl_dailyDashboard[[#Headers],[percentBRE]], tbl_dateHistory[#Headers], 0)), "-")</f>
        <v>x</v>
      </c>
      <c r="J1127" s="47" t="str">
        <f>IFERROR(INDEX(tbl_dateHistory[], MATCH(tbl_dailyDashboard[[#This Row],[runDate]:[runDate]], tbl_dateHistory[[runDate]:[runDate]], 0), MATCH(tbl_dailyDashboard[[#Headers],[percentSystemErrors]], tbl_dateHistory[#Headers], 0)), "-")</f>
        <v>x</v>
      </c>
      <c r="K1127" s="69"/>
    </row>
    <row r="1128" spans="2:11" x14ac:dyDescent="0.3">
      <c r="B1128" s="63"/>
      <c r="C1128" s="45" t="str">
        <f>IFERROR((INDEX(tbl_dateHistory[], tbl_dailyDashboard[[#This Row],[rowLookup]], 1)), "-")</f>
        <v>x</v>
      </c>
      <c r="D1128" s="48" t="str">
        <f>IFERROR(INDEX(tbl_dateHistory[], MATCH(tbl_dailyDashboard[[#This Row],[runDate]:[runDate]], tbl_dateHistory[[runDate]:[runDate]], 0), MATCH(tbl_dailyDashboard[[#Headers],[avgBotRunTime]], tbl_dateHistory[#Headers], 0)), "-")</f>
        <v>x</v>
      </c>
      <c r="E1128" s="48" t="str">
        <f>IFERROR(INDEX(tbl_dateHistory[], MATCH(tbl_dailyDashboard[[#This Row],[runDate]:[runDate]], tbl_dateHistory[[runDate]:[runDate]], 0), MATCH(tbl_dailyDashboard[[#Headers],[avgTransactionTime]], tbl_dateHistory[#Headers], 0)), "-")</f>
        <v>x</v>
      </c>
      <c r="F1128" s="5" t="str">
        <f>IFERROR(INDEX(tbl_dateHistory[], MATCH(tbl_dailyDashboard[[#This Row],[runDate]:[runDate]], tbl_dateHistory[[runDate]:[runDate]], 0), MATCH(tbl_dailyDashboard[[#Headers],[botRuns]], tbl_dateHistory[#Headers], 0)), "-")</f>
        <v>x</v>
      </c>
      <c r="G1128" s="6" t="str">
        <f>IFERROR(INDEX(tbl_dateHistory[], MATCH(tbl_dailyDashboard[[#This Row],[runDate]:[runDate]], tbl_dateHistory[[runDate]:[runDate]], 0), MATCH(tbl_dailyDashboard[[#Headers],[totalTransactions]], tbl_dateHistory[#Headers], 0)), "-")</f>
        <v>x</v>
      </c>
      <c r="H1128" s="46" t="str">
        <f>IFERROR(INDEX(tbl_dateHistory[], MATCH(tbl_dailyDashboard[[#This Row],[runDate]:[runDate]], tbl_dateHistory[[runDate]:[runDate]], 0), MATCH(tbl_dailyDashboard[[#Headers],[percentSuccessful]], tbl_dateHistory[#Headers], 0)), "-")</f>
        <v>x</v>
      </c>
      <c r="I1128" s="46" t="str">
        <f>IFERROR(INDEX(tbl_dateHistory[], MATCH(tbl_dailyDashboard[[#This Row],[runDate]:[runDate]], tbl_dateHistory[[runDate]:[runDate]], 0), MATCH(tbl_dailyDashboard[[#Headers],[percentBRE]], tbl_dateHistory[#Headers], 0)), "-")</f>
        <v>x</v>
      </c>
      <c r="J1128" s="47" t="str">
        <f>IFERROR(INDEX(tbl_dateHistory[], MATCH(tbl_dailyDashboard[[#This Row],[runDate]:[runDate]], tbl_dateHistory[[runDate]:[runDate]], 0), MATCH(tbl_dailyDashboard[[#Headers],[percentSystemErrors]], tbl_dateHistory[#Headers], 0)), "-")</f>
        <v>x</v>
      </c>
      <c r="K1128" s="69"/>
    </row>
    <row r="1129" spans="2:11" x14ac:dyDescent="0.3">
      <c r="B1129" s="63"/>
      <c r="C1129" s="45" t="str">
        <f>IFERROR((INDEX(tbl_dateHistory[], tbl_dailyDashboard[[#This Row],[rowLookup]], 1)), "-")</f>
        <v>x</v>
      </c>
      <c r="D1129" s="48" t="str">
        <f>IFERROR(INDEX(tbl_dateHistory[], MATCH(tbl_dailyDashboard[[#This Row],[runDate]:[runDate]], tbl_dateHistory[[runDate]:[runDate]], 0), MATCH(tbl_dailyDashboard[[#Headers],[avgBotRunTime]], tbl_dateHistory[#Headers], 0)), "-")</f>
        <v>x</v>
      </c>
      <c r="E1129" s="48" t="str">
        <f>IFERROR(INDEX(tbl_dateHistory[], MATCH(tbl_dailyDashboard[[#This Row],[runDate]:[runDate]], tbl_dateHistory[[runDate]:[runDate]], 0), MATCH(tbl_dailyDashboard[[#Headers],[avgTransactionTime]], tbl_dateHistory[#Headers], 0)), "-")</f>
        <v>x</v>
      </c>
      <c r="F1129" s="5" t="str">
        <f>IFERROR(INDEX(tbl_dateHistory[], MATCH(tbl_dailyDashboard[[#This Row],[runDate]:[runDate]], tbl_dateHistory[[runDate]:[runDate]], 0), MATCH(tbl_dailyDashboard[[#Headers],[botRuns]], tbl_dateHistory[#Headers], 0)), "-")</f>
        <v>x</v>
      </c>
      <c r="G1129" s="6" t="str">
        <f>IFERROR(INDEX(tbl_dateHistory[], MATCH(tbl_dailyDashboard[[#This Row],[runDate]:[runDate]], tbl_dateHistory[[runDate]:[runDate]], 0), MATCH(tbl_dailyDashboard[[#Headers],[totalTransactions]], tbl_dateHistory[#Headers], 0)), "-")</f>
        <v>x</v>
      </c>
      <c r="H1129" s="46" t="str">
        <f>IFERROR(INDEX(tbl_dateHistory[], MATCH(tbl_dailyDashboard[[#This Row],[runDate]:[runDate]], tbl_dateHistory[[runDate]:[runDate]], 0), MATCH(tbl_dailyDashboard[[#Headers],[percentSuccessful]], tbl_dateHistory[#Headers], 0)), "-")</f>
        <v>x</v>
      </c>
      <c r="I1129" s="46" t="str">
        <f>IFERROR(INDEX(tbl_dateHistory[], MATCH(tbl_dailyDashboard[[#This Row],[runDate]:[runDate]], tbl_dateHistory[[runDate]:[runDate]], 0), MATCH(tbl_dailyDashboard[[#Headers],[percentBRE]], tbl_dateHistory[#Headers], 0)), "-")</f>
        <v>x</v>
      </c>
      <c r="J1129" s="47" t="str">
        <f>IFERROR(INDEX(tbl_dateHistory[], MATCH(tbl_dailyDashboard[[#This Row],[runDate]:[runDate]], tbl_dateHistory[[runDate]:[runDate]], 0), MATCH(tbl_dailyDashboard[[#Headers],[percentSystemErrors]], tbl_dateHistory[#Headers], 0)), "-")</f>
        <v>x</v>
      </c>
      <c r="K1129" s="69"/>
    </row>
    <row r="1130" spans="2:11" x14ac:dyDescent="0.3">
      <c r="B1130" s="63"/>
      <c r="C1130" s="45" t="str">
        <f>IFERROR((INDEX(tbl_dateHistory[], tbl_dailyDashboard[[#This Row],[rowLookup]], 1)), "-")</f>
        <v>x</v>
      </c>
      <c r="D1130" s="48" t="str">
        <f>IFERROR(INDEX(tbl_dateHistory[], MATCH(tbl_dailyDashboard[[#This Row],[runDate]:[runDate]], tbl_dateHistory[[runDate]:[runDate]], 0), MATCH(tbl_dailyDashboard[[#Headers],[avgBotRunTime]], tbl_dateHistory[#Headers], 0)), "-")</f>
        <v>x</v>
      </c>
      <c r="E1130" s="48" t="str">
        <f>IFERROR(INDEX(tbl_dateHistory[], MATCH(tbl_dailyDashboard[[#This Row],[runDate]:[runDate]], tbl_dateHistory[[runDate]:[runDate]], 0), MATCH(tbl_dailyDashboard[[#Headers],[avgTransactionTime]], tbl_dateHistory[#Headers], 0)), "-")</f>
        <v>x</v>
      </c>
      <c r="F1130" s="5" t="str">
        <f>IFERROR(INDEX(tbl_dateHistory[], MATCH(tbl_dailyDashboard[[#This Row],[runDate]:[runDate]], tbl_dateHistory[[runDate]:[runDate]], 0), MATCH(tbl_dailyDashboard[[#Headers],[botRuns]], tbl_dateHistory[#Headers], 0)), "-")</f>
        <v>x</v>
      </c>
      <c r="G1130" s="6" t="str">
        <f>IFERROR(INDEX(tbl_dateHistory[], MATCH(tbl_dailyDashboard[[#This Row],[runDate]:[runDate]], tbl_dateHistory[[runDate]:[runDate]], 0), MATCH(tbl_dailyDashboard[[#Headers],[totalTransactions]], tbl_dateHistory[#Headers], 0)), "-")</f>
        <v>x</v>
      </c>
      <c r="H1130" s="46" t="str">
        <f>IFERROR(INDEX(tbl_dateHistory[], MATCH(tbl_dailyDashboard[[#This Row],[runDate]:[runDate]], tbl_dateHistory[[runDate]:[runDate]], 0), MATCH(tbl_dailyDashboard[[#Headers],[percentSuccessful]], tbl_dateHistory[#Headers], 0)), "-")</f>
        <v>x</v>
      </c>
      <c r="I1130" s="46" t="str">
        <f>IFERROR(INDEX(tbl_dateHistory[], MATCH(tbl_dailyDashboard[[#This Row],[runDate]:[runDate]], tbl_dateHistory[[runDate]:[runDate]], 0), MATCH(tbl_dailyDashboard[[#Headers],[percentBRE]], tbl_dateHistory[#Headers], 0)), "-")</f>
        <v>x</v>
      </c>
      <c r="J1130" s="47" t="str">
        <f>IFERROR(INDEX(tbl_dateHistory[], MATCH(tbl_dailyDashboard[[#This Row],[runDate]:[runDate]], tbl_dateHistory[[runDate]:[runDate]], 0), MATCH(tbl_dailyDashboard[[#Headers],[percentSystemErrors]], tbl_dateHistory[#Headers], 0)), "-")</f>
        <v>x</v>
      </c>
      <c r="K1130" s="69"/>
    </row>
    <row r="1131" spans="2:11" x14ac:dyDescent="0.3">
      <c r="B1131" s="63"/>
      <c r="C1131" s="45" t="str">
        <f>IFERROR((INDEX(tbl_dateHistory[], tbl_dailyDashboard[[#This Row],[rowLookup]], 1)), "-")</f>
        <v>x</v>
      </c>
      <c r="D1131" s="48" t="str">
        <f>IFERROR(INDEX(tbl_dateHistory[], MATCH(tbl_dailyDashboard[[#This Row],[runDate]:[runDate]], tbl_dateHistory[[runDate]:[runDate]], 0), MATCH(tbl_dailyDashboard[[#Headers],[avgBotRunTime]], tbl_dateHistory[#Headers], 0)), "-")</f>
        <v>x</v>
      </c>
      <c r="E1131" s="48" t="str">
        <f>IFERROR(INDEX(tbl_dateHistory[], MATCH(tbl_dailyDashboard[[#This Row],[runDate]:[runDate]], tbl_dateHistory[[runDate]:[runDate]], 0), MATCH(tbl_dailyDashboard[[#Headers],[avgTransactionTime]], tbl_dateHistory[#Headers], 0)), "-")</f>
        <v>x</v>
      </c>
      <c r="F1131" s="5" t="str">
        <f>IFERROR(INDEX(tbl_dateHistory[], MATCH(tbl_dailyDashboard[[#This Row],[runDate]:[runDate]], tbl_dateHistory[[runDate]:[runDate]], 0), MATCH(tbl_dailyDashboard[[#Headers],[botRuns]], tbl_dateHistory[#Headers], 0)), "-")</f>
        <v>x</v>
      </c>
      <c r="G1131" s="6" t="str">
        <f>IFERROR(INDEX(tbl_dateHistory[], MATCH(tbl_dailyDashboard[[#This Row],[runDate]:[runDate]], tbl_dateHistory[[runDate]:[runDate]], 0), MATCH(tbl_dailyDashboard[[#Headers],[totalTransactions]], tbl_dateHistory[#Headers], 0)), "-")</f>
        <v>x</v>
      </c>
      <c r="H1131" s="46" t="str">
        <f>IFERROR(INDEX(tbl_dateHistory[], MATCH(tbl_dailyDashboard[[#This Row],[runDate]:[runDate]], tbl_dateHistory[[runDate]:[runDate]], 0), MATCH(tbl_dailyDashboard[[#Headers],[percentSuccessful]], tbl_dateHistory[#Headers], 0)), "-")</f>
        <v>x</v>
      </c>
      <c r="I1131" s="46" t="str">
        <f>IFERROR(INDEX(tbl_dateHistory[], MATCH(tbl_dailyDashboard[[#This Row],[runDate]:[runDate]], tbl_dateHistory[[runDate]:[runDate]], 0), MATCH(tbl_dailyDashboard[[#Headers],[percentBRE]], tbl_dateHistory[#Headers], 0)), "-")</f>
        <v>x</v>
      </c>
      <c r="J1131" s="47" t="str">
        <f>IFERROR(INDEX(tbl_dateHistory[], MATCH(tbl_dailyDashboard[[#This Row],[runDate]:[runDate]], tbl_dateHistory[[runDate]:[runDate]], 0), MATCH(tbl_dailyDashboard[[#Headers],[percentSystemErrors]], tbl_dateHistory[#Headers], 0)), "-")</f>
        <v>x</v>
      </c>
      <c r="K1131" s="69"/>
    </row>
    <row r="1132" spans="2:11" x14ac:dyDescent="0.3">
      <c r="B1132" s="63"/>
      <c r="C1132" s="45" t="str">
        <f>IFERROR((INDEX(tbl_dateHistory[], tbl_dailyDashboard[[#This Row],[rowLookup]], 1)), "-")</f>
        <v>x</v>
      </c>
      <c r="D1132" s="48" t="str">
        <f>IFERROR(INDEX(tbl_dateHistory[], MATCH(tbl_dailyDashboard[[#This Row],[runDate]:[runDate]], tbl_dateHistory[[runDate]:[runDate]], 0), MATCH(tbl_dailyDashboard[[#Headers],[avgBotRunTime]], tbl_dateHistory[#Headers], 0)), "-")</f>
        <v>x</v>
      </c>
      <c r="E1132" s="48" t="str">
        <f>IFERROR(INDEX(tbl_dateHistory[], MATCH(tbl_dailyDashboard[[#This Row],[runDate]:[runDate]], tbl_dateHistory[[runDate]:[runDate]], 0), MATCH(tbl_dailyDashboard[[#Headers],[avgTransactionTime]], tbl_dateHistory[#Headers], 0)), "-")</f>
        <v>x</v>
      </c>
      <c r="F1132" s="5" t="str">
        <f>IFERROR(INDEX(tbl_dateHistory[], MATCH(tbl_dailyDashboard[[#This Row],[runDate]:[runDate]], tbl_dateHistory[[runDate]:[runDate]], 0), MATCH(tbl_dailyDashboard[[#Headers],[botRuns]], tbl_dateHistory[#Headers], 0)), "-")</f>
        <v>x</v>
      </c>
      <c r="G1132" s="6" t="str">
        <f>IFERROR(INDEX(tbl_dateHistory[], MATCH(tbl_dailyDashboard[[#This Row],[runDate]:[runDate]], tbl_dateHistory[[runDate]:[runDate]], 0), MATCH(tbl_dailyDashboard[[#Headers],[totalTransactions]], tbl_dateHistory[#Headers], 0)), "-")</f>
        <v>x</v>
      </c>
      <c r="H1132" s="46" t="str">
        <f>IFERROR(INDEX(tbl_dateHistory[], MATCH(tbl_dailyDashboard[[#This Row],[runDate]:[runDate]], tbl_dateHistory[[runDate]:[runDate]], 0), MATCH(tbl_dailyDashboard[[#Headers],[percentSuccessful]], tbl_dateHistory[#Headers], 0)), "-")</f>
        <v>x</v>
      </c>
      <c r="I1132" s="46" t="str">
        <f>IFERROR(INDEX(tbl_dateHistory[], MATCH(tbl_dailyDashboard[[#This Row],[runDate]:[runDate]], tbl_dateHistory[[runDate]:[runDate]], 0), MATCH(tbl_dailyDashboard[[#Headers],[percentBRE]], tbl_dateHistory[#Headers], 0)), "-")</f>
        <v>x</v>
      </c>
      <c r="J1132" s="47" t="str">
        <f>IFERROR(INDEX(tbl_dateHistory[], MATCH(tbl_dailyDashboard[[#This Row],[runDate]:[runDate]], tbl_dateHistory[[runDate]:[runDate]], 0), MATCH(tbl_dailyDashboard[[#Headers],[percentSystemErrors]], tbl_dateHistory[#Headers], 0)), "-")</f>
        <v>x</v>
      </c>
      <c r="K1132" s="69"/>
    </row>
    <row r="1133" spans="2:11" x14ac:dyDescent="0.3">
      <c r="B1133" s="63"/>
      <c r="C1133" s="45" t="str">
        <f>IFERROR((INDEX(tbl_dateHistory[], tbl_dailyDashboard[[#This Row],[rowLookup]], 1)), "-")</f>
        <v>x</v>
      </c>
      <c r="D1133" s="48" t="str">
        <f>IFERROR(INDEX(tbl_dateHistory[], MATCH(tbl_dailyDashboard[[#This Row],[runDate]:[runDate]], tbl_dateHistory[[runDate]:[runDate]], 0), MATCH(tbl_dailyDashboard[[#Headers],[avgBotRunTime]], tbl_dateHistory[#Headers], 0)), "-")</f>
        <v>x</v>
      </c>
      <c r="E1133" s="48" t="str">
        <f>IFERROR(INDEX(tbl_dateHistory[], MATCH(tbl_dailyDashboard[[#This Row],[runDate]:[runDate]], tbl_dateHistory[[runDate]:[runDate]], 0), MATCH(tbl_dailyDashboard[[#Headers],[avgTransactionTime]], tbl_dateHistory[#Headers], 0)), "-")</f>
        <v>x</v>
      </c>
      <c r="F1133" s="5" t="str">
        <f>IFERROR(INDEX(tbl_dateHistory[], MATCH(tbl_dailyDashboard[[#This Row],[runDate]:[runDate]], tbl_dateHistory[[runDate]:[runDate]], 0), MATCH(tbl_dailyDashboard[[#Headers],[botRuns]], tbl_dateHistory[#Headers], 0)), "-")</f>
        <v>x</v>
      </c>
      <c r="G1133" s="6" t="str">
        <f>IFERROR(INDEX(tbl_dateHistory[], MATCH(tbl_dailyDashboard[[#This Row],[runDate]:[runDate]], tbl_dateHistory[[runDate]:[runDate]], 0), MATCH(tbl_dailyDashboard[[#Headers],[totalTransactions]], tbl_dateHistory[#Headers], 0)), "-")</f>
        <v>x</v>
      </c>
      <c r="H1133" s="46" t="str">
        <f>IFERROR(INDEX(tbl_dateHistory[], MATCH(tbl_dailyDashboard[[#This Row],[runDate]:[runDate]], tbl_dateHistory[[runDate]:[runDate]], 0), MATCH(tbl_dailyDashboard[[#Headers],[percentSuccessful]], tbl_dateHistory[#Headers], 0)), "-")</f>
        <v>x</v>
      </c>
      <c r="I1133" s="46" t="str">
        <f>IFERROR(INDEX(tbl_dateHistory[], MATCH(tbl_dailyDashboard[[#This Row],[runDate]:[runDate]], tbl_dateHistory[[runDate]:[runDate]], 0), MATCH(tbl_dailyDashboard[[#Headers],[percentBRE]], tbl_dateHistory[#Headers], 0)), "-")</f>
        <v>x</v>
      </c>
      <c r="J1133" s="47" t="str">
        <f>IFERROR(INDEX(tbl_dateHistory[], MATCH(tbl_dailyDashboard[[#This Row],[runDate]:[runDate]], tbl_dateHistory[[runDate]:[runDate]], 0), MATCH(tbl_dailyDashboard[[#Headers],[percentSystemErrors]], tbl_dateHistory[#Headers], 0)), "-")</f>
        <v>x</v>
      </c>
      <c r="K1133" s="69"/>
    </row>
    <row r="1134" spans="2:11" x14ac:dyDescent="0.3">
      <c r="B1134" s="63"/>
      <c r="C1134" s="45" t="str">
        <f>IFERROR((INDEX(tbl_dateHistory[], tbl_dailyDashboard[[#This Row],[rowLookup]], 1)), "-")</f>
        <v>x</v>
      </c>
      <c r="D1134" s="48" t="str">
        <f>IFERROR(INDEX(tbl_dateHistory[], MATCH(tbl_dailyDashboard[[#This Row],[runDate]:[runDate]], tbl_dateHistory[[runDate]:[runDate]], 0), MATCH(tbl_dailyDashboard[[#Headers],[avgBotRunTime]], tbl_dateHistory[#Headers], 0)), "-")</f>
        <v>x</v>
      </c>
      <c r="E1134" s="48" t="str">
        <f>IFERROR(INDEX(tbl_dateHistory[], MATCH(tbl_dailyDashboard[[#This Row],[runDate]:[runDate]], tbl_dateHistory[[runDate]:[runDate]], 0), MATCH(tbl_dailyDashboard[[#Headers],[avgTransactionTime]], tbl_dateHistory[#Headers], 0)), "-")</f>
        <v>x</v>
      </c>
      <c r="F1134" s="5" t="str">
        <f>IFERROR(INDEX(tbl_dateHistory[], MATCH(tbl_dailyDashboard[[#This Row],[runDate]:[runDate]], tbl_dateHistory[[runDate]:[runDate]], 0), MATCH(tbl_dailyDashboard[[#Headers],[botRuns]], tbl_dateHistory[#Headers], 0)), "-")</f>
        <v>x</v>
      </c>
      <c r="G1134" s="6" t="str">
        <f>IFERROR(INDEX(tbl_dateHistory[], MATCH(tbl_dailyDashboard[[#This Row],[runDate]:[runDate]], tbl_dateHistory[[runDate]:[runDate]], 0), MATCH(tbl_dailyDashboard[[#Headers],[totalTransactions]], tbl_dateHistory[#Headers], 0)), "-")</f>
        <v>x</v>
      </c>
      <c r="H1134" s="46" t="str">
        <f>IFERROR(INDEX(tbl_dateHistory[], MATCH(tbl_dailyDashboard[[#This Row],[runDate]:[runDate]], tbl_dateHistory[[runDate]:[runDate]], 0), MATCH(tbl_dailyDashboard[[#Headers],[percentSuccessful]], tbl_dateHistory[#Headers], 0)), "-")</f>
        <v>x</v>
      </c>
      <c r="I1134" s="46" t="str">
        <f>IFERROR(INDEX(tbl_dateHistory[], MATCH(tbl_dailyDashboard[[#This Row],[runDate]:[runDate]], tbl_dateHistory[[runDate]:[runDate]], 0), MATCH(tbl_dailyDashboard[[#Headers],[percentBRE]], tbl_dateHistory[#Headers], 0)), "-")</f>
        <v>x</v>
      </c>
      <c r="J1134" s="47" t="str">
        <f>IFERROR(INDEX(tbl_dateHistory[], MATCH(tbl_dailyDashboard[[#This Row],[runDate]:[runDate]], tbl_dateHistory[[runDate]:[runDate]], 0), MATCH(tbl_dailyDashboard[[#Headers],[percentSystemErrors]], tbl_dateHistory[#Headers], 0)), "-")</f>
        <v>x</v>
      </c>
      <c r="K1134" s="69"/>
    </row>
    <row r="1135" spans="2:11" x14ac:dyDescent="0.3">
      <c r="B1135" s="63"/>
      <c r="C1135" s="45" t="str">
        <f>IFERROR((INDEX(tbl_dateHistory[], tbl_dailyDashboard[[#This Row],[rowLookup]], 1)), "-")</f>
        <v>x</v>
      </c>
      <c r="D1135" s="48" t="str">
        <f>IFERROR(INDEX(tbl_dateHistory[], MATCH(tbl_dailyDashboard[[#This Row],[runDate]:[runDate]], tbl_dateHistory[[runDate]:[runDate]], 0), MATCH(tbl_dailyDashboard[[#Headers],[avgBotRunTime]], tbl_dateHistory[#Headers], 0)), "-")</f>
        <v>x</v>
      </c>
      <c r="E1135" s="48" t="str">
        <f>IFERROR(INDEX(tbl_dateHistory[], MATCH(tbl_dailyDashboard[[#This Row],[runDate]:[runDate]], tbl_dateHistory[[runDate]:[runDate]], 0), MATCH(tbl_dailyDashboard[[#Headers],[avgTransactionTime]], tbl_dateHistory[#Headers], 0)), "-")</f>
        <v>x</v>
      </c>
      <c r="F1135" s="5" t="str">
        <f>IFERROR(INDEX(tbl_dateHistory[], MATCH(tbl_dailyDashboard[[#This Row],[runDate]:[runDate]], tbl_dateHistory[[runDate]:[runDate]], 0), MATCH(tbl_dailyDashboard[[#Headers],[botRuns]], tbl_dateHistory[#Headers], 0)), "-")</f>
        <v>x</v>
      </c>
      <c r="G1135" s="6" t="str">
        <f>IFERROR(INDEX(tbl_dateHistory[], MATCH(tbl_dailyDashboard[[#This Row],[runDate]:[runDate]], tbl_dateHistory[[runDate]:[runDate]], 0), MATCH(tbl_dailyDashboard[[#Headers],[totalTransactions]], tbl_dateHistory[#Headers], 0)), "-")</f>
        <v>x</v>
      </c>
      <c r="H1135" s="46" t="str">
        <f>IFERROR(INDEX(tbl_dateHistory[], MATCH(tbl_dailyDashboard[[#This Row],[runDate]:[runDate]], tbl_dateHistory[[runDate]:[runDate]], 0), MATCH(tbl_dailyDashboard[[#Headers],[percentSuccessful]], tbl_dateHistory[#Headers], 0)), "-")</f>
        <v>x</v>
      </c>
      <c r="I1135" s="46" t="str">
        <f>IFERROR(INDEX(tbl_dateHistory[], MATCH(tbl_dailyDashboard[[#This Row],[runDate]:[runDate]], tbl_dateHistory[[runDate]:[runDate]], 0), MATCH(tbl_dailyDashboard[[#Headers],[percentBRE]], tbl_dateHistory[#Headers], 0)), "-")</f>
        <v>x</v>
      </c>
      <c r="J1135" s="47" t="str">
        <f>IFERROR(INDEX(tbl_dateHistory[], MATCH(tbl_dailyDashboard[[#This Row],[runDate]:[runDate]], tbl_dateHistory[[runDate]:[runDate]], 0), MATCH(tbl_dailyDashboard[[#Headers],[percentSystemErrors]], tbl_dateHistory[#Headers], 0)), "-")</f>
        <v>x</v>
      </c>
      <c r="K1135" s="69"/>
    </row>
    <row r="1136" spans="2:11" x14ac:dyDescent="0.3">
      <c r="B1136" s="63"/>
      <c r="C1136" s="45" t="str">
        <f>IFERROR((INDEX(tbl_dateHistory[], tbl_dailyDashboard[[#This Row],[rowLookup]], 1)), "-")</f>
        <v>x</v>
      </c>
      <c r="D1136" s="48" t="str">
        <f>IFERROR(INDEX(tbl_dateHistory[], MATCH(tbl_dailyDashboard[[#This Row],[runDate]:[runDate]], tbl_dateHistory[[runDate]:[runDate]], 0), MATCH(tbl_dailyDashboard[[#Headers],[avgBotRunTime]], tbl_dateHistory[#Headers], 0)), "-")</f>
        <v>x</v>
      </c>
      <c r="E1136" s="48" t="str">
        <f>IFERROR(INDEX(tbl_dateHistory[], MATCH(tbl_dailyDashboard[[#This Row],[runDate]:[runDate]], tbl_dateHistory[[runDate]:[runDate]], 0), MATCH(tbl_dailyDashboard[[#Headers],[avgTransactionTime]], tbl_dateHistory[#Headers], 0)), "-")</f>
        <v>x</v>
      </c>
      <c r="F1136" s="5" t="str">
        <f>IFERROR(INDEX(tbl_dateHistory[], MATCH(tbl_dailyDashboard[[#This Row],[runDate]:[runDate]], tbl_dateHistory[[runDate]:[runDate]], 0), MATCH(tbl_dailyDashboard[[#Headers],[botRuns]], tbl_dateHistory[#Headers], 0)), "-")</f>
        <v>x</v>
      </c>
      <c r="G1136" s="6" t="str">
        <f>IFERROR(INDEX(tbl_dateHistory[], MATCH(tbl_dailyDashboard[[#This Row],[runDate]:[runDate]], tbl_dateHistory[[runDate]:[runDate]], 0), MATCH(tbl_dailyDashboard[[#Headers],[totalTransactions]], tbl_dateHistory[#Headers], 0)), "-")</f>
        <v>x</v>
      </c>
      <c r="H1136" s="46" t="str">
        <f>IFERROR(INDEX(tbl_dateHistory[], MATCH(tbl_dailyDashboard[[#This Row],[runDate]:[runDate]], tbl_dateHistory[[runDate]:[runDate]], 0), MATCH(tbl_dailyDashboard[[#Headers],[percentSuccessful]], tbl_dateHistory[#Headers], 0)), "-")</f>
        <v>x</v>
      </c>
      <c r="I1136" s="46" t="str">
        <f>IFERROR(INDEX(tbl_dateHistory[], MATCH(tbl_dailyDashboard[[#This Row],[runDate]:[runDate]], tbl_dateHistory[[runDate]:[runDate]], 0), MATCH(tbl_dailyDashboard[[#Headers],[percentBRE]], tbl_dateHistory[#Headers], 0)), "-")</f>
        <v>x</v>
      </c>
      <c r="J1136" s="47" t="str">
        <f>IFERROR(INDEX(tbl_dateHistory[], MATCH(tbl_dailyDashboard[[#This Row],[runDate]:[runDate]], tbl_dateHistory[[runDate]:[runDate]], 0), MATCH(tbl_dailyDashboard[[#Headers],[percentSystemErrors]], tbl_dateHistory[#Headers], 0)), "-")</f>
        <v>x</v>
      </c>
      <c r="K1136" s="69"/>
    </row>
    <row r="1137" spans="2:11" x14ac:dyDescent="0.3">
      <c r="B1137" s="63"/>
      <c r="C1137" s="45" t="str">
        <f>IFERROR((INDEX(tbl_dateHistory[], tbl_dailyDashboard[[#This Row],[rowLookup]], 1)), "-")</f>
        <v>x</v>
      </c>
      <c r="D1137" s="48" t="str">
        <f>IFERROR(INDEX(tbl_dateHistory[], MATCH(tbl_dailyDashboard[[#This Row],[runDate]:[runDate]], tbl_dateHistory[[runDate]:[runDate]], 0), MATCH(tbl_dailyDashboard[[#Headers],[avgBotRunTime]], tbl_dateHistory[#Headers], 0)), "-")</f>
        <v>x</v>
      </c>
      <c r="E1137" s="48" t="str">
        <f>IFERROR(INDEX(tbl_dateHistory[], MATCH(tbl_dailyDashboard[[#This Row],[runDate]:[runDate]], tbl_dateHistory[[runDate]:[runDate]], 0), MATCH(tbl_dailyDashboard[[#Headers],[avgTransactionTime]], tbl_dateHistory[#Headers], 0)), "-")</f>
        <v>x</v>
      </c>
      <c r="F1137" s="5" t="str">
        <f>IFERROR(INDEX(tbl_dateHistory[], MATCH(tbl_dailyDashboard[[#This Row],[runDate]:[runDate]], tbl_dateHistory[[runDate]:[runDate]], 0), MATCH(tbl_dailyDashboard[[#Headers],[botRuns]], tbl_dateHistory[#Headers], 0)), "-")</f>
        <v>x</v>
      </c>
      <c r="G1137" s="6" t="str">
        <f>IFERROR(INDEX(tbl_dateHistory[], MATCH(tbl_dailyDashboard[[#This Row],[runDate]:[runDate]], tbl_dateHistory[[runDate]:[runDate]], 0), MATCH(tbl_dailyDashboard[[#Headers],[totalTransactions]], tbl_dateHistory[#Headers], 0)), "-")</f>
        <v>x</v>
      </c>
      <c r="H1137" s="46" t="str">
        <f>IFERROR(INDEX(tbl_dateHistory[], MATCH(tbl_dailyDashboard[[#This Row],[runDate]:[runDate]], tbl_dateHistory[[runDate]:[runDate]], 0), MATCH(tbl_dailyDashboard[[#Headers],[percentSuccessful]], tbl_dateHistory[#Headers], 0)), "-")</f>
        <v>x</v>
      </c>
      <c r="I1137" s="46" t="str">
        <f>IFERROR(INDEX(tbl_dateHistory[], MATCH(tbl_dailyDashboard[[#This Row],[runDate]:[runDate]], tbl_dateHistory[[runDate]:[runDate]], 0), MATCH(tbl_dailyDashboard[[#Headers],[percentBRE]], tbl_dateHistory[#Headers], 0)), "-")</f>
        <v>x</v>
      </c>
      <c r="J1137" s="47" t="str">
        <f>IFERROR(INDEX(tbl_dateHistory[], MATCH(tbl_dailyDashboard[[#This Row],[runDate]:[runDate]], tbl_dateHistory[[runDate]:[runDate]], 0), MATCH(tbl_dailyDashboard[[#Headers],[percentSystemErrors]], tbl_dateHistory[#Headers], 0)), "-")</f>
        <v>x</v>
      </c>
      <c r="K1137" s="69"/>
    </row>
    <row r="1138" spans="2:11" x14ac:dyDescent="0.3">
      <c r="B1138" s="63"/>
      <c r="C1138" s="45" t="str">
        <f>IFERROR((INDEX(tbl_dateHistory[], tbl_dailyDashboard[[#This Row],[rowLookup]], 1)), "-")</f>
        <v>x</v>
      </c>
      <c r="D1138" s="48" t="str">
        <f>IFERROR(INDEX(tbl_dateHistory[], MATCH(tbl_dailyDashboard[[#This Row],[runDate]:[runDate]], tbl_dateHistory[[runDate]:[runDate]], 0), MATCH(tbl_dailyDashboard[[#Headers],[avgBotRunTime]], tbl_dateHistory[#Headers], 0)), "-")</f>
        <v>x</v>
      </c>
      <c r="E1138" s="48" t="str">
        <f>IFERROR(INDEX(tbl_dateHistory[], MATCH(tbl_dailyDashboard[[#This Row],[runDate]:[runDate]], tbl_dateHistory[[runDate]:[runDate]], 0), MATCH(tbl_dailyDashboard[[#Headers],[avgTransactionTime]], tbl_dateHistory[#Headers], 0)), "-")</f>
        <v>x</v>
      </c>
      <c r="F1138" s="5" t="str">
        <f>IFERROR(INDEX(tbl_dateHistory[], MATCH(tbl_dailyDashboard[[#This Row],[runDate]:[runDate]], tbl_dateHistory[[runDate]:[runDate]], 0), MATCH(tbl_dailyDashboard[[#Headers],[botRuns]], tbl_dateHistory[#Headers], 0)), "-")</f>
        <v>x</v>
      </c>
      <c r="G1138" s="6" t="str">
        <f>IFERROR(INDEX(tbl_dateHistory[], MATCH(tbl_dailyDashboard[[#This Row],[runDate]:[runDate]], tbl_dateHistory[[runDate]:[runDate]], 0), MATCH(tbl_dailyDashboard[[#Headers],[totalTransactions]], tbl_dateHistory[#Headers], 0)), "-")</f>
        <v>x</v>
      </c>
      <c r="H1138" s="46" t="str">
        <f>IFERROR(INDEX(tbl_dateHistory[], MATCH(tbl_dailyDashboard[[#This Row],[runDate]:[runDate]], tbl_dateHistory[[runDate]:[runDate]], 0), MATCH(tbl_dailyDashboard[[#Headers],[percentSuccessful]], tbl_dateHistory[#Headers], 0)), "-")</f>
        <v>x</v>
      </c>
      <c r="I1138" s="46" t="str">
        <f>IFERROR(INDEX(tbl_dateHistory[], MATCH(tbl_dailyDashboard[[#This Row],[runDate]:[runDate]], tbl_dateHistory[[runDate]:[runDate]], 0), MATCH(tbl_dailyDashboard[[#Headers],[percentBRE]], tbl_dateHistory[#Headers], 0)), "-")</f>
        <v>x</v>
      </c>
      <c r="J1138" s="47" t="str">
        <f>IFERROR(INDEX(tbl_dateHistory[], MATCH(tbl_dailyDashboard[[#This Row],[runDate]:[runDate]], tbl_dateHistory[[runDate]:[runDate]], 0), MATCH(tbl_dailyDashboard[[#Headers],[percentSystemErrors]], tbl_dateHistory[#Headers], 0)), "-")</f>
        <v>x</v>
      </c>
      <c r="K1138" s="69"/>
    </row>
    <row r="1139" spans="2:11" x14ac:dyDescent="0.3">
      <c r="B1139" s="63"/>
      <c r="C1139" s="45" t="str">
        <f>IFERROR((INDEX(tbl_dateHistory[], tbl_dailyDashboard[[#This Row],[rowLookup]], 1)), "-")</f>
        <v>x</v>
      </c>
      <c r="D1139" s="48" t="str">
        <f>IFERROR(INDEX(tbl_dateHistory[], MATCH(tbl_dailyDashboard[[#This Row],[runDate]:[runDate]], tbl_dateHistory[[runDate]:[runDate]], 0), MATCH(tbl_dailyDashboard[[#Headers],[avgBotRunTime]], tbl_dateHistory[#Headers], 0)), "-")</f>
        <v>x</v>
      </c>
      <c r="E1139" s="48" t="str">
        <f>IFERROR(INDEX(tbl_dateHistory[], MATCH(tbl_dailyDashboard[[#This Row],[runDate]:[runDate]], tbl_dateHistory[[runDate]:[runDate]], 0), MATCH(tbl_dailyDashboard[[#Headers],[avgTransactionTime]], tbl_dateHistory[#Headers], 0)), "-")</f>
        <v>x</v>
      </c>
      <c r="F1139" s="5" t="str">
        <f>IFERROR(INDEX(tbl_dateHistory[], MATCH(tbl_dailyDashboard[[#This Row],[runDate]:[runDate]], tbl_dateHistory[[runDate]:[runDate]], 0), MATCH(tbl_dailyDashboard[[#Headers],[botRuns]], tbl_dateHistory[#Headers], 0)), "-")</f>
        <v>x</v>
      </c>
      <c r="G1139" s="6" t="str">
        <f>IFERROR(INDEX(tbl_dateHistory[], MATCH(tbl_dailyDashboard[[#This Row],[runDate]:[runDate]], tbl_dateHistory[[runDate]:[runDate]], 0), MATCH(tbl_dailyDashboard[[#Headers],[totalTransactions]], tbl_dateHistory[#Headers], 0)), "-")</f>
        <v>x</v>
      </c>
      <c r="H1139" s="46" t="str">
        <f>IFERROR(INDEX(tbl_dateHistory[], MATCH(tbl_dailyDashboard[[#This Row],[runDate]:[runDate]], tbl_dateHistory[[runDate]:[runDate]], 0), MATCH(tbl_dailyDashboard[[#Headers],[percentSuccessful]], tbl_dateHistory[#Headers], 0)), "-")</f>
        <v>x</v>
      </c>
      <c r="I1139" s="46" t="str">
        <f>IFERROR(INDEX(tbl_dateHistory[], MATCH(tbl_dailyDashboard[[#This Row],[runDate]:[runDate]], tbl_dateHistory[[runDate]:[runDate]], 0), MATCH(tbl_dailyDashboard[[#Headers],[percentBRE]], tbl_dateHistory[#Headers], 0)), "-")</f>
        <v>x</v>
      </c>
      <c r="J1139" s="47" t="str">
        <f>IFERROR(INDEX(tbl_dateHistory[], MATCH(tbl_dailyDashboard[[#This Row],[runDate]:[runDate]], tbl_dateHistory[[runDate]:[runDate]], 0), MATCH(tbl_dailyDashboard[[#Headers],[percentSystemErrors]], tbl_dateHistory[#Headers], 0)), "-")</f>
        <v>x</v>
      </c>
      <c r="K1139" s="69"/>
    </row>
    <row r="1140" spans="2:11" x14ac:dyDescent="0.3">
      <c r="B1140" s="63"/>
      <c r="C1140" s="45" t="str">
        <f>IFERROR((INDEX(tbl_dateHistory[], tbl_dailyDashboard[[#This Row],[rowLookup]], 1)), "-")</f>
        <v>x</v>
      </c>
      <c r="D1140" s="48" t="str">
        <f>IFERROR(INDEX(tbl_dateHistory[], MATCH(tbl_dailyDashboard[[#This Row],[runDate]:[runDate]], tbl_dateHistory[[runDate]:[runDate]], 0), MATCH(tbl_dailyDashboard[[#Headers],[avgBotRunTime]], tbl_dateHistory[#Headers], 0)), "-")</f>
        <v>x</v>
      </c>
      <c r="E1140" s="48" t="str">
        <f>IFERROR(INDEX(tbl_dateHistory[], MATCH(tbl_dailyDashboard[[#This Row],[runDate]:[runDate]], tbl_dateHistory[[runDate]:[runDate]], 0), MATCH(tbl_dailyDashboard[[#Headers],[avgTransactionTime]], tbl_dateHistory[#Headers], 0)), "-")</f>
        <v>x</v>
      </c>
      <c r="F1140" s="5" t="str">
        <f>IFERROR(INDEX(tbl_dateHistory[], MATCH(tbl_dailyDashboard[[#This Row],[runDate]:[runDate]], tbl_dateHistory[[runDate]:[runDate]], 0), MATCH(tbl_dailyDashboard[[#Headers],[botRuns]], tbl_dateHistory[#Headers], 0)), "-")</f>
        <v>x</v>
      </c>
      <c r="G1140" s="6" t="str">
        <f>IFERROR(INDEX(tbl_dateHistory[], MATCH(tbl_dailyDashboard[[#This Row],[runDate]:[runDate]], tbl_dateHistory[[runDate]:[runDate]], 0), MATCH(tbl_dailyDashboard[[#Headers],[totalTransactions]], tbl_dateHistory[#Headers], 0)), "-")</f>
        <v>x</v>
      </c>
      <c r="H1140" s="46" t="str">
        <f>IFERROR(INDEX(tbl_dateHistory[], MATCH(tbl_dailyDashboard[[#This Row],[runDate]:[runDate]], tbl_dateHistory[[runDate]:[runDate]], 0), MATCH(tbl_dailyDashboard[[#Headers],[percentSuccessful]], tbl_dateHistory[#Headers], 0)), "-")</f>
        <v>x</v>
      </c>
      <c r="I1140" s="46" t="str">
        <f>IFERROR(INDEX(tbl_dateHistory[], MATCH(tbl_dailyDashboard[[#This Row],[runDate]:[runDate]], tbl_dateHistory[[runDate]:[runDate]], 0), MATCH(tbl_dailyDashboard[[#Headers],[percentBRE]], tbl_dateHistory[#Headers], 0)), "-")</f>
        <v>x</v>
      </c>
      <c r="J1140" s="47" t="str">
        <f>IFERROR(INDEX(tbl_dateHistory[], MATCH(tbl_dailyDashboard[[#This Row],[runDate]:[runDate]], tbl_dateHistory[[runDate]:[runDate]], 0), MATCH(tbl_dailyDashboard[[#Headers],[percentSystemErrors]], tbl_dateHistory[#Headers], 0)), "-")</f>
        <v>x</v>
      </c>
      <c r="K1140" s="69"/>
    </row>
    <row r="1141" spans="2:11" x14ac:dyDescent="0.3">
      <c r="B1141" s="63"/>
      <c r="C1141" s="45" t="str">
        <f>IFERROR((INDEX(tbl_dateHistory[], tbl_dailyDashboard[[#This Row],[rowLookup]], 1)), "-")</f>
        <v>x</v>
      </c>
      <c r="D1141" s="48" t="str">
        <f>IFERROR(INDEX(tbl_dateHistory[], MATCH(tbl_dailyDashboard[[#This Row],[runDate]:[runDate]], tbl_dateHistory[[runDate]:[runDate]], 0), MATCH(tbl_dailyDashboard[[#Headers],[avgBotRunTime]], tbl_dateHistory[#Headers], 0)), "-")</f>
        <v>x</v>
      </c>
      <c r="E1141" s="48" t="str">
        <f>IFERROR(INDEX(tbl_dateHistory[], MATCH(tbl_dailyDashboard[[#This Row],[runDate]:[runDate]], tbl_dateHistory[[runDate]:[runDate]], 0), MATCH(tbl_dailyDashboard[[#Headers],[avgTransactionTime]], tbl_dateHistory[#Headers], 0)), "-")</f>
        <v>x</v>
      </c>
      <c r="F1141" s="5" t="str">
        <f>IFERROR(INDEX(tbl_dateHistory[], MATCH(tbl_dailyDashboard[[#This Row],[runDate]:[runDate]], tbl_dateHistory[[runDate]:[runDate]], 0), MATCH(tbl_dailyDashboard[[#Headers],[botRuns]], tbl_dateHistory[#Headers], 0)), "-")</f>
        <v>x</v>
      </c>
      <c r="G1141" s="6" t="str">
        <f>IFERROR(INDEX(tbl_dateHistory[], MATCH(tbl_dailyDashboard[[#This Row],[runDate]:[runDate]], tbl_dateHistory[[runDate]:[runDate]], 0), MATCH(tbl_dailyDashboard[[#Headers],[totalTransactions]], tbl_dateHistory[#Headers], 0)), "-")</f>
        <v>x</v>
      </c>
      <c r="H1141" s="46" t="str">
        <f>IFERROR(INDEX(tbl_dateHistory[], MATCH(tbl_dailyDashboard[[#This Row],[runDate]:[runDate]], tbl_dateHistory[[runDate]:[runDate]], 0), MATCH(tbl_dailyDashboard[[#Headers],[percentSuccessful]], tbl_dateHistory[#Headers], 0)), "-")</f>
        <v>x</v>
      </c>
      <c r="I1141" s="46" t="str">
        <f>IFERROR(INDEX(tbl_dateHistory[], MATCH(tbl_dailyDashboard[[#This Row],[runDate]:[runDate]], tbl_dateHistory[[runDate]:[runDate]], 0), MATCH(tbl_dailyDashboard[[#Headers],[percentBRE]], tbl_dateHistory[#Headers], 0)), "-")</f>
        <v>x</v>
      </c>
      <c r="J1141" s="47" t="str">
        <f>IFERROR(INDEX(tbl_dateHistory[], MATCH(tbl_dailyDashboard[[#This Row],[runDate]:[runDate]], tbl_dateHistory[[runDate]:[runDate]], 0), MATCH(tbl_dailyDashboard[[#Headers],[percentSystemErrors]], tbl_dateHistory[#Headers], 0)), "-")</f>
        <v>x</v>
      </c>
      <c r="K1141" s="69"/>
    </row>
    <row r="1142" spans="2:11" x14ac:dyDescent="0.3">
      <c r="B1142" s="63"/>
      <c r="C1142" s="45" t="str">
        <f>IFERROR((INDEX(tbl_dateHistory[], tbl_dailyDashboard[[#This Row],[rowLookup]], 1)), "-")</f>
        <v>x</v>
      </c>
      <c r="D1142" s="48" t="str">
        <f>IFERROR(INDEX(tbl_dateHistory[], MATCH(tbl_dailyDashboard[[#This Row],[runDate]:[runDate]], tbl_dateHistory[[runDate]:[runDate]], 0), MATCH(tbl_dailyDashboard[[#Headers],[avgBotRunTime]], tbl_dateHistory[#Headers], 0)), "-")</f>
        <v>x</v>
      </c>
      <c r="E1142" s="48" t="str">
        <f>IFERROR(INDEX(tbl_dateHistory[], MATCH(tbl_dailyDashboard[[#This Row],[runDate]:[runDate]], tbl_dateHistory[[runDate]:[runDate]], 0), MATCH(tbl_dailyDashboard[[#Headers],[avgTransactionTime]], tbl_dateHistory[#Headers], 0)), "-")</f>
        <v>x</v>
      </c>
      <c r="F1142" s="5" t="str">
        <f>IFERROR(INDEX(tbl_dateHistory[], MATCH(tbl_dailyDashboard[[#This Row],[runDate]:[runDate]], tbl_dateHistory[[runDate]:[runDate]], 0), MATCH(tbl_dailyDashboard[[#Headers],[botRuns]], tbl_dateHistory[#Headers], 0)), "-")</f>
        <v>x</v>
      </c>
      <c r="G1142" s="6" t="str">
        <f>IFERROR(INDEX(tbl_dateHistory[], MATCH(tbl_dailyDashboard[[#This Row],[runDate]:[runDate]], tbl_dateHistory[[runDate]:[runDate]], 0), MATCH(tbl_dailyDashboard[[#Headers],[totalTransactions]], tbl_dateHistory[#Headers], 0)), "-")</f>
        <v>x</v>
      </c>
      <c r="H1142" s="46" t="str">
        <f>IFERROR(INDEX(tbl_dateHistory[], MATCH(tbl_dailyDashboard[[#This Row],[runDate]:[runDate]], tbl_dateHistory[[runDate]:[runDate]], 0), MATCH(tbl_dailyDashboard[[#Headers],[percentSuccessful]], tbl_dateHistory[#Headers], 0)), "-")</f>
        <v>x</v>
      </c>
      <c r="I1142" s="46" t="str">
        <f>IFERROR(INDEX(tbl_dateHistory[], MATCH(tbl_dailyDashboard[[#This Row],[runDate]:[runDate]], tbl_dateHistory[[runDate]:[runDate]], 0), MATCH(tbl_dailyDashboard[[#Headers],[percentBRE]], tbl_dateHistory[#Headers], 0)), "-")</f>
        <v>x</v>
      </c>
      <c r="J1142" s="47" t="str">
        <f>IFERROR(INDEX(tbl_dateHistory[], MATCH(tbl_dailyDashboard[[#This Row],[runDate]:[runDate]], tbl_dateHistory[[runDate]:[runDate]], 0), MATCH(tbl_dailyDashboard[[#Headers],[percentSystemErrors]], tbl_dateHistory[#Headers], 0)), "-")</f>
        <v>x</v>
      </c>
      <c r="K1142" s="69"/>
    </row>
    <row r="1143" spans="2:11" x14ac:dyDescent="0.3">
      <c r="B1143" s="63"/>
      <c r="C1143" s="45" t="str">
        <f>IFERROR((INDEX(tbl_dateHistory[], tbl_dailyDashboard[[#This Row],[rowLookup]], 1)), "-")</f>
        <v>x</v>
      </c>
      <c r="D1143" s="48" t="str">
        <f>IFERROR(INDEX(tbl_dateHistory[], MATCH(tbl_dailyDashboard[[#This Row],[runDate]:[runDate]], tbl_dateHistory[[runDate]:[runDate]], 0), MATCH(tbl_dailyDashboard[[#Headers],[avgBotRunTime]], tbl_dateHistory[#Headers], 0)), "-")</f>
        <v>x</v>
      </c>
      <c r="E1143" s="48" t="str">
        <f>IFERROR(INDEX(tbl_dateHistory[], MATCH(tbl_dailyDashboard[[#This Row],[runDate]:[runDate]], tbl_dateHistory[[runDate]:[runDate]], 0), MATCH(tbl_dailyDashboard[[#Headers],[avgTransactionTime]], tbl_dateHistory[#Headers], 0)), "-")</f>
        <v>x</v>
      </c>
      <c r="F1143" s="5" t="str">
        <f>IFERROR(INDEX(tbl_dateHistory[], MATCH(tbl_dailyDashboard[[#This Row],[runDate]:[runDate]], tbl_dateHistory[[runDate]:[runDate]], 0), MATCH(tbl_dailyDashboard[[#Headers],[botRuns]], tbl_dateHistory[#Headers], 0)), "-")</f>
        <v>x</v>
      </c>
      <c r="G1143" s="6" t="str">
        <f>IFERROR(INDEX(tbl_dateHistory[], MATCH(tbl_dailyDashboard[[#This Row],[runDate]:[runDate]], tbl_dateHistory[[runDate]:[runDate]], 0), MATCH(tbl_dailyDashboard[[#Headers],[totalTransactions]], tbl_dateHistory[#Headers], 0)), "-")</f>
        <v>x</v>
      </c>
      <c r="H1143" s="46" t="str">
        <f>IFERROR(INDEX(tbl_dateHistory[], MATCH(tbl_dailyDashboard[[#This Row],[runDate]:[runDate]], tbl_dateHistory[[runDate]:[runDate]], 0), MATCH(tbl_dailyDashboard[[#Headers],[percentSuccessful]], tbl_dateHistory[#Headers], 0)), "-")</f>
        <v>x</v>
      </c>
      <c r="I1143" s="46" t="str">
        <f>IFERROR(INDEX(tbl_dateHistory[], MATCH(tbl_dailyDashboard[[#This Row],[runDate]:[runDate]], tbl_dateHistory[[runDate]:[runDate]], 0), MATCH(tbl_dailyDashboard[[#Headers],[percentBRE]], tbl_dateHistory[#Headers], 0)), "-")</f>
        <v>x</v>
      </c>
      <c r="J1143" s="47" t="str">
        <f>IFERROR(INDEX(tbl_dateHistory[], MATCH(tbl_dailyDashboard[[#This Row],[runDate]:[runDate]], tbl_dateHistory[[runDate]:[runDate]], 0), MATCH(tbl_dailyDashboard[[#Headers],[percentSystemErrors]], tbl_dateHistory[#Headers], 0)), "-")</f>
        <v>x</v>
      </c>
      <c r="K1143" s="69"/>
    </row>
    <row r="1144" spans="2:11" x14ac:dyDescent="0.3">
      <c r="B1144" s="63"/>
      <c r="C1144" s="45" t="str">
        <f>IFERROR((INDEX(tbl_dateHistory[], tbl_dailyDashboard[[#This Row],[rowLookup]], 1)), "-")</f>
        <v>x</v>
      </c>
      <c r="D1144" s="48" t="str">
        <f>IFERROR(INDEX(tbl_dateHistory[], MATCH(tbl_dailyDashboard[[#This Row],[runDate]:[runDate]], tbl_dateHistory[[runDate]:[runDate]], 0), MATCH(tbl_dailyDashboard[[#Headers],[avgBotRunTime]], tbl_dateHistory[#Headers], 0)), "-")</f>
        <v>x</v>
      </c>
      <c r="E1144" s="48" t="str">
        <f>IFERROR(INDEX(tbl_dateHistory[], MATCH(tbl_dailyDashboard[[#This Row],[runDate]:[runDate]], tbl_dateHistory[[runDate]:[runDate]], 0), MATCH(tbl_dailyDashboard[[#Headers],[avgTransactionTime]], tbl_dateHistory[#Headers], 0)), "-")</f>
        <v>x</v>
      </c>
      <c r="F1144" s="5" t="str">
        <f>IFERROR(INDEX(tbl_dateHistory[], MATCH(tbl_dailyDashboard[[#This Row],[runDate]:[runDate]], tbl_dateHistory[[runDate]:[runDate]], 0), MATCH(tbl_dailyDashboard[[#Headers],[botRuns]], tbl_dateHistory[#Headers], 0)), "-")</f>
        <v>x</v>
      </c>
      <c r="G1144" s="6" t="str">
        <f>IFERROR(INDEX(tbl_dateHistory[], MATCH(tbl_dailyDashboard[[#This Row],[runDate]:[runDate]], tbl_dateHistory[[runDate]:[runDate]], 0), MATCH(tbl_dailyDashboard[[#Headers],[totalTransactions]], tbl_dateHistory[#Headers], 0)), "-")</f>
        <v>x</v>
      </c>
      <c r="H1144" s="46" t="str">
        <f>IFERROR(INDEX(tbl_dateHistory[], MATCH(tbl_dailyDashboard[[#This Row],[runDate]:[runDate]], tbl_dateHistory[[runDate]:[runDate]], 0), MATCH(tbl_dailyDashboard[[#Headers],[percentSuccessful]], tbl_dateHistory[#Headers], 0)), "-")</f>
        <v>x</v>
      </c>
      <c r="I1144" s="46" t="str">
        <f>IFERROR(INDEX(tbl_dateHistory[], MATCH(tbl_dailyDashboard[[#This Row],[runDate]:[runDate]], tbl_dateHistory[[runDate]:[runDate]], 0), MATCH(tbl_dailyDashboard[[#Headers],[percentBRE]], tbl_dateHistory[#Headers], 0)), "-")</f>
        <v>x</v>
      </c>
      <c r="J1144" s="47" t="str">
        <f>IFERROR(INDEX(tbl_dateHistory[], MATCH(tbl_dailyDashboard[[#This Row],[runDate]:[runDate]], tbl_dateHistory[[runDate]:[runDate]], 0), MATCH(tbl_dailyDashboard[[#Headers],[percentSystemErrors]], tbl_dateHistory[#Headers], 0)), "-")</f>
        <v>x</v>
      </c>
      <c r="K1144" s="69"/>
    </row>
    <row r="1145" spans="2:11" x14ac:dyDescent="0.3">
      <c r="B1145" s="63"/>
      <c r="C1145" s="45" t="str">
        <f>IFERROR((INDEX(tbl_dateHistory[], tbl_dailyDashboard[[#This Row],[rowLookup]], 1)), "-")</f>
        <v>x</v>
      </c>
      <c r="D1145" s="48" t="str">
        <f>IFERROR(INDEX(tbl_dateHistory[], MATCH(tbl_dailyDashboard[[#This Row],[runDate]:[runDate]], tbl_dateHistory[[runDate]:[runDate]], 0), MATCH(tbl_dailyDashboard[[#Headers],[avgBotRunTime]], tbl_dateHistory[#Headers], 0)), "-")</f>
        <v>x</v>
      </c>
      <c r="E1145" s="48" t="str">
        <f>IFERROR(INDEX(tbl_dateHistory[], MATCH(tbl_dailyDashboard[[#This Row],[runDate]:[runDate]], tbl_dateHistory[[runDate]:[runDate]], 0), MATCH(tbl_dailyDashboard[[#Headers],[avgTransactionTime]], tbl_dateHistory[#Headers], 0)), "-")</f>
        <v>x</v>
      </c>
      <c r="F1145" s="5" t="str">
        <f>IFERROR(INDEX(tbl_dateHistory[], MATCH(tbl_dailyDashboard[[#This Row],[runDate]:[runDate]], tbl_dateHistory[[runDate]:[runDate]], 0), MATCH(tbl_dailyDashboard[[#Headers],[botRuns]], tbl_dateHistory[#Headers], 0)), "-")</f>
        <v>x</v>
      </c>
      <c r="G1145" s="6" t="str">
        <f>IFERROR(INDEX(tbl_dateHistory[], MATCH(tbl_dailyDashboard[[#This Row],[runDate]:[runDate]], tbl_dateHistory[[runDate]:[runDate]], 0), MATCH(tbl_dailyDashboard[[#Headers],[totalTransactions]], tbl_dateHistory[#Headers], 0)), "-")</f>
        <v>x</v>
      </c>
      <c r="H1145" s="46" t="str">
        <f>IFERROR(INDEX(tbl_dateHistory[], MATCH(tbl_dailyDashboard[[#This Row],[runDate]:[runDate]], tbl_dateHistory[[runDate]:[runDate]], 0), MATCH(tbl_dailyDashboard[[#Headers],[percentSuccessful]], tbl_dateHistory[#Headers], 0)), "-")</f>
        <v>x</v>
      </c>
      <c r="I1145" s="46" t="str">
        <f>IFERROR(INDEX(tbl_dateHistory[], MATCH(tbl_dailyDashboard[[#This Row],[runDate]:[runDate]], tbl_dateHistory[[runDate]:[runDate]], 0), MATCH(tbl_dailyDashboard[[#Headers],[percentBRE]], tbl_dateHistory[#Headers], 0)), "-")</f>
        <v>x</v>
      </c>
      <c r="J1145" s="47" t="str">
        <f>IFERROR(INDEX(tbl_dateHistory[], MATCH(tbl_dailyDashboard[[#This Row],[runDate]:[runDate]], tbl_dateHistory[[runDate]:[runDate]], 0), MATCH(tbl_dailyDashboard[[#Headers],[percentSystemErrors]], tbl_dateHistory[#Headers], 0)), "-")</f>
        <v>x</v>
      </c>
      <c r="K1145" s="69"/>
    </row>
    <row r="1146" spans="2:11" x14ac:dyDescent="0.3">
      <c r="B1146" s="63"/>
      <c r="C1146" s="45" t="str">
        <f>IFERROR((INDEX(tbl_dateHistory[], tbl_dailyDashboard[[#This Row],[rowLookup]], 1)), "-")</f>
        <v>x</v>
      </c>
      <c r="D1146" s="48" t="str">
        <f>IFERROR(INDEX(tbl_dateHistory[], MATCH(tbl_dailyDashboard[[#This Row],[runDate]:[runDate]], tbl_dateHistory[[runDate]:[runDate]], 0), MATCH(tbl_dailyDashboard[[#Headers],[avgBotRunTime]], tbl_dateHistory[#Headers], 0)), "-")</f>
        <v>x</v>
      </c>
      <c r="E1146" s="48" t="str">
        <f>IFERROR(INDEX(tbl_dateHistory[], MATCH(tbl_dailyDashboard[[#This Row],[runDate]:[runDate]], tbl_dateHistory[[runDate]:[runDate]], 0), MATCH(tbl_dailyDashboard[[#Headers],[avgTransactionTime]], tbl_dateHistory[#Headers], 0)), "-")</f>
        <v>x</v>
      </c>
      <c r="F1146" s="5" t="str">
        <f>IFERROR(INDEX(tbl_dateHistory[], MATCH(tbl_dailyDashboard[[#This Row],[runDate]:[runDate]], tbl_dateHistory[[runDate]:[runDate]], 0), MATCH(tbl_dailyDashboard[[#Headers],[botRuns]], tbl_dateHistory[#Headers], 0)), "-")</f>
        <v>x</v>
      </c>
      <c r="G1146" s="6" t="str">
        <f>IFERROR(INDEX(tbl_dateHistory[], MATCH(tbl_dailyDashboard[[#This Row],[runDate]:[runDate]], tbl_dateHistory[[runDate]:[runDate]], 0), MATCH(tbl_dailyDashboard[[#Headers],[totalTransactions]], tbl_dateHistory[#Headers], 0)), "-")</f>
        <v>x</v>
      </c>
      <c r="H1146" s="46" t="str">
        <f>IFERROR(INDEX(tbl_dateHistory[], MATCH(tbl_dailyDashboard[[#This Row],[runDate]:[runDate]], tbl_dateHistory[[runDate]:[runDate]], 0), MATCH(tbl_dailyDashboard[[#Headers],[percentSuccessful]], tbl_dateHistory[#Headers], 0)), "-")</f>
        <v>x</v>
      </c>
      <c r="I1146" s="46" t="str">
        <f>IFERROR(INDEX(tbl_dateHistory[], MATCH(tbl_dailyDashboard[[#This Row],[runDate]:[runDate]], tbl_dateHistory[[runDate]:[runDate]], 0), MATCH(tbl_dailyDashboard[[#Headers],[percentBRE]], tbl_dateHistory[#Headers], 0)), "-")</f>
        <v>x</v>
      </c>
      <c r="J1146" s="47" t="str">
        <f>IFERROR(INDEX(tbl_dateHistory[], MATCH(tbl_dailyDashboard[[#This Row],[runDate]:[runDate]], tbl_dateHistory[[runDate]:[runDate]], 0), MATCH(tbl_dailyDashboard[[#Headers],[percentSystemErrors]], tbl_dateHistory[#Headers], 0)), "-")</f>
        <v>x</v>
      </c>
      <c r="K1146" s="69"/>
    </row>
    <row r="1147" spans="2:11" x14ac:dyDescent="0.3">
      <c r="B1147" s="63"/>
      <c r="C1147" s="45" t="str">
        <f>IFERROR((INDEX(tbl_dateHistory[], tbl_dailyDashboard[[#This Row],[rowLookup]], 1)), "-")</f>
        <v>x</v>
      </c>
      <c r="D1147" s="48" t="str">
        <f>IFERROR(INDEX(tbl_dateHistory[], MATCH(tbl_dailyDashboard[[#This Row],[runDate]:[runDate]], tbl_dateHistory[[runDate]:[runDate]], 0), MATCH(tbl_dailyDashboard[[#Headers],[avgBotRunTime]], tbl_dateHistory[#Headers], 0)), "-")</f>
        <v>x</v>
      </c>
      <c r="E1147" s="48" t="str">
        <f>IFERROR(INDEX(tbl_dateHistory[], MATCH(tbl_dailyDashboard[[#This Row],[runDate]:[runDate]], tbl_dateHistory[[runDate]:[runDate]], 0), MATCH(tbl_dailyDashboard[[#Headers],[avgTransactionTime]], tbl_dateHistory[#Headers], 0)), "-")</f>
        <v>x</v>
      </c>
      <c r="F1147" s="5" t="str">
        <f>IFERROR(INDEX(tbl_dateHistory[], MATCH(tbl_dailyDashboard[[#This Row],[runDate]:[runDate]], tbl_dateHistory[[runDate]:[runDate]], 0), MATCH(tbl_dailyDashboard[[#Headers],[botRuns]], tbl_dateHistory[#Headers], 0)), "-")</f>
        <v>x</v>
      </c>
      <c r="G1147" s="6" t="str">
        <f>IFERROR(INDEX(tbl_dateHistory[], MATCH(tbl_dailyDashboard[[#This Row],[runDate]:[runDate]], tbl_dateHistory[[runDate]:[runDate]], 0), MATCH(tbl_dailyDashboard[[#Headers],[totalTransactions]], tbl_dateHistory[#Headers], 0)), "-")</f>
        <v>x</v>
      </c>
      <c r="H1147" s="46" t="str">
        <f>IFERROR(INDEX(tbl_dateHistory[], MATCH(tbl_dailyDashboard[[#This Row],[runDate]:[runDate]], tbl_dateHistory[[runDate]:[runDate]], 0), MATCH(tbl_dailyDashboard[[#Headers],[percentSuccessful]], tbl_dateHistory[#Headers], 0)), "-")</f>
        <v>x</v>
      </c>
      <c r="I1147" s="46" t="str">
        <f>IFERROR(INDEX(tbl_dateHistory[], MATCH(tbl_dailyDashboard[[#This Row],[runDate]:[runDate]], tbl_dateHistory[[runDate]:[runDate]], 0), MATCH(tbl_dailyDashboard[[#Headers],[percentBRE]], tbl_dateHistory[#Headers], 0)), "-")</f>
        <v>x</v>
      </c>
      <c r="J1147" s="47" t="str">
        <f>IFERROR(INDEX(tbl_dateHistory[], MATCH(tbl_dailyDashboard[[#This Row],[runDate]:[runDate]], tbl_dateHistory[[runDate]:[runDate]], 0), MATCH(tbl_dailyDashboard[[#Headers],[percentSystemErrors]], tbl_dateHistory[#Headers], 0)), "-")</f>
        <v>x</v>
      </c>
      <c r="K1147" s="69"/>
    </row>
    <row r="1148" spans="2:11" x14ac:dyDescent="0.3">
      <c r="B1148" s="63"/>
      <c r="C1148" s="45" t="str">
        <f>IFERROR((INDEX(tbl_dateHistory[], tbl_dailyDashboard[[#This Row],[rowLookup]], 1)), "-")</f>
        <v>x</v>
      </c>
      <c r="D1148" s="48" t="str">
        <f>IFERROR(INDEX(tbl_dateHistory[], MATCH(tbl_dailyDashboard[[#This Row],[runDate]:[runDate]], tbl_dateHistory[[runDate]:[runDate]], 0), MATCH(tbl_dailyDashboard[[#Headers],[avgBotRunTime]], tbl_dateHistory[#Headers], 0)), "-")</f>
        <v>x</v>
      </c>
      <c r="E1148" s="48" t="str">
        <f>IFERROR(INDEX(tbl_dateHistory[], MATCH(tbl_dailyDashboard[[#This Row],[runDate]:[runDate]], tbl_dateHistory[[runDate]:[runDate]], 0), MATCH(tbl_dailyDashboard[[#Headers],[avgTransactionTime]], tbl_dateHistory[#Headers], 0)), "-")</f>
        <v>x</v>
      </c>
      <c r="F1148" s="5" t="str">
        <f>IFERROR(INDEX(tbl_dateHistory[], MATCH(tbl_dailyDashboard[[#This Row],[runDate]:[runDate]], tbl_dateHistory[[runDate]:[runDate]], 0), MATCH(tbl_dailyDashboard[[#Headers],[botRuns]], tbl_dateHistory[#Headers], 0)), "-")</f>
        <v>x</v>
      </c>
      <c r="G1148" s="6" t="str">
        <f>IFERROR(INDEX(tbl_dateHistory[], MATCH(tbl_dailyDashboard[[#This Row],[runDate]:[runDate]], tbl_dateHistory[[runDate]:[runDate]], 0), MATCH(tbl_dailyDashboard[[#Headers],[totalTransactions]], tbl_dateHistory[#Headers], 0)), "-")</f>
        <v>x</v>
      </c>
      <c r="H1148" s="46" t="str">
        <f>IFERROR(INDEX(tbl_dateHistory[], MATCH(tbl_dailyDashboard[[#This Row],[runDate]:[runDate]], tbl_dateHistory[[runDate]:[runDate]], 0), MATCH(tbl_dailyDashboard[[#Headers],[percentSuccessful]], tbl_dateHistory[#Headers], 0)), "-")</f>
        <v>x</v>
      </c>
      <c r="I1148" s="46" t="str">
        <f>IFERROR(INDEX(tbl_dateHistory[], MATCH(tbl_dailyDashboard[[#This Row],[runDate]:[runDate]], tbl_dateHistory[[runDate]:[runDate]], 0), MATCH(tbl_dailyDashboard[[#Headers],[percentBRE]], tbl_dateHistory[#Headers], 0)), "-")</f>
        <v>x</v>
      </c>
      <c r="J1148" s="47" t="str">
        <f>IFERROR(INDEX(tbl_dateHistory[], MATCH(tbl_dailyDashboard[[#This Row],[runDate]:[runDate]], tbl_dateHistory[[runDate]:[runDate]], 0), MATCH(tbl_dailyDashboard[[#Headers],[percentSystemErrors]], tbl_dateHistory[#Headers], 0)), "-")</f>
        <v>x</v>
      </c>
      <c r="K1148" s="69"/>
    </row>
    <row r="1149" spans="2:11" x14ac:dyDescent="0.3">
      <c r="B1149" s="63"/>
      <c r="C1149" s="45" t="str">
        <f>IFERROR((INDEX(tbl_dateHistory[], tbl_dailyDashboard[[#This Row],[rowLookup]], 1)), "-")</f>
        <v>x</v>
      </c>
      <c r="D1149" s="48" t="str">
        <f>IFERROR(INDEX(tbl_dateHistory[], MATCH(tbl_dailyDashboard[[#This Row],[runDate]:[runDate]], tbl_dateHistory[[runDate]:[runDate]], 0), MATCH(tbl_dailyDashboard[[#Headers],[avgBotRunTime]], tbl_dateHistory[#Headers], 0)), "-")</f>
        <v>x</v>
      </c>
      <c r="E1149" s="48" t="str">
        <f>IFERROR(INDEX(tbl_dateHistory[], MATCH(tbl_dailyDashboard[[#This Row],[runDate]:[runDate]], tbl_dateHistory[[runDate]:[runDate]], 0), MATCH(tbl_dailyDashboard[[#Headers],[avgTransactionTime]], tbl_dateHistory[#Headers], 0)), "-")</f>
        <v>x</v>
      </c>
      <c r="F1149" s="5" t="str">
        <f>IFERROR(INDEX(tbl_dateHistory[], MATCH(tbl_dailyDashboard[[#This Row],[runDate]:[runDate]], tbl_dateHistory[[runDate]:[runDate]], 0), MATCH(tbl_dailyDashboard[[#Headers],[botRuns]], tbl_dateHistory[#Headers], 0)), "-")</f>
        <v>x</v>
      </c>
      <c r="G1149" s="6" t="str">
        <f>IFERROR(INDEX(tbl_dateHistory[], MATCH(tbl_dailyDashboard[[#This Row],[runDate]:[runDate]], tbl_dateHistory[[runDate]:[runDate]], 0), MATCH(tbl_dailyDashboard[[#Headers],[totalTransactions]], tbl_dateHistory[#Headers], 0)), "-")</f>
        <v>x</v>
      </c>
      <c r="H1149" s="46" t="str">
        <f>IFERROR(INDEX(tbl_dateHistory[], MATCH(tbl_dailyDashboard[[#This Row],[runDate]:[runDate]], tbl_dateHistory[[runDate]:[runDate]], 0), MATCH(tbl_dailyDashboard[[#Headers],[percentSuccessful]], tbl_dateHistory[#Headers], 0)), "-")</f>
        <v>x</v>
      </c>
      <c r="I1149" s="46" t="str">
        <f>IFERROR(INDEX(tbl_dateHistory[], MATCH(tbl_dailyDashboard[[#This Row],[runDate]:[runDate]], tbl_dateHistory[[runDate]:[runDate]], 0), MATCH(tbl_dailyDashboard[[#Headers],[percentBRE]], tbl_dateHistory[#Headers], 0)), "-")</f>
        <v>x</v>
      </c>
      <c r="J1149" s="47" t="str">
        <f>IFERROR(INDEX(tbl_dateHistory[], MATCH(tbl_dailyDashboard[[#This Row],[runDate]:[runDate]], tbl_dateHistory[[runDate]:[runDate]], 0), MATCH(tbl_dailyDashboard[[#Headers],[percentSystemErrors]], tbl_dateHistory[#Headers], 0)), "-")</f>
        <v>x</v>
      </c>
      <c r="K1149" s="69"/>
    </row>
    <row r="1150" spans="2:11" x14ac:dyDescent="0.3">
      <c r="B1150" s="63"/>
      <c r="C1150" s="45" t="str">
        <f>IFERROR((INDEX(tbl_dateHistory[], tbl_dailyDashboard[[#This Row],[rowLookup]], 1)), "-")</f>
        <v>x</v>
      </c>
      <c r="D1150" s="48" t="str">
        <f>IFERROR(INDEX(tbl_dateHistory[], MATCH(tbl_dailyDashboard[[#This Row],[runDate]:[runDate]], tbl_dateHistory[[runDate]:[runDate]], 0), MATCH(tbl_dailyDashboard[[#Headers],[avgBotRunTime]], tbl_dateHistory[#Headers], 0)), "-")</f>
        <v>x</v>
      </c>
      <c r="E1150" s="48" t="str">
        <f>IFERROR(INDEX(tbl_dateHistory[], MATCH(tbl_dailyDashboard[[#This Row],[runDate]:[runDate]], tbl_dateHistory[[runDate]:[runDate]], 0), MATCH(tbl_dailyDashboard[[#Headers],[avgTransactionTime]], tbl_dateHistory[#Headers], 0)), "-")</f>
        <v>x</v>
      </c>
      <c r="F1150" s="5" t="str">
        <f>IFERROR(INDEX(tbl_dateHistory[], MATCH(tbl_dailyDashboard[[#This Row],[runDate]:[runDate]], tbl_dateHistory[[runDate]:[runDate]], 0), MATCH(tbl_dailyDashboard[[#Headers],[botRuns]], tbl_dateHistory[#Headers], 0)), "-")</f>
        <v>x</v>
      </c>
      <c r="G1150" s="6" t="str">
        <f>IFERROR(INDEX(tbl_dateHistory[], MATCH(tbl_dailyDashboard[[#This Row],[runDate]:[runDate]], tbl_dateHistory[[runDate]:[runDate]], 0), MATCH(tbl_dailyDashboard[[#Headers],[totalTransactions]], tbl_dateHistory[#Headers], 0)), "-")</f>
        <v>x</v>
      </c>
      <c r="H1150" s="46" t="str">
        <f>IFERROR(INDEX(tbl_dateHistory[], MATCH(tbl_dailyDashboard[[#This Row],[runDate]:[runDate]], tbl_dateHistory[[runDate]:[runDate]], 0), MATCH(tbl_dailyDashboard[[#Headers],[percentSuccessful]], tbl_dateHistory[#Headers], 0)), "-")</f>
        <v>x</v>
      </c>
      <c r="I1150" s="46" t="str">
        <f>IFERROR(INDEX(tbl_dateHistory[], MATCH(tbl_dailyDashboard[[#This Row],[runDate]:[runDate]], tbl_dateHistory[[runDate]:[runDate]], 0), MATCH(tbl_dailyDashboard[[#Headers],[percentBRE]], tbl_dateHistory[#Headers], 0)), "-")</f>
        <v>x</v>
      </c>
      <c r="J1150" s="47" t="str">
        <f>IFERROR(INDEX(tbl_dateHistory[], MATCH(tbl_dailyDashboard[[#This Row],[runDate]:[runDate]], tbl_dateHistory[[runDate]:[runDate]], 0), MATCH(tbl_dailyDashboard[[#Headers],[percentSystemErrors]], tbl_dateHistory[#Headers], 0)), "-")</f>
        <v>x</v>
      </c>
      <c r="K1150" s="69"/>
    </row>
    <row r="1151" spans="2:11" x14ac:dyDescent="0.3">
      <c r="B1151" s="63"/>
      <c r="C1151" s="45" t="str">
        <f>IFERROR((INDEX(tbl_dateHistory[], tbl_dailyDashboard[[#This Row],[rowLookup]], 1)), "-")</f>
        <v>x</v>
      </c>
      <c r="D1151" s="48" t="str">
        <f>IFERROR(INDEX(tbl_dateHistory[], MATCH(tbl_dailyDashboard[[#This Row],[runDate]:[runDate]], tbl_dateHistory[[runDate]:[runDate]], 0), MATCH(tbl_dailyDashboard[[#Headers],[avgBotRunTime]], tbl_dateHistory[#Headers], 0)), "-")</f>
        <v>x</v>
      </c>
      <c r="E1151" s="48" t="str">
        <f>IFERROR(INDEX(tbl_dateHistory[], MATCH(tbl_dailyDashboard[[#This Row],[runDate]:[runDate]], tbl_dateHistory[[runDate]:[runDate]], 0), MATCH(tbl_dailyDashboard[[#Headers],[avgTransactionTime]], tbl_dateHistory[#Headers], 0)), "-")</f>
        <v>x</v>
      </c>
      <c r="F1151" s="5" t="str">
        <f>IFERROR(INDEX(tbl_dateHistory[], MATCH(tbl_dailyDashboard[[#This Row],[runDate]:[runDate]], tbl_dateHistory[[runDate]:[runDate]], 0), MATCH(tbl_dailyDashboard[[#Headers],[botRuns]], tbl_dateHistory[#Headers], 0)), "-")</f>
        <v>x</v>
      </c>
      <c r="G1151" s="6" t="str">
        <f>IFERROR(INDEX(tbl_dateHistory[], MATCH(tbl_dailyDashboard[[#This Row],[runDate]:[runDate]], tbl_dateHistory[[runDate]:[runDate]], 0), MATCH(tbl_dailyDashboard[[#Headers],[totalTransactions]], tbl_dateHistory[#Headers], 0)), "-")</f>
        <v>x</v>
      </c>
      <c r="H1151" s="46" t="str">
        <f>IFERROR(INDEX(tbl_dateHistory[], MATCH(tbl_dailyDashboard[[#This Row],[runDate]:[runDate]], tbl_dateHistory[[runDate]:[runDate]], 0), MATCH(tbl_dailyDashboard[[#Headers],[percentSuccessful]], tbl_dateHistory[#Headers], 0)), "-")</f>
        <v>x</v>
      </c>
      <c r="I1151" s="46" t="str">
        <f>IFERROR(INDEX(tbl_dateHistory[], MATCH(tbl_dailyDashboard[[#This Row],[runDate]:[runDate]], tbl_dateHistory[[runDate]:[runDate]], 0), MATCH(tbl_dailyDashboard[[#Headers],[percentBRE]], tbl_dateHistory[#Headers], 0)), "-")</f>
        <v>x</v>
      </c>
      <c r="J1151" s="47" t="str">
        <f>IFERROR(INDEX(tbl_dateHistory[], MATCH(tbl_dailyDashboard[[#This Row],[runDate]:[runDate]], tbl_dateHistory[[runDate]:[runDate]], 0), MATCH(tbl_dailyDashboard[[#Headers],[percentSystemErrors]], tbl_dateHistory[#Headers], 0)), "-")</f>
        <v>x</v>
      </c>
      <c r="K1151" s="69"/>
    </row>
    <row r="1152" spans="2:11" x14ac:dyDescent="0.3">
      <c r="B1152" s="63"/>
      <c r="C1152" s="45" t="str">
        <f>IFERROR((INDEX(tbl_dateHistory[], tbl_dailyDashboard[[#This Row],[rowLookup]], 1)), "-")</f>
        <v>x</v>
      </c>
      <c r="D1152" s="48" t="str">
        <f>IFERROR(INDEX(tbl_dateHistory[], MATCH(tbl_dailyDashboard[[#This Row],[runDate]:[runDate]], tbl_dateHistory[[runDate]:[runDate]], 0), MATCH(tbl_dailyDashboard[[#Headers],[avgBotRunTime]], tbl_dateHistory[#Headers], 0)), "-")</f>
        <v>x</v>
      </c>
      <c r="E1152" s="48" t="str">
        <f>IFERROR(INDEX(tbl_dateHistory[], MATCH(tbl_dailyDashboard[[#This Row],[runDate]:[runDate]], tbl_dateHistory[[runDate]:[runDate]], 0), MATCH(tbl_dailyDashboard[[#Headers],[avgTransactionTime]], tbl_dateHistory[#Headers], 0)), "-")</f>
        <v>x</v>
      </c>
      <c r="F1152" s="5" t="str">
        <f>IFERROR(INDEX(tbl_dateHistory[], MATCH(tbl_dailyDashboard[[#This Row],[runDate]:[runDate]], tbl_dateHistory[[runDate]:[runDate]], 0), MATCH(tbl_dailyDashboard[[#Headers],[botRuns]], tbl_dateHistory[#Headers], 0)), "-")</f>
        <v>x</v>
      </c>
      <c r="G1152" s="6" t="str">
        <f>IFERROR(INDEX(tbl_dateHistory[], MATCH(tbl_dailyDashboard[[#This Row],[runDate]:[runDate]], tbl_dateHistory[[runDate]:[runDate]], 0), MATCH(tbl_dailyDashboard[[#Headers],[totalTransactions]], tbl_dateHistory[#Headers], 0)), "-")</f>
        <v>x</v>
      </c>
      <c r="H1152" s="46" t="str">
        <f>IFERROR(INDEX(tbl_dateHistory[], MATCH(tbl_dailyDashboard[[#This Row],[runDate]:[runDate]], tbl_dateHistory[[runDate]:[runDate]], 0), MATCH(tbl_dailyDashboard[[#Headers],[percentSuccessful]], tbl_dateHistory[#Headers], 0)), "-")</f>
        <v>x</v>
      </c>
      <c r="I1152" s="46" t="str">
        <f>IFERROR(INDEX(tbl_dateHistory[], MATCH(tbl_dailyDashboard[[#This Row],[runDate]:[runDate]], tbl_dateHistory[[runDate]:[runDate]], 0), MATCH(tbl_dailyDashboard[[#Headers],[percentBRE]], tbl_dateHistory[#Headers], 0)), "-")</f>
        <v>x</v>
      </c>
      <c r="J1152" s="47" t="str">
        <f>IFERROR(INDEX(tbl_dateHistory[], MATCH(tbl_dailyDashboard[[#This Row],[runDate]:[runDate]], tbl_dateHistory[[runDate]:[runDate]], 0), MATCH(tbl_dailyDashboard[[#Headers],[percentSystemErrors]], tbl_dateHistory[#Headers], 0)), "-")</f>
        <v>x</v>
      </c>
      <c r="K1152" s="69"/>
    </row>
    <row r="1153" spans="2:11" x14ac:dyDescent="0.3">
      <c r="B1153" s="63"/>
      <c r="C1153" s="45" t="str">
        <f>IFERROR((INDEX(tbl_dateHistory[], tbl_dailyDashboard[[#This Row],[rowLookup]], 1)), "-")</f>
        <v>x</v>
      </c>
      <c r="D1153" s="48" t="str">
        <f>IFERROR(INDEX(tbl_dateHistory[], MATCH(tbl_dailyDashboard[[#This Row],[runDate]:[runDate]], tbl_dateHistory[[runDate]:[runDate]], 0), MATCH(tbl_dailyDashboard[[#Headers],[avgBotRunTime]], tbl_dateHistory[#Headers], 0)), "-")</f>
        <v>x</v>
      </c>
      <c r="E1153" s="48" t="str">
        <f>IFERROR(INDEX(tbl_dateHistory[], MATCH(tbl_dailyDashboard[[#This Row],[runDate]:[runDate]], tbl_dateHistory[[runDate]:[runDate]], 0), MATCH(tbl_dailyDashboard[[#Headers],[avgTransactionTime]], tbl_dateHistory[#Headers], 0)), "-")</f>
        <v>x</v>
      </c>
      <c r="F1153" s="5" t="str">
        <f>IFERROR(INDEX(tbl_dateHistory[], MATCH(tbl_dailyDashboard[[#This Row],[runDate]:[runDate]], tbl_dateHistory[[runDate]:[runDate]], 0), MATCH(tbl_dailyDashboard[[#Headers],[botRuns]], tbl_dateHistory[#Headers], 0)), "-")</f>
        <v>x</v>
      </c>
      <c r="G1153" s="6" t="str">
        <f>IFERROR(INDEX(tbl_dateHistory[], MATCH(tbl_dailyDashboard[[#This Row],[runDate]:[runDate]], tbl_dateHistory[[runDate]:[runDate]], 0), MATCH(tbl_dailyDashboard[[#Headers],[totalTransactions]], tbl_dateHistory[#Headers], 0)), "-")</f>
        <v>x</v>
      </c>
      <c r="H1153" s="46" t="str">
        <f>IFERROR(INDEX(tbl_dateHistory[], MATCH(tbl_dailyDashboard[[#This Row],[runDate]:[runDate]], tbl_dateHistory[[runDate]:[runDate]], 0), MATCH(tbl_dailyDashboard[[#Headers],[percentSuccessful]], tbl_dateHistory[#Headers], 0)), "-")</f>
        <v>x</v>
      </c>
      <c r="I1153" s="46" t="str">
        <f>IFERROR(INDEX(tbl_dateHistory[], MATCH(tbl_dailyDashboard[[#This Row],[runDate]:[runDate]], tbl_dateHistory[[runDate]:[runDate]], 0), MATCH(tbl_dailyDashboard[[#Headers],[percentBRE]], tbl_dateHistory[#Headers], 0)), "-")</f>
        <v>x</v>
      </c>
      <c r="J1153" s="47" t="str">
        <f>IFERROR(INDEX(tbl_dateHistory[], MATCH(tbl_dailyDashboard[[#This Row],[runDate]:[runDate]], tbl_dateHistory[[runDate]:[runDate]], 0), MATCH(tbl_dailyDashboard[[#Headers],[percentSystemErrors]], tbl_dateHistory[#Headers], 0)), "-")</f>
        <v>x</v>
      </c>
      <c r="K1153" s="69"/>
    </row>
    <row r="1154" spans="2:11" x14ac:dyDescent="0.3">
      <c r="B1154" s="63"/>
      <c r="C1154" s="45" t="str">
        <f>IFERROR((INDEX(tbl_dateHistory[], tbl_dailyDashboard[[#This Row],[rowLookup]], 1)), "-")</f>
        <v>x</v>
      </c>
      <c r="D1154" s="48" t="str">
        <f>IFERROR(INDEX(tbl_dateHistory[], MATCH(tbl_dailyDashboard[[#This Row],[runDate]:[runDate]], tbl_dateHistory[[runDate]:[runDate]], 0), MATCH(tbl_dailyDashboard[[#Headers],[avgBotRunTime]], tbl_dateHistory[#Headers], 0)), "-")</f>
        <v>x</v>
      </c>
      <c r="E1154" s="48" t="str">
        <f>IFERROR(INDEX(tbl_dateHistory[], MATCH(tbl_dailyDashboard[[#This Row],[runDate]:[runDate]], tbl_dateHistory[[runDate]:[runDate]], 0), MATCH(tbl_dailyDashboard[[#Headers],[avgTransactionTime]], tbl_dateHistory[#Headers], 0)), "-")</f>
        <v>x</v>
      </c>
      <c r="F1154" s="5" t="str">
        <f>IFERROR(INDEX(tbl_dateHistory[], MATCH(tbl_dailyDashboard[[#This Row],[runDate]:[runDate]], tbl_dateHistory[[runDate]:[runDate]], 0), MATCH(tbl_dailyDashboard[[#Headers],[botRuns]], tbl_dateHistory[#Headers], 0)), "-")</f>
        <v>x</v>
      </c>
      <c r="G1154" s="6" t="str">
        <f>IFERROR(INDEX(tbl_dateHistory[], MATCH(tbl_dailyDashboard[[#This Row],[runDate]:[runDate]], tbl_dateHistory[[runDate]:[runDate]], 0), MATCH(tbl_dailyDashboard[[#Headers],[totalTransactions]], tbl_dateHistory[#Headers], 0)), "-")</f>
        <v>x</v>
      </c>
      <c r="H1154" s="46" t="str">
        <f>IFERROR(INDEX(tbl_dateHistory[], MATCH(tbl_dailyDashboard[[#This Row],[runDate]:[runDate]], tbl_dateHistory[[runDate]:[runDate]], 0), MATCH(tbl_dailyDashboard[[#Headers],[percentSuccessful]], tbl_dateHistory[#Headers], 0)), "-")</f>
        <v>x</v>
      </c>
      <c r="I1154" s="46" t="str">
        <f>IFERROR(INDEX(tbl_dateHistory[], MATCH(tbl_dailyDashboard[[#This Row],[runDate]:[runDate]], tbl_dateHistory[[runDate]:[runDate]], 0), MATCH(tbl_dailyDashboard[[#Headers],[percentBRE]], tbl_dateHistory[#Headers], 0)), "-")</f>
        <v>x</v>
      </c>
      <c r="J1154" s="47" t="str">
        <f>IFERROR(INDEX(tbl_dateHistory[], MATCH(tbl_dailyDashboard[[#This Row],[runDate]:[runDate]], tbl_dateHistory[[runDate]:[runDate]], 0), MATCH(tbl_dailyDashboard[[#Headers],[percentSystemErrors]], tbl_dateHistory[#Headers], 0)), "-")</f>
        <v>x</v>
      </c>
      <c r="K1154" s="69"/>
    </row>
    <row r="1155" spans="2:11" x14ac:dyDescent="0.3">
      <c r="B1155" s="63"/>
      <c r="C1155" s="45" t="str">
        <f>IFERROR((INDEX(tbl_dateHistory[], tbl_dailyDashboard[[#This Row],[rowLookup]], 1)), "-")</f>
        <v>x</v>
      </c>
      <c r="D1155" s="48" t="str">
        <f>IFERROR(INDEX(tbl_dateHistory[], MATCH(tbl_dailyDashboard[[#This Row],[runDate]:[runDate]], tbl_dateHistory[[runDate]:[runDate]], 0), MATCH(tbl_dailyDashboard[[#Headers],[avgBotRunTime]], tbl_dateHistory[#Headers], 0)), "-")</f>
        <v>x</v>
      </c>
      <c r="E1155" s="48" t="str">
        <f>IFERROR(INDEX(tbl_dateHistory[], MATCH(tbl_dailyDashboard[[#This Row],[runDate]:[runDate]], tbl_dateHistory[[runDate]:[runDate]], 0), MATCH(tbl_dailyDashboard[[#Headers],[avgTransactionTime]], tbl_dateHistory[#Headers], 0)), "-")</f>
        <v>x</v>
      </c>
      <c r="F1155" s="5" t="str">
        <f>IFERROR(INDEX(tbl_dateHistory[], MATCH(tbl_dailyDashboard[[#This Row],[runDate]:[runDate]], tbl_dateHistory[[runDate]:[runDate]], 0), MATCH(tbl_dailyDashboard[[#Headers],[botRuns]], tbl_dateHistory[#Headers], 0)), "-")</f>
        <v>x</v>
      </c>
      <c r="G1155" s="6" t="str">
        <f>IFERROR(INDEX(tbl_dateHistory[], MATCH(tbl_dailyDashboard[[#This Row],[runDate]:[runDate]], tbl_dateHistory[[runDate]:[runDate]], 0), MATCH(tbl_dailyDashboard[[#Headers],[totalTransactions]], tbl_dateHistory[#Headers], 0)), "-")</f>
        <v>x</v>
      </c>
      <c r="H1155" s="46" t="str">
        <f>IFERROR(INDEX(tbl_dateHistory[], MATCH(tbl_dailyDashboard[[#This Row],[runDate]:[runDate]], tbl_dateHistory[[runDate]:[runDate]], 0), MATCH(tbl_dailyDashboard[[#Headers],[percentSuccessful]], tbl_dateHistory[#Headers], 0)), "-")</f>
        <v>x</v>
      </c>
      <c r="I1155" s="46" t="str">
        <f>IFERROR(INDEX(tbl_dateHistory[], MATCH(tbl_dailyDashboard[[#This Row],[runDate]:[runDate]], tbl_dateHistory[[runDate]:[runDate]], 0), MATCH(tbl_dailyDashboard[[#Headers],[percentBRE]], tbl_dateHistory[#Headers], 0)), "-")</f>
        <v>x</v>
      </c>
      <c r="J1155" s="47" t="str">
        <f>IFERROR(INDEX(tbl_dateHistory[], MATCH(tbl_dailyDashboard[[#This Row],[runDate]:[runDate]], tbl_dateHistory[[runDate]:[runDate]], 0), MATCH(tbl_dailyDashboard[[#Headers],[percentSystemErrors]], tbl_dateHistory[#Headers], 0)), "-")</f>
        <v>x</v>
      </c>
      <c r="K1155" s="69"/>
    </row>
    <row r="1156" spans="2:11" x14ac:dyDescent="0.3">
      <c r="B1156" s="63"/>
      <c r="C1156" s="45" t="str">
        <f>IFERROR((INDEX(tbl_dateHistory[], tbl_dailyDashboard[[#This Row],[rowLookup]], 1)), "-")</f>
        <v>x</v>
      </c>
      <c r="D1156" s="48" t="str">
        <f>IFERROR(INDEX(tbl_dateHistory[], MATCH(tbl_dailyDashboard[[#This Row],[runDate]:[runDate]], tbl_dateHistory[[runDate]:[runDate]], 0), MATCH(tbl_dailyDashboard[[#Headers],[avgBotRunTime]], tbl_dateHistory[#Headers], 0)), "-")</f>
        <v>x</v>
      </c>
      <c r="E1156" s="48" t="str">
        <f>IFERROR(INDEX(tbl_dateHistory[], MATCH(tbl_dailyDashboard[[#This Row],[runDate]:[runDate]], tbl_dateHistory[[runDate]:[runDate]], 0), MATCH(tbl_dailyDashboard[[#Headers],[avgTransactionTime]], tbl_dateHistory[#Headers], 0)), "-")</f>
        <v>x</v>
      </c>
      <c r="F1156" s="5" t="str">
        <f>IFERROR(INDEX(tbl_dateHistory[], MATCH(tbl_dailyDashboard[[#This Row],[runDate]:[runDate]], tbl_dateHistory[[runDate]:[runDate]], 0), MATCH(tbl_dailyDashboard[[#Headers],[botRuns]], tbl_dateHistory[#Headers], 0)), "-")</f>
        <v>x</v>
      </c>
      <c r="G1156" s="6" t="str">
        <f>IFERROR(INDEX(tbl_dateHistory[], MATCH(tbl_dailyDashboard[[#This Row],[runDate]:[runDate]], tbl_dateHistory[[runDate]:[runDate]], 0), MATCH(tbl_dailyDashboard[[#Headers],[totalTransactions]], tbl_dateHistory[#Headers], 0)), "-")</f>
        <v>x</v>
      </c>
      <c r="H1156" s="46" t="str">
        <f>IFERROR(INDEX(tbl_dateHistory[], MATCH(tbl_dailyDashboard[[#This Row],[runDate]:[runDate]], tbl_dateHistory[[runDate]:[runDate]], 0), MATCH(tbl_dailyDashboard[[#Headers],[percentSuccessful]], tbl_dateHistory[#Headers], 0)), "-")</f>
        <v>x</v>
      </c>
      <c r="I1156" s="46" t="str">
        <f>IFERROR(INDEX(tbl_dateHistory[], MATCH(tbl_dailyDashboard[[#This Row],[runDate]:[runDate]], tbl_dateHistory[[runDate]:[runDate]], 0), MATCH(tbl_dailyDashboard[[#Headers],[percentBRE]], tbl_dateHistory[#Headers], 0)), "-")</f>
        <v>x</v>
      </c>
      <c r="J1156" s="47" t="str">
        <f>IFERROR(INDEX(tbl_dateHistory[], MATCH(tbl_dailyDashboard[[#This Row],[runDate]:[runDate]], tbl_dateHistory[[runDate]:[runDate]], 0), MATCH(tbl_dailyDashboard[[#Headers],[percentSystemErrors]], tbl_dateHistory[#Headers], 0)), "-")</f>
        <v>x</v>
      </c>
      <c r="K1156" s="69"/>
    </row>
    <row r="1157" spans="2:11" x14ac:dyDescent="0.3">
      <c r="B1157" s="63"/>
      <c r="C1157" s="45" t="str">
        <f>IFERROR((INDEX(tbl_dateHistory[], tbl_dailyDashboard[[#This Row],[rowLookup]], 1)), "-")</f>
        <v>x</v>
      </c>
      <c r="D1157" s="48" t="str">
        <f>IFERROR(INDEX(tbl_dateHistory[], MATCH(tbl_dailyDashboard[[#This Row],[runDate]:[runDate]], tbl_dateHistory[[runDate]:[runDate]], 0), MATCH(tbl_dailyDashboard[[#Headers],[avgBotRunTime]], tbl_dateHistory[#Headers], 0)), "-")</f>
        <v>x</v>
      </c>
      <c r="E1157" s="48" t="str">
        <f>IFERROR(INDEX(tbl_dateHistory[], MATCH(tbl_dailyDashboard[[#This Row],[runDate]:[runDate]], tbl_dateHistory[[runDate]:[runDate]], 0), MATCH(tbl_dailyDashboard[[#Headers],[avgTransactionTime]], tbl_dateHistory[#Headers], 0)), "-")</f>
        <v>x</v>
      </c>
      <c r="F1157" s="5" t="str">
        <f>IFERROR(INDEX(tbl_dateHistory[], MATCH(tbl_dailyDashboard[[#This Row],[runDate]:[runDate]], tbl_dateHistory[[runDate]:[runDate]], 0), MATCH(tbl_dailyDashboard[[#Headers],[botRuns]], tbl_dateHistory[#Headers], 0)), "-")</f>
        <v>x</v>
      </c>
      <c r="G1157" s="6" t="str">
        <f>IFERROR(INDEX(tbl_dateHistory[], MATCH(tbl_dailyDashboard[[#This Row],[runDate]:[runDate]], tbl_dateHistory[[runDate]:[runDate]], 0), MATCH(tbl_dailyDashboard[[#Headers],[totalTransactions]], tbl_dateHistory[#Headers], 0)), "-")</f>
        <v>x</v>
      </c>
      <c r="H1157" s="46" t="str">
        <f>IFERROR(INDEX(tbl_dateHistory[], MATCH(tbl_dailyDashboard[[#This Row],[runDate]:[runDate]], tbl_dateHistory[[runDate]:[runDate]], 0), MATCH(tbl_dailyDashboard[[#Headers],[percentSuccessful]], tbl_dateHistory[#Headers], 0)), "-")</f>
        <v>x</v>
      </c>
      <c r="I1157" s="46" t="str">
        <f>IFERROR(INDEX(tbl_dateHistory[], MATCH(tbl_dailyDashboard[[#This Row],[runDate]:[runDate]], tbl_dateHistory[[runDate]:[runDate]], 0), MATCH(tbl_dailyDashboard[[#Headers],[percentBRE]], tbl_dateHistory[#Headers], 0)), "-")</f>
        <v>x</v>
      </c>
      <c r="J1157" s="47" t="str">
        <f>IFERROR(INDEX(tbl_dateHistory[], MATCH(tbl_dailyDashboard[[#This Row],[runDate]:[runDate]], tbl_dateHistory[[runDate]:[runDate]], 0), MATCH(tbl_dailyDashboard[[#Headers],[percentSystemErrors]], tbl_dateHistory[#Headers], 0)), "-")</f>
        <v>x</v>
      </c>
      <c r="K1157" s="69"/>
    </row>
    <row r="1158" spans="2:11" x14ac:dyDescent="0.3">
      <c r="B1158" s="63"/>
      <c r="C1158" s="45" t="str">
        <f>IFERROR((INDEX(tbl_dateHistory[], tbl_dailyDashboard[[#This Row],[rowLookup]], 1)), "-")</f>
        <v>x</v>
      </c>
      <c r="D1158" s="48" t="str">
        <f>IFERROR(INDEX(tbl_dateHistory[], MATCH(tbl_dailyDashboard[[#This Row],[runDate]:[runDate]], tbl_dateHistory[[runDate]:[runDate]], 0), MATCH(tbl_dailyDashboard[[#Headers],[avgBotRunTime]], tbl_dateHistory[#Headers], 0)), "-")</f>
        <v>x</v>
      </c>
      <c r="E1158" s="48" t="str">
        <f>IFERROR(INDEX(tbl_dateHistory[], MATCH(tbl_dailyDashboard[[#This Row],[runDate]:[runDate]], tbl_dateHistory[[runDate]:[runDate]], 0), MATCH(tbl_dailyDashboard[[#Headers],[avgTransactionTime]], tbl_dateHistory[#Headers], 0)), "-")</f>
        <v>x</v>
      </c>
      <c r="F1158" s="5" t="str">
        <f>IFERROR(INDEX(tbl_dateHistory[], MATCH(tbl_dailyDashboard[[#This Row],[runDate]:[runDate]], tbl_dateHistory[[runDate]:[runDate]], 0), MATCH(tbl_dailyDashboard[[#Headers],[botRuns]], tbl_dateHistory[#Headers], 0)), "-")</f>
        <v>x</v>
      </c>
      <c r="G1158" s="6" t="str">
        <f>IFERROR(INDEX(tbl_dateHistory[], MATCH(tbl_dailyDashboard[[#This Row],[runDate]:[runDate]], tbl_dateHistory[[runDate]:[runDate]], 0), MATCH(tbl_dailyDashboard[[#Headers],[totalTransactions]], tbl_dateHistory[#Headers], 0)), "-")</f>
        <v>x</v>
      </c>
      <c r="H1158" s="46" t="str">
        <f>IFERROR(INDEX(tbl_dateHistory[], MATCH(tbl_dailyDashboard[[#This Row],[runDate]:[runDate]], tbl_dateHistory[[runDate]:[runDate]], 0), MATCH(tbl_dailyDashboard[[#Headers],[percentSuccessful]], tbl_dateHistory[#Headers], 0)), "-")</f>
        <v>x</v>
      </c>
      <c r="I1158" s="46" t="str">
        <f>IFERROR(INDEX(tbl_dateHistory[], MATCH(tbl_dailyDashboard[[#This Row],[runDate]:[runDate]], tbl_dateHistory[[runDate]:[runDate]], 0), MATCH(tbl_dailyDashboard[[#Headers],[percentBRE]], tbl_dateHistory[#Headers], 0)), "-")</f>
        <v>x</v>
      </c>
      <c r="J1158" s="47" t="str">
        <f>IFERROR(INDEX(tbl_dateHistory[], MATCH(tbl_dailyDashboard[[#This Row],[runDate]:[runDate]], tbl_dateHistory[[runDate]:[runDate]], 0), MATCH(tbl_dailyDashboard[[#Headers],[percentSystemErrors]], tbl_dateHistory[#Headers], 0)), "-")</f>
        <v>x</v>
      </c>
      <c r="K1158" s="69"/>
    </row>
    <row r="1159" spans="2:11" x14ac:dyDescent="0.3">
      <c r="B1159" s="63"/>
      <c r="C1159" s="45" t="str">
        <f>IFERROR((INDEX(tbl_dateHistory[], tbl_dailyDashboard[[#This Row],[rowLookup]], 1)), "-")</f>
        <v>x</v>
      </c>
      <c r="D1159" s="48" t="str">
        <f>IFERROR(INDEX(tbl_dateHistory[], MATCH(tbl_dailyDashboard[[#This Row],[runDate]:[runDate]], tbl_dateHistory[[runDate]:[runDate]], 0), MATCH(tbl_dailyDashboard[[#Headers],[avgBotRunTime]], tbl_dateHistory[#Headers], 0)), "-")</f>
        <v>x</v>
      </c>
      <c r="E1159" s="48" t="str">
        <f>IFERROR(INDEX(tbl_dateHistory[], MATCH(tbl_dailyDashboard[[#This Row],[runDate]:[runDate]], tbl_dateHistory[[runDate]:[runDate]], 0), MATCH(tbl_dailyDashboard[[#Headers],[avgTransactionTime]], tbl_dateHistory[#Headers], 0)), "-")</f>
        <v>x</v>
      </c>
      <c r="F1159" s="5" t="str">
        <f>IFERROR(INDEX(tbl_dateHistory[], MATCH(tbl_dailyDashboard[[#This Row],[runDate]:[runDate]], tbl_dateHistory[[runDate]:[runDate]], 0), MATCH(tbl_dailyDashboard[[#Headers],[botRuns]], tbl_dateHistory[#Headers], 0)), "-")</f>
        <v>x</v>
      </c>
      <c r="G1159" s="6" t="str">
        <f>IFERROR(INDEX(tbl_dateHistory[], MATCH(tbl_dailyDashboard[[#This Row],[runDate]:[runDate]], tbl_dateHistory[[runDate]:[runDate]], 0), MATCH(tbl_dailyDashboard[[#Headers],[totalTransactions]], tbl_dateHistory[#Headers], 0)), "-")</f>
        <v>x</v>
      </c>
      <c r="H1159" s="46" t="str">
        <f>IFERROR(INDEX(tbl_dateHistory[], MATCH(tbl_dailyDashboard[[#This Row],[runDate]:[runDate]], tbl_dateHistory[[runDate]:[runDate]], 0), MATCH(tbl_dailyDashboard[[#Headers],[percentSuccessful]], tbl_dateHistory[#Headers], 0)), "-")</f>
        <v>x</v>
      </c>
      <c r="I1159" s="46" t="str">
        <f>IFERROR(INDEX(tbl_dateHistory[], MATCH(tbl_dailyDashboard[[#This Row],[runDate]:[runDate]], tbl_dateHistory[[runDate]:[runDate]], 0), MATCH(tbl_dailyDashboard[[#Headers],[percentBRE]], tbl_dateHistory[#Headers], 0)), "-")</f>
        <v>x</v>
      </c>
      <c r="J1159" s="47" t="str">
        <f>IFERROR(INDEX(tbl_dateHistory[], MATCH(tbl_dailyDashboard[[#This Row],[runDate]:[runDate]], tbl_dateHistory[[runDate]:[runDate]], 0), MATCH(tbl_dailyDashboard[[#Headers],[percentSystemErrors]], tbl_dateHistory[#Headers], 0)), "-")</f>
        <v>x</v>
      </c>
      <c r="K1159" s="69"/>
    </row>
    <row r="1160" spans="2:11" x14ac:dyDescent="0.3">
      <c r="B1160" s="63"/>
      <c r="C1160" s="45" t="str">
        <f>IFERROR((INDEX(tbl_dateHistory[], tbl_dailyDashboard[[#This Row],[rowLookup]], 1)), "-")</f>
        <v>x</v>
      </c>
      <c r="D1160" s="48" t="str">
        <f>IFERROR(INDEX(tbl_dateHistory[], MATCH(tbl_dailyDashboard[[#This Row],[runDate]:[runDate]], tbl_dateHistory[[runDate]:[runDate]], 0), MATCH(tbl_dailyDashboard[[#Headers],[avgBotRunTime]], tbl_dateHistory[#Headers], 0)), "-")</f>
        <v>x</v>
      </c>
      <c r="E1160" s="48" t="str">
        <f>IFERROR(INDEX(tbl_dateHistory[], MATCH(tbl_dailyDashboard[[#This Row],[runDate]:[runDate]], tbl_dateHistory[[runDate]:[runDate]], 0), MATCH(tbl_dailyDashboard[[#Headers],[avgTransactionTime]], tbl_dateHistory[#Headers], 0)), "-")</f>
        <v>x</v>
      </c>
      <c r="F1160" s="5" t="str">
        <f>IFERROR(INDEX(tbl_dateHistory[], MATCH(tbl_dailyDashboard[[#This Row],[runDate]:[runDate]], tbl_dateHistory[[runDate]:[runDate]], 0), MATCH(tbl_dailyDashboard[[#Headers],[botRuns]], tbl_dateHistory[#Headers], 0)), "-")</f>
        <v>x</v>
      </c>
      <c r="G1160" s="6" t="str">
        <f>IFERROR(INDEX(tbl_dateHistory[], MATCH(tbl_dailyDashboard[[#This Row],[runDate]:[runDate]], tbl_dateHistory[[runDate]:[runDate]], 0), MATCH(tbl_dailyDashboard[[#Headers],[totalTransactions]], tbl_dateHistory[#Headers], 0)), "-")</f>
        <v>x</v>
      </c>
      <c r="H1160" s="46" t="str">
        <f>IFERROR(INDEX(tbl_dateHistory[], MATCH(tbl_dailyDashboard[[#This Row],[runDate]:[runDate]], tbl_dateHistory[[runDate]:[runDate]], 0), MATCH(tbl_dailyDashboard[[#Headers],[percentSuccessful]], tbl_dateHistory[#Headers], 0)), "-")</f>
        <v>x</v>
      </c>
      <c r="I1160" s="46" t="str">
        <f>IFERROR(INDEX(tbl_dateHistory[], MATCH(tbl_dailyDashboard[[#This Row],[runDate]:[runDate]], tbl_dateHistory[[runDate]:[runDate]], 0), MATCH(tbl_dailyDashboard[[#Headers],[percentBRE]], tbl_dateHistory[#Headers], 0)), "-")</f>
        <v>x</v>
      </c>
      <c r="J1160" s="47" t="str">
        <f>IFERROR(INDEX(tbl_dateHistory[], MATCH(tbl_dailyDashboard[[#This Row],[runDate]:[runDate]], tbl_dateHistory[[runDate]:[runDate]], 0), MATCH(tbl_dailyDashboard[[#Headers],[percentSystemErrors]], tbl_dateHistory[#Headers], 0)), "-")</f>
        <v>x</v>
      </c>
      <c r="K1160" s="69"/>
    </row>
    <row r="1161" spans="2:11" x14ac:dyDescent="0.3">
      <c r="B1161" s="63"/>
      <c r="C1161" s="45" t="str">
        <f>IFERROR((INDEX(tbl_dateHistory[], tbl_dailyDashboard[[#This Row],[rowLookup]], 1)), "-")</f>
        <v>x</v>
      </c>
      <c r="D1161" s="48" t="str">
        <f>IFERROR(INDEX(tbl_dateHistory[], MATCH(tbl_dailyDashboard[[#This Row],[runDate]:[runDate]], tbl_dateHistory[[runDate]:[runDate]], 0), MATCH(tbl_dailyDashboard[[#Headers],[avgBotRunTime]], tbl_dateHistory[#Headers], 0)), "-")</f>
        <v>x</v>
      </c>
      <c r="E1161" s="48" t="str">
        <f>IFERROR(INDEX(tbl_dateHistory[], MATCH(tbl_dailyDashboard[[#This Row],[runDate]:[runDate]], tbl_dateHistory[[runDate]:[runDate]], 0), MATCH(tbl_dailyDashboard[[#Headers],[avgTransactionTime]], tbl_dateHistory[#Headers], 0)), "-")</f>
        <v>x</v>
      </c>
      <c r="F1161" s="5" t="str">
        <f>IFERROR(INDEX(tbl_dateHistory[], MATCH(tbl_dailyDashboard[[#This Row],[runDate]:[runDate]], tbl_dateHistory[[runDate]:[runDate]], 0), MATCH(tbl_dailyDashboard[[#Headers],[botRuns]], tbl_dateHistory[#Headers], 0)), "-")</f>
        <v>x</v>
      </c>
      <c r="G1161" s="6" t="str">
        <f>IFERROR(INDEX(tbl_dateHistory[], MATCH(tbl_dailyDashboard[[#This Row],[runDate]:[runDate]], tbl_dateHistory[[runDate]:[runDate]], 0), MATCH(tbl_dailyDashboard[[#Headers],[totalTransactions]], tbl_dateHistory[#Headers], 0)), "-")</f>
        <v>x</v>
      </c>
      <c r="H1161" s="46" t="str">
        <f>IFERROR(INDEX(tbl_dateHistory[], MATCH(tbl_dailyDashboard[[#This Row],[runDate]:[runDate]], tbl_dateHistory[[runDate]:[runDate]], 0), MATCH(tbl_dailyDashboard[[#Headers],[percentSuccessful]], tbl_dateHistory[#Headers], 0)), "-")</f>
        <v>x</v>
      </c>
      <c r="I1161" s="46" t="str">
        <f>IFERROR(INDEX(tbl_dateHistory[], MATCH(tbl_dailyDashboard[[#This Row],[runDate]:[runDate]], tbl_dateHistory[[runDate]:[runDate]], 0), MATCH(tbl_dailyDashboard[[#Headers],[percentBRE]], tbl_dateHistory[#Headers], 0)), "-")</f>
        <v>x</v>
      </c>
      <c r="J1161" s="47" t="str">
        <f>IFERROR(INDEX(tbl_dateHistory[], MATCH(tbl_dailyDashboard[[#This Row],[runDate]:[runDate]], tbl_dateHistory[[runDate]:[runDate]], 0), MATCH(tbl_dailyDashboard[[#Headers],[percentSystemErrors]], tbl_dateHistory[#Headers], 0)), "-")</f>
        <v>x</v>
      </c>
      <c r="K1161" s="69"/>
    </row>
    <row r="1162" spans="2:11" x14ac:dyDescent="0.3">
      <c r="B1162" s="63"/>
      <c r="C1162" s="45" t="str">
        <f>IFERROR((INDEX(tbl_dateHistory[], tbl_dailyDashboard[[#This Row],[rowLookup]], 1)), "-")</f>
        <v>x</v>
      </c>
      <c r="D1162" s="48" t="str">
        <f>IFERROR(INDEX(tbl_dateHistory[], MATCH(tbl_dailyDashboard[[#This Row],[runDate]:[runDate]], tbl_dateHistory[[runDate]:[runDate]], 0), MATCH(tbl_dailyDashboard[[#Headers],[avgBotRunTime]], tbl_dateHistory[#Headers], 0)), "-")</f>
        <v>x</v>
      </c>
      <c r="E1162" s="48" t="str">
        <f>IFERROR(INDEX(tbl_dateHistory[], MATCH(tbl_dailyDashboard[[#This Row],[runDate]:[runDate]], tbl_dateHistory[[runDate]:[runDate]], 0), MATCH(tbl_dailyDashboard[[#Headers],[avgTransactionTime]], tbl_dateHistory[#Headers], 0)), "-")</f>
        <v>x</v>
      </c>
      <c r="F1162" s="5" t="str">
        <f>IFERROR(INDEX(tbl_dateHistory[], MATCH(tbl_dailyDashboard[[#This Row],[runDate]:[runDate]], tbl_dateHistory[[runDate]:[runDate]], 0), MATCH(tbl_dailyDashboard[[#Headers],[botRuns]], tbl_dateHistory[#Headers], 0)), "-")</f>
        <v>x</v>
      </c>
      <c r="G1162" s="6" t="str">
        <f>IFERROR(INDEX(tbl_dateHistory[], MATCH(tbl_dailyDashboard[[#This Row],[runDate]:[runDate]], tbl_dateHistory[[runDate]:[runDate]], 0), MATCH(tbl_dailyDashboard[[#Headers],[totalTransactions]], tbl_dateHistory[#Headers], 0)), "-")</f>
        <v>x</v>
      </c>
      <c r="H1162" s="46" t="str">
        <f>IFERROR(INDEX(tbl_dateHistory[], MATCH(tbl_dailyDashboard[[#This Row],[runDate]:[runDate]], tbl_dateHistory[[runDate]:[runDate]], 0), MATCH(tbl_dailyDashboard[[#Headers],[percentSuccessful]], tbl_dateHistory[#Headers], 0)), "-")</f>
        <v>x</v>
      </c>
      <c r="I1162" s="46" t="str">
        <f>IFERROR(INDEX(tbl_dateHistory[], MATCH(tbl_dailyDashboard[[#This Row],[runDate]:[runDate]], tbl_dateHistory[[runDate]:[runDate]], 0), MATCH(tbl_dailyDashboard[[#Headers],[percentBRE]], tbl_dateHistory[#Headers], 0)), "-")</f>
        <v>x</v>
      </c>
      <c r="J1162" s="47" t="str">
        <f>IFERROR(INDEX(tbl_dateHistory[], MATCH(tbl_dailyDashboard[[#This Row],[runDate]:[runDate]], tbl_dateHistory[[runDate]:[runDate]], 0), MATCH(tbl_dailyDashboard[[#Headers],[percentSystemErrors]], tbl_dateHistory[#Headers], 0)), "-")</f>
        <v>x</v>
      </c>
      <c r="K1162" s="69"/>
    </row>
    <row r="1163" spans="2:11" x14ac:dyDescent="0.3">
      <c r="B1163" s="63"/>
      <c r="C1163" s="45" t="str">
        <f>IFERROR((INDEX(tbl_dateHistory[], tbl_dailyDashboard[[#This Row],[rowLookup]], 1)), "-")</f>
        <v>x</v>
      </c>
      <c r="D1163" s="48" t="str">
        <f>IFERROR(INDEX(tbl_dateHistory[], MATCH(tbl_dailyDashboard[[#This Row],[runDate]:[runDate]], tbl_dateHistory[[runDate]:[runDate]], 0), MATCH(tbl_dailyDashboard[[#Headers],[avgBotRunTime]], tbl_dateHistory[#Headers], 0)), "-")</f>
        <v>x</v>
      </c>
      <c r="E1163" s="48" t="str">
        <f>IFERROR(INDEX(tbl_dateHistory[], MATCH(tbl_dailyDashboard[[#This Row],[runDate]:[runDate]], tbl_dateHistory[[runDate]:[runDate]], 0), MATCH(tbl_dailyDashboard[[#Headers],[avgTransactionTime]], tbl_dateHistory[#Headers], 0)), "-")</f>
        <v>x</v>
      </c>
      <c r="F1163" s="5" t="str">
        <f>IFERROR(INDEX(tbl_dateHistory[], MATCH(tbl_dailyDashboard[[#This Row],[runDate]:[runDate]], tbl_dateHistory[[runDate]:[runDate]], 0), MATCH(tbl_dailyDashboard[[#Headers],[botRuns]], tbl_dateHistory[#Headers], 0)), "-")</f>
        <v>x</v>
      </c>
      <c r="G1163" s="6" t="str">
        <f>IFERROR(INDEX(tbl_dateHistory[], MATCH(tbl_dailyDashboard[[#This Row],[runDate]:[runDate]], tbl_dateHistory[[runDate]:[runDate]], 0), MATCH(tbl_dailyDashboard[[#Headers],[totalTransactions]], tbl_dateHistory[#Headers], 0)), "-")</f>
        <v>x</v>
      </c>
      <c r="H1163" s="46" t="str">
        <f>IFERROR(INDEX(tbl_dateHistory[], MATCH(tbl_dailyDashboard[[#This Row],[runDate]:[runDate]], tbl_dateHistory[[runDate]:[runDate]], 0), MATCH(tbl_dailyDashboard[[#Headers],[percentSuccessful]], tbl_dateHistory[#Headers], 0)), "-")</f>
        <v>x</v>
      </c>
      <c r="I1163" s="46" t="str">
        <f>IFERROR(INDEX(tbl_dateHistory[], MATCH(tbl_dailyDashboard[[#This Row],[runDate]:[runDate]], tbl_dateHistory[[runDate]:[runDate]], 0), MATCH(tbl_dailyDashboard[[#Headers],[percentBRE]], tbl_dateHistory[#Headers], 0)), "-")</f>
        <v>x</v>
      </c>
      <c r="J1163" s="47" t="str">
        <f>IFERROR(INDEX(tbl_dateHistory[], MATCH(tbl_dailyDashboard[[#This Row],[runDate]:[runDate]], tbl_dateHistory[[runDate]:[runDate]], 0), MATCH(tbl_dailyDashboard[[#Headers],[percentSystemErrors]], tbl_dateHistory[#Headers], 0)), "-")</f>
        <v>x</v>
      </c>
      <c r="K1163" s="69"/>
    </row>
    <row r="1164" spans="2:11" x14ac:dyDescent="0.3">
      <c r="B1164" s="63"/>
      <c r="C1164" s="45" t="str">
        <f>IFERROR((INDEX(tbl_dateHistory[], tbl_dailyDashboard[[#This Row],[rowLookup]], 1)), "-")</f>
        <v>x</v>
      </c>
      <c r="D1164" s="48" t="str">
        <f>IFERROR(INDEX(tbl_dateHistory[], MATCH(tbl_dailyDashboard[[#This Row],[runDate]:[runDate]], tbl_dateHistory[[runDate]:[runDate]], 0), MATCH(tbl_dailyDashboard[[#Headers],[avgBotRunTime]], tbl_dateHistory[#Headers], 0)), "-")</f>
        <v>x</v>
      </c>
      <c r="E1164" s="48" t="str">
        <f>IFERROR(INDEX(tbl_dateHistory[], MATCH(tbl_dailyDashboard[[#This Row],[runDate]:[runDate]], tbl_dateHistory[[runDate]:[runDate]], 0), MATCH(tbl_dailyDashboard[[#Headers],[avgTransactionTime]], tbl_dateHistory[#Headers], 0)), "-")</f>
        <v>x</v>
      </c>
      <c r="F1164" s="5" t="str">
        <f>IFERROR(INDEX(tbl_dateHistory[], MATCH(tbl_dailyDashboard[[#This Row],[runDate]:[runDate]], tbl_dateHistory[[runDate]:[runDate]], 0), MATCH(tbl_dailyDashboard[[#Headers],[botRuns]], tbl_dateHistory[#Headers], 0)), "-")</f>
        <v>x</v>
      </c>
      <c r="G1164" s="6" t="str">
        <f>IFERROR(INDEX(tbl_dateHistory[], MATCH(tbl_dailyDashboard[[#This Row],[runDate]:[runDate]], tbl_dateHistory[[runDate]:[runDate]], 0), MATCH(tbl_dailyDashboard[[#Headers],[totalTransactions]], tbl_dateHistory[#Headers], 0)), "-")</f>
        <v>x</v>
      </c>
      <c r="H1164" s="46" t="str">
        <f>IFERROR(INDEX(tbl_dateHistory[], MATCH(tbl_dailyDashboard[[#This Row],[runDate]:[runDate]], tbl_dateHistory[[runDate]:[runDate]], 0), MATCH(tbl_dailyDashboard[[#Headers],[percentSuccessful]], tbl_dateHistory[#Headers], 0)), "-")</f>
        <v>x</v>
      </c>
      <c r="I1164" s="46" t="str">
        <f>IFERROR(INDEX(tbl_dateHistory[], MATCH(tbl_dailyDashboard[[#This Row],[runDate]:[runDate]], tbl_dateHistory[[runDate]:[runDate]], 0), MATCH(tbl_dailyDashboard[[#Headers],[percentBRE]], tbl_dateHistory[#Headers], 0)), "-")</f>
        <v>x</v>
      </c>
      <c r="J1164" s="47" t="str">
        <f>IFERROR(INDEX(tbl_dateHistory[], MATCH(tbl_dailyDashboard[[#This Row],[runDate]:[runDate]], tbl_dateHistory[[runDate]:[runDate]], 0), MATCH(tbl_dailyDashboard[[#Headers],[percentSystemErrors]], tbl_dateHistory[#Headers], 0)), "-")</f>
        <v>x</v>
      </c>
      <c r="K1164" s="69"/>
    </row>
    <row r="1165" spans="2:11" x14ac:dyDescent="0.3">
      <c r="B1165" s="63"/>
      <c r="C1165" s="45" t="str">
        <f>IFERROR((INDEX(tbl_dateHistory[], tbl_dailyDashboard[[#This Row],[rowLookup]], 1)), "-")</f>
        <v>x</v>
      </c>
      <c r="D1165" s="48" t="str">
        <f>IFERROR(INDEX(tbl_dateHistory[], MATCH(tbl_dailyDashboard[[#This Row],[runDate]:[runDate]], tbl_dateHistory[[runDate]:[runDate]], 0), MATCH(tbl_dailyDashboard[[#Headers],[avgBotRunTime]], tbl_dateHistory[#Headers], 0)), "-")</f>
        <v>x</v>
      </c>
      <c r="E1165" s="48" t="str">
        <f>IFERROR(INDEX(tbl_dateHistory[], MATCH(tbl_dailyDashboard[[#This Row],[runDate]:[runDate]], tbl_dateHistory[[runDate]:[runDate]], 0), MATCH(tbl_dailyDashboard[[#Headers],[avgTransactionTime]], tbl_dateHistory[#Headers], 0)), "-")</f>
        <v>x</v>
      </c>
      <c r="F1165" s="5" t="str">
        <f>IFERROR(INDEX(tbl_dateHistory[], MATCH(tbl_dailyDashboard[[#This Row],[runDate]:[runDate]], tbl_dateHistory[[runDate]:[runDate]], 0), MATCH(tbl_dailyDashboard[[#Headers],[botRuns]], tbl_dateHistory[#Headers], 0)), "-")</f>
        <v>x</v>
      </c>
      <c r="G1165" s="6" t="str">
        <f>IFERROR(INDEX(tbl_dateHistory[], MATCH(tbl_dailyDashboard[[#This Row],[runDate]:[runDate]], tbl_dateHistory[[runDate]:[runDate]], 0), MATCH(tbl_dailyDashboard[[#Headers],[totalTransactions]], tbl_dateHistory[#Headers], 0)), "-")</f>
        <v>x</v>
      </c>
      <c r="H1165" s="46" t="str">
        <f>IFERROR(INDEX(tbl_dateHistory[], MATCH(tbl_dailyDashboard[[#This Row],[runDate]:[runDate]], tbl_dateHistory[[runDate]:[runDate]], 0), MATCH(tbl_dailyDashboard[[#Headers],[percentSuccessful]], tbl_dateHistory[#Headers], 0)), "-")</f>
        <v>x</v>
      </c>
      <c r="I1165" s="46" t="str">
        <f>IFERROR(INDEX(tbl_dateHistory[], MATCH(tbl_dailyDashboard[[#This Row],[runDate]:[runDate]], tbl_dateHistory[[runDate]:[runDate]], 0), MATCH(tbl_dailyDashboard[[#Headers],[percentBRE]], tbl_dateHistory[#Headers], 0)), "-")</f>
        <v>x</v>
      </c>
      <c r="J1165" s="47" t="str">
        <f>IFERROR(INDEX(tbl_dateHistory[], MATCH(tbl_dailyDashboard[[#This Row],[runDate]:[runDate]], tbl_dateHistory[[runDate]:[runDate]], 0), MATCH(tbl_dailyDashboard[[#Headers],[percentSystemErrors]], tbl_dateHistory[#Headers], 0)), "-")</f>
        <v>x</v>
      </c>
      <c r="K1165" s="69"/>
    </row>
    <row r="1166" spans="2:11" x14ac:dyDescent="0.3">
      <c r="B1166" s="63"/>
      <c r="C1166" s="45" t="str">
        <f>IFERROR((INDEX(tbl_dateHistory[], tbl_dailyDashboard[[#This Row],[rowLookup]], 1)), "-")</f>
        <v>x</v>
      </c>
      <c r="D1166" s="48" t="str">
        <f>IFERROR(INDEX(tbl_dateHistory[], MATCH(tbl_dailyDashboard[[#This Row],[runDate]:[runDate]], tbl_dateHistory[[runDate]:[runDate]], 0), MATCH(tbl_dailyDashboard[[#Headers],[avgBotRunTime]], tbl_dateHistory[#Headers], 0)), "-")</f>
        <v>x</v>
      </c>
      <c r="E1166" s="48" t="str">
        <f>IFERROR(INDEX(tbl_dateHistory[], MATCH(tbl_dailyDashboard[[#This Row],[runDate]:[runDate]], tbl_dateHistory[[runDate]:[runDate]], 0), MATCH(tbl_dailyDashboard[[#Headers],[avgTransactionTime]], tbl_dateHistory[#Headers], 0)), "-")</f>
        <v>x</v>
      </c>
      <c r="F1166" s="5" t="str">
        <f>IFERROR(INDEX(tbl_dateHistory[], MATCH(tbl_dailyDashboard[[#This Row],[runDate]:[runDate]], tbl_dateHistory[[runDate]:[runDate]], 0), MATCH(tbl_dailyDashboard[[#Headers],[botRuns]], tbl_dateHistory[#Headers], 0)), "-")</f>
        <v>x</v>
      </c>
      <c r="G1166" s="6" t="str">
        <f>IFERROR(INDEX(tbl_dateHistory[], MATCH(tbl_dailyDashboard[[#This Row],[runDate]:[runDate]], tbl_dateHistory[[runDate]:[runDate]], 0), MATCH(tbl_dailyDashboard[[#Headers],[totalTransactions]], tbl_dateHistory[#Headers], 0)), "-")</f>
        <v>x</v>
      </c>
      <c r="H1166" s="46" t="str">
        <f>IFERROR(INDEX(tbl_dateHistory[], MATCH(tbl_dailyDashboard[[#This Row],[runDate]:[runDate]], tbl_dateHistory[[runDate]:[runDate]], 0), MATCH(tbl_dailyDashboard[[#Headers],[percentSuccessful]], tbl_dateHistory[#Headers], 0)), "-")</f>
        <v>x</v>
      </c>
      <c r="I1166" s="46" t="str">
        <f>IFERROR(INDEX(tbl_dateHistory[], MATCH(tbl_dailyDashboard[[#This Row],[runDate]:[runDate]], tbl_dateHistory[[runDate]:[runDate]], 0), MATCH(tbl_dailyDashboard[[#Headers],[percentBRE]], tbl_dateHistory[#Headers], 0)), "-")</f>
        <v>x</v>
      </c>
      <c r="J1166" s="47" t="str">
        <f>IFERROR(INDEX(tbl_dateHistory[], MATCH(tbl_dailyDashboard[[#This Row],[runDate]:[runDate]], tbl_dateHistory[[runDate]:[runDate]], 0), MATCH(tbl_dailyDashboard[[#Headers],[percentSystemErrors]], tbl_dateHistory[#Headers], 0)), "-")</f>
        <v>x</v>
      </c>
      <c r="K1166" s="69"/>
    </row>
    <row r="1167" spans="2:11" x14ac:dyDescent="0.3">
      <c r="B1167" s="63"/>
      <c r="C1167" s="45" t="str">
        <f>IFERROR((INDEX(tbl_dateHistory[], tbl_dailyDashboard[[#This Row],[rowLookup]], 1)), "-")</f>
        <v>x</v>
      </c>
      <c r="D1167" s="48" t="str">
        <f>IFERROR(INDEX(tbl_dateHistory[], MATCH(tbl_dailyDashboard[[#This Row],[runDate]:[runDate]], tbl_dateHistory[[runDate]:[runDate]], 0), MATCH(tbl_dailyDashboard[[#Headers],[avgBotRunTime]], tbl_dateHistory[#Headers], 0)), "-")</f>
        <v>x</v>
      </c>
      <c r="E1167" s="48" t="str">
        <f>IFERROR(INDEX(tbl_dateHistory[], MATCH(tbl_dailyDashboard[[#This Row],[runDate]:[runDate]], tbl_dateHistory[[runDate]:[runDate]], 0), MATCH(tbl_dailyDashboard[[#Headers],[avgTransactionTime]], tbl_dateHistory[#Headers], 0)), "-")</f>
        <v>x</v>
      </c>
      <c r="F1167" s="5" t="str">
        <f>IFERROR(INDEX(tbl_dateHistory[], MATCH(tbl_dailyDashboard[[#This Row],[runDate]:[runDate]], tbl_dateHistory[[runDate]:[runDate]], 0), MATCH(tbl_dailyDashboard[[#Headers],[botRuns]], tbl_dateHistory[#Headers], 0)), "-")</f>
        <v>x</v>
      </c>
      <c r="G1167" s="6" t="str">
        <f>IFERROR(INDEX(tbl_dateHistory[], MATCH(tbl_dailyDashboard[[#This Row],[runDate]:[runDate]], tbl_dateHistory[[runDate]:[runDate]], 0), MATCH(tbl_dailyDashboard[[#Headers],[totalTransactions]], tbl_dateHistory[#Headers], 0)), "-")</f>
        <v>x</v>
      </c>
      <c r="H1167" s="46" t="str">
        <f>IFERROR(INDEX(tbl_dateHistory[], MATCH(tbl_dailyDashboard[[#This Row],[runDate]:[runDate]], tbl_dateHistory[[runDate]:[runDate]], 0), MATCH(tbl_dailyDashboard[[#Headers],[percentSuccessful]], tbl_dateHistory[#Headers], 0)), "-")</f>
        <v>x</v>
      </c>
      <c r="I1167" s="46" t="str">
        <f>IFERROR(INDEX(tbl_dateHistory[], MATCH(tbl_dailyDashboard[[#This Row],[runDate]:[runDate]], tbl_dateHistory[[runDate]:[runDate]], 0), MATCH(tbl_dailyDashboard[[#Headers],[percentBRE]], tbl_dateHistory[#Headers], 0)), "-")</f>
        <v>x</v>
      </c>
      <c r="J1167" s="47" t="str">
        <f>IFERROR(INDEX(tbl_dateHistory[], MATCH(tbl_dailyDashboard[[#This Row],[runDate]:[runDate]], tbl_dateHistory[[runDate]:[runDate]], 0), MATCH(tbl_dailyDashboard[[#Headers],[percentSystemErrors]], tbl_dateHistory[#Headers], 0)), "-")</f>
        <v>x</v>
      </c>
      <c r="K1167" s="69"/>
    </row>
    <row r="1168" spans="2:11" x14ac:dyDescent="0.3">
      <c r="B1168" s="63"/>
      <c r="C1168" s="45" t="str">
        <f>IFERROR((INDEX(tbl_dateHistory[], tbl_dailyDashboard[[#This Row],[rowLookup]], 1)), "-")</f>
        <v>x</v>
      </c>
      <c r="D1168" s="48" t="str">
        <f>IFERROR(INDEX(tbl_dateHistory[], MATCH(tbl_dailyDashboard[[#This Row],[runDate]:[runDate]], tbl_dateHistory[[runDate]:[runDate]], 0), MATCH(tbl_dailyDashboard[[#Headers],[avgBotRunTime]], tbl_dateHistory[#Headers], 0)), "-")</f>
        <v>x</v>
      </c>
      <c r="E1168" s="48" t="str">
        <f>IFERROR(INDEX(tbl_dateHistory[], MATCH(tbl_dailyDashboard[[#This Row],[runDate]:[runDate]], tbl_dateHistory[[runDate]:[runDate]], 0), MATCH(tbl_dailyDashboard[[#Headers],[avgTransactionTime]], tbl_dateHistory[#Headers], 0)), "-")</f>
        <v>x</v>
      </c>
      <c r="F1168" s="5" t="str">
        <f>IFERROR(INDEX(tbl_dateHistory[], MATCH(tbl_dailyDashboard[[#This Row],[runDate]:[runDate]], tbl_dateHistory[[runDate]:[runDate]], 0), MATCH(tbl_dailyDashboard[[#Headers],[botRuns]], tbl_dateHistory[#Headers], 0)), "-")</f>
        <v>x</v>
      </c>
      <c r="G1168" s="6" t="str">
        <f>IFERROR(INDEX(tbl_dateHistory[], MATCH(tbl_dailyDashboard[[#This Row],[runDate]:[runDate]], tbl_dateHistory[[runDate]:[runDate]], 0), MATCH(tbl_dailyDashboard[[#Headers],[totalTransactions]], tbl_dateHistory[#Headers], 0)), "-")</f>
        <v>x</v>
      </c>
      <c r="H1168" s="46" t="str">
        <f>IFERROR(INDEX(tbl_dateHistory[], MATCH(tbl_dailyDashboard[[#This Row],[runDate]:[runDate]], tbl_dateHistory[[runDate]:[runDate]], 0), MATCH(tbl_dailyDashboard[[#Headers],[percentSuccessful]], tbl_dateHistory[#Headers], 0)), "-")</f>
        <v>x</v>
      </c>
      <c r="I1168" s="46" t="str">
        <f>IFERROR(INDEX(tbl_dateHistory[], MATCH(tbl_dailyDashboard[[#This Row],[runDate]:[runDate]], tbl_dateHistory[[runDate]:[runDate]], 0), MATCH(tbl_dailyDashboard[[#Headers],[percentBRE]], tbl_dateHistory[#Headers], 0)), "-")</f>
        <v>x</v>
      </c>
      <c r="J1168" s="47" t="str">
        <f>IFERROR(INDEX(tbl_dateHistory[], MATCH(tbl_dailyDashboard[[#This Row],[runDate]:[runDate]], tbl_dateHistory[[runDate]:[runDate]], 0), MATCH(tbl_dailyDashboard[[#Headers],[percentSystemErrors]], tbl_dateHistory[#Headers], 0)), "-")</f>
        <v>x</v>
      </c>
      <c r="K1168" s="69"/>
    </row>
    <row r="1169" spans="2:11" x14ac:dyDescent="0.3">
      <c r="B1169" s="63"/>
      <c r="C1169" s="45" t="str">
        <f>IFERROR((INDEX(tbl_dateHistory[], tbl_dailyDashboard[[#This Row],[rowLookup]], 1)), "-")</f>
        <v>x</v>
      </c>
      <c r="D1169" s="48" t="str">
        <f>IFERROR(INDEX(tbl_dateHistory[], MATCH(tbl_dailyDashboard[[#This Row],[runDate]:[runDate]], tbl_dateHistory[[runDate]:[runDate]], 0), MATCH(tbl_dailyDashboard[[#Headers],[avgBotRunTime]], tbl_dateHistory[#Headers], 0)), "-")</f>
        <v>x</v>
      </c>
      <c r="E1169" s="48" t="str">
        <f>IFERROR(INDEX(tbl_dateHistory[], MATCH(tbl_dailyDashboard[[#This Row],[runDate]:[runDate]], tbl_dateHistory[[runDate]:[runDate]], 0), MATCH(tbl_dailyDashboard[[#Headers],[avgTransactionTime]], tbl_dateHistory[#Headers], 0)), "-")</f>
        <v>x</v>
      </c>
      <c r="F1169" s="5" t="str">
        <f>IFERROR(INDEX(tbl_dateHistory[], MATCH(tbl_dailyDashboard[[#This Row],[runDate]:[runDate]], tbl_dateHistory[[runDate]:[runDate]], 0), MATCH(tbl_dailyDashboard[[#Headers],[botRuns]], tbl_dateHistory[#Headers], 0)), "-")</f>
        <v>x</v>
      </c>
      <c r="G1169" s="6" t="str">
        <f>IFERROR(INDEX(tbl_dateHistory[], MATCH(tbl_dailyDashboard[[#This Row],[runDate]:[runDate]], tbl_dateHistory[[runDate]:[runDate]], 0), MATCH(tbl_dailyDashboard[[#Headers],[totalTransactions]], tbl_dateHistory[#Headers], 0)), "-")</f>
        <v>x</v>
      </c>
      <c r="H1169" s="46" t="str">
        <f>IFERROR(INDEX(tbl_dateHistory[], MATCH(tbl_dailyDashboard[[#This Row],[runDate]:[runDate]], tbl_dateHistory[[runDate]:[runDate]], 0), MATCH(tbl_dailyDashboard[[#Headers],[percentSuccessful]], tbl_dateHistory[#Headers], 0)), "-")</f>
        <v>x</v>
      </c>
      <c r="I1169" s="46" t="str">
        <f>IFERROR(INDEX(tbl_dateHistory[], MATCH(tbl_dailyDashboard[[#This Row],[runDate]:[runDate]], tbl_dateHistory[[runDate]:[runDate]], 0), MATCH(tbl_dailyDashboard[[#Headers],[percentBRE]], tbl_dateHistory[#Headers], 0)), "-")</f>
        <v>x</v>
      </c>
      <c r="J1169" s="47" t="str">
        <f>IFERROR(INDEX(tbl_dateHistory[], MATCH(tbl_dailyDashboard[[#This Row],[runDate]:[runDate]], tbl_dateHistory[[runDate]:[runDate]], 0), MATCH(tbl_dailyDashboard[[#Headers],[percentSystemErrors]], tbl_dateHistory[#Headers], 0)), "-")</f>
        <v>x</v>
      </c>
      <c r="K1169" s="69"/>
    </row>
    <row r="1170" spans="2:11" x14ac:dyDescent="0.3">
      <c r="B1170" s="63"/>
      <c r="C1170" s="45" t="str">
        <f>IFERROR((INDEX(tbl_dateHistory[], tbl_dailyDashboard[[#This Row],[rowLookup]], 1)), "-")</f>
        <v>x</v>
      </c>
      <c r="D1170" s="48" t="str">
        <f>IFERROR(INDEX(tbl_dateHistory[], MATCH(tbl_dailyDashboard[[#This Row],[runDate]:[runDate]], tbl_dateHistory[[runDate]:[runDate]], 0), MATCH(tbl_dailyDashboard[[#Headers],[avgBotRunTime]], tbl_dateHistory[#Headers], 0)), "-")</f>
        <v>x</v>
      </c>
      <c r="E1170" s="48" t="str">
        <f>IFERROR(INDEX(tbl_dateHistory[], MATCH(tbl_dailyDashboard[[#This Row],[runDate]:[runDate]], tbl_dateHistory[[runDate]:[runDate]], 0), MATCH(tbl_dailyDashboard[[#Headers],[avgTransactionTime]], tbl_dateHistory[#Headers], 0)), "-")</f>
        <v>x</v>
      </c>
      <c r="F1170" s="5" t="str">
        <f>IFERROR(INDEX(tbl_dateHistory[], MATCH(tbl_dailyDashboard[[#This Row],[runDate]:[runDate]], tbl_dateHistory[[runDate]:[runDate]], 0), MATCH(tbl_dailyDashboard[[#Headers],[botRuns]], tbl_dateHistory[#Headers], 0)), "-")</f>
        <v>x</v>
      </c>
      <c r="G1170" s="6" t="str">
        <f>IFERROR(INDEX(tbl_dateHistory[], MATCH(tbl_dailyDashboard[[#This Row],[runDate]:[runDate]], tbl_dateHistory[[runDate]:[runDate]], 0), MATCH(tbl_dailyDashboard[[#Headers],[totalTransactions]], tbl_dateHistory[#Headers], 0)), "-")</f>
        <v>x</v>
      </c>
      <c r="H1170" s="46" t="str">
        <f>IFERROR(INDEX(tbl_dateHistory[], MATCH(tbl_dailyDashboard[[#This Row],[runDate]:[runDate]], tbl_dateHistory[[runDate]:[runDate]], 0), MATCH(tbl_dailyDashboard[[#Headers],[percentSuccessful]], tbl_dateHistory[#Headers], 0)), "-")</f>
        <v>x</v>
      </c>
      <c r="I1170" s="46" t="str">
        <f>IFERROR(INDEX(tbl_dateHistory[], MATCH(tbl_dailyDashboard[[#This Row],[runDate]:[runDate]], tbl_dateHistory[[runDate]:[runDate]], 0), MATCH(tbl_dailyDashboard[[#Headers],[percentBRE]], tbl_dateHistory[#Headers], 0)), "-")</f>
        <v>x</v>
      </c>
      <c r="J1170" s="47" t="str">
        <f>IFERROR(INDEX(tbl_dateHistory[], MATCH(tbl_dailyDashboard[[#This Row],[runDate]:[runDate]], tbl_dateHistory[[runDate]:[runDate]], 0), MATCH(tbl_dailyDashboard[[#Headers],[percentSystemErrors]], tbl_dateHistory[#Headers], 0)), "-")</f>
        <v>x</v>
      </c>
      <c r="K1170" s="69"/>
    </row>
    <row r="1171" spans="2:11" x14ac:dyDescent="0.3">
      <c r="B1171" s="63"/>
      <c r="C1171" s="45" t="str">
        <f>IFERROR((INDEX(tbl_dateHistory[], tbl_dailyDashboard[[#This Row],[rowLookup]], 1)), "-")</f>
        <v>x</v>
      </c>
      <c r="D1171" s="48" t="str">
        <f>IFERROR(INDEX(tbl_dateHistory[], MATCH(tbl_dailyDashboard[[#This Row],[runDate]:[runDate]], tbl_dateHistory[[runDate]:[runDate]], 0), MATCH(tbl_dailyDashboard[[#Headers],[avgBotRunTime]], tbl_dateHistory[#Headers], 0)), "-")</f>
        <v>x</v>
      </c>
      <c r="E1171" s="48" t="str">
        <f>IFERROR(INDEX(tbl_dateHistory[], MATCH(tbl_dailyDashboard[[#This Row],[runDate]:[runDate]], tbl_dateHistory[[runDate]:[runDate]], 0), MATCH(tbl_dailyDashboard[[#Headers],[avgTransactionTime]], tbl_dateHistory[#Headers], 0)), "-")</f>
        <v>x</v>
      </c>
      <c r="F1171" s="5" t="str">
        <f>IFERROR(INDEX(tbl_dateHistory[], MATCH(tbl_dailyDashboard[[#This Row],[runDate]:[runDate]], tbl_dateHistory[[runDate]:[runDate]], 0), MATCH(tbl_dailyDashboard[[#Headers],[botRuns]], tbl_dateHistory[#Headers], 0)), "-")</f>
        <v>x</v>
      </c>
      <c r="G1171" s="6" t="str">
        <f>IFERROR(INDEX(tbl_dateHistory[], MATCH(tbl_dailyDashboard[[#This Row],[runDate]:[runDate]], tbl_dateHistory[[runDate]:[runDate]], 0), MATCH(tbl_dailyDashboard[[#Headers],[totalTransactions]], tbl_dateHistory[#Headers], 0)), "-")</f>
        <v>x</v>
      </c>
      <c r="H1171" s="46" t="str">
        <f>IFERROR(INDEX(tbl_dateHistory[], MATCH(tbl_dailyDashboard[[#This Row],[runDate]:[runDate]], tbl_dateHistory[[runDate]:[runDate]], 0), MATCH(tbl_dailyDashboard[[#Headers],[percentSuccessful]], tbl_dateHistory[#Headers], 0)), "-")</f>
        <v>x</v>
      </c>
      <c r="I1171" s="46" t="str">
        <f>IFERROR(INDEX(tbl_dateHistory[], MATCH(tbl_dailyDashboard[[#This Row],[runDate]:[runDate]], tbl_dateHistory[[runDate]:[runDate]], 0), MATCH(tbl_dailyDashboard[[#Headers],[percentBRE]], tbl_dateHistory[#Headers], 0)), "-")</f>
        <v>x</v>
      </c>
      <c r="J1171" s="47" t="str">
        <f>IFERROR(INDEX(tbl_dateHistory[], MATCH(tbl_dailyDashboard[[#This Row],[runDate]:[runDate]], tbl_dateHistory[[runDate]:[runDate]], 0), MATCH(tbl_dailyDashboard[[#Headers],[percentSystemErrors]], tbl_dateHistory[#Headers], 0)), "-")</f>
        <v>x</v>
      </c>
      <c r="K1171" s="69"/>
    </row>
    <row r="1172" spans="2:11" x14ac:dyDescent="0.3">
      <c r="B1172" s="63"/>
      <c r="C1172" s="45" t="str">
        <f>IFERROR((INDEX(tbl_dateHistory[], tbl_dailyDashboard[[#This Row],[rowLookup]], 1)), "-")</f>
        <v>x</v>
      </c>
      <c r="D1172" s="48" t="str">
        <f>IFERROR(INDEX(tbl_dateHistory[], MATCH(tbl_dailyDashboard[[#This Row],[runDate]:[runDate]], tbl_dateHistory[[runDate]:[runDate]], 0), MATCH(tbl_dailyDashboard[[#Headers],[avgBotRunTime]], tbl_dateHistory[#Headers], 0)), "-")</f>
        <v>x</v>
      </c>
      <c r="E1172" s="48" t="str">
        <f>IFERROR(INDEX(tbl_dateHistory[], MATCH(tbl_dailyDashboard[[#This Row],[runDate]:[runDate]], tbl_dateHistory[[runDate]:[runDate]], 0), MATCH(tbl_dailyDashboard[[#Headers],[avgTransactionTime]], tbl_dateHistory[#Headers], 0)), "-")</f>
        <v>x</v>
      </c>
      <c r="F1172" s="5" t="str">
        <f>IFERROR(INDEX(tbl_dateHistory[], MATCH(tbl_dailyDashboard[[#This Row],[runDate]:[runDate]], tbl_dateHistory[[runDate]:[runDate]], 0), MATCH(tbl_dailyDashboard[[#Headers],[botRuns]], tbl_dateHistory[#Headers], 0)), "-")</f>
        <v>x</v>
      </c>
      <c r="G1172" s="6" t="str">
        <f>IFERROR(INDEX(tbl_dateHistory[], MATCH(tbl_dailyDashboard[[#This Row],[runDate]:[runDate]], tbl_dateHistory[[runDate]:[runDate]], 0), MATCH(tbl_dailyDashboard[[#Headers],[totalTransactions]], tbl_dateHistory[#Headers], 0)), "-")</f>
        <v>x</v>
      </c>
      <c r="H1172" s="46" t="str">
        <f>IFERROR(INDEX(tbl_dateHistory[], MATCH(tbl_dailyDashboard[[#This Row],[runDate]:[runDate]], tbl_dateHistory[[runDate]:[runDate]], 0), MATCH(tbl_dailyDashboard[[#Headers],[percentSuccessful]], tbl_dateHistory[#Headers], 0)), "-")</f>
        <v>x</v>
      </c>
      <c r="I1172" s="46" t="str">
        <f>IFERROR(INDEX(tbl_dateHistory[], MATCH(tbl_dailyDashboard[[#This Row],[runDate]:[runDate]], tbl_dateHistory[[runDate]:[runDate]], 0), MATCH(tbl_dailyDashboard[[#Headers],[percentBRE]], tbl_dateHistory[#Headers], 0)), "-")</f>
        <v>x</v>
      </c>
      <c r="J1172" s="47" t="str">
        <f>IFERROR(INDEX(tbl_dateHistory[], MATCH(tbl_dailyDashboard[[#This Row],[runDate]:[runDate]], tbl_dateHistory[[runDate]:[runDate]], 0), MATCH(tbl_dailyDashboard[[#Headers],[percentSystemErrors]], tbl_dateHistory[#Headers], 0)), "-")</f>
        <v>x</v>
      </c>
      <c r="K1172" s="69"/>
    </row>
    <row r="1173" spans="2:11" x14ac:dyDescent="0.3">
      <c r="B1173" s="63"/>
      <c r="C1173" s="45" t="str">
        <f>IFERROR((INDEX(tbl_dateHistory[], tbl_dailyDashboard[[#This Row],[rowLookup]], 1)), "-")</f>
        <v>x</v>
      </c>
      <c r="D1173" s="48" t="str">
        <f>IFERROR(INDEX(tbl_dateHistory[], MATCH(tbl_dailyDashboard[[#This Row],[runDate]:[runDate]], tbl_dateHistory[[runDate]:[runDate]], 0), MATCH(tbl_dailyDashboard[[#Headers],[avgBotRunTime]], tbl_dateHistory[#Headers], 0)), "-")</f>
        <v>x</v>
      </c>
      <c r="E1173" s="48" t="str">
        <f>IFERROR(INDEX(tbl_dateHistory[], MATCH(tbl_dailyDashboard[[#This Row],[runDate]:[runDate]], tbl_dateHistory[[runDate]:[runDate]], 0), MATCH(tbl_dailyDashboard[[#Headers],[avgTransactionTime]], tbl_dateHistory[#Headers], 0)), "-")</f>
        <v>x</v>
      </c>
      <c r="F1173" s="5" t="str">
        <f>IFERROR(INDEX(tbl_dateHistory[], MATCH(tbl_dailyDashboard[[#This Row],[runDate]:[runDate]], tbl_dateHistory[[runDate]:[runDate]], 0), MATCH(tbl_dailyDashboard[[#Headers],[botRuns]], tbl_dateHistory[#Headers], 0)), "-")</f>
        <v>x</v>
      </c>
      <c r="G1173" s="6" t="str">
        <f>IFERROR(INDEX(tbl_dateHistory[], MATCH(tbl_dailyDashboard[[#This Row],[runDate]:[runDate]], tbl_dateHistory[[runDate]:[runDate]], 0), MATCH(tbl_dailyDashboard[[#Headers],[totalTransactions]], tbl_dateHistory[#Headers], 0)), "-")</f>
        <v>x</v>
      </c>
      <c r="H1173" s="46" t="str">
        <f>IFERROR(INDEX(tbl_dateHistory[], MATCH(tbl_dailyDashboard[[#This Row],[runDate]:[runDate]], tbl_dateHistory[[runDate]:[runDate]], 0), MATCH(tbl_dailyDashboard[[#Headers],[percentSuccessful]], tbl_dateHistory[#Headers], 0)), "-")</f>
        <v>x</v>
      </c>
      <c r="I1173" s="46" t="str">
        <f>IFERROR(INDEX(tbl_dateHistory[], MATCH(tbl_dailyDashboard[[#This Row],[runDate]:[runDate]], tbl_dateHistory[[runDate]:[runDate]], 0), MATCH(tbl_dailyDashboard[[#Headers],[percentBRE]], tbl_dateHistory[#Headers], 0)), "-")</f>
        <v>x</v>
      </c>
      <c r="J1173" s="47" t="str">
        <f>IFERROR(INDEX(tbl_dateHistory[], MATCH(tbl_dailyDashboard[[#This Row],[runDate]:[runDate]], tbl_dateHistory[[runDate]:[runDate]], 0), MATCH(tbl_dailyDashboard[[#Headers],[percentSystemErrors]], tbl_dateHistory[#Headers], 0)), "-")</f>
        <v>x</v>
      </c>
      <c r="K1173" s="69"/>
    </row>
    <row r="1174" spans="2:11" x14ac:dyDescent="0.3">
      <c r="B1174" s="63"/>
      <c r="C1174" s="45" t="str">
        <f>IFERROR((INDEX(tbl_dateHistory[], tbl_dailyDashboard[[#This Row],[rowLookup]], 1)), "-")</f>
        <v>x</v>
      </c>
      <c r="D1174" s="48" t="str">
        <f>IFERROR(INDEX(tbl_dateHistory[], MATCH(tbl_dailyDashboard[[#This Row],[runDate]:[runDate]], tbl_dateHistory[[runDate]:[runDate]], 0), MATCH(tbl_dailyDashboard[[#Headers],[avgBotRunTime]], tbl_dateHistory[#Headers], 0)), "-")</f>
        <v>x</v>
      </c>
      <c r="E1174" s="48" t="str">
        <f>IFERROR(INDEX(tbl_dateHistory[], MATCH(tbl_dailyDashboard[[#This Row],[runDate]:[runDate]], tbl_dateHistory[[runDate]:[runDate]], 0), MATCH(tbl_dailyDashboard[[#Headers],[avgTransactionTime]], tbl_dateHistory[#Headers], 0)), "-")</f>
        <v>x</v>
      </c>
      <c r="F1174" s="5" t="str">
        <f>IFERROR(INDEX(tbl_dateHistory[], MATCH(tbl_dailyDashboard[[#This Row],[runDate]:[runDate]], tbl_dateHistory[[runDate]:[runDate]], 0), MATCH(tbl_dailyDashboard[[#Headers],[botRuns]], tbl_dateHistory[#Headers], 0)), "-")</f>
        <v>x</v>
      </c>
      <c r="G1174" s="6" t="str">
        <f>IFERROR(INDEX(tbl_dateHistory[], MATCH(tbl_dailyDashboard[[#This Row],[runDate]:[runDate]], tbl_dateHistory[[runDate]:[runDate]], 0), MATCH(tbl_dailyDashboard[[#Headers],[totalTransactions]], tbl_dateHistory[#Headers], 0)), "-")</f>
        <v>x</v>
      </c>
      <c r="H1174" s="46" t="str">
        <f>IFERROR(INDEX(tbl_dateHistory[], MATCH(tbl_dailyDashboard[[#This Row],[runDate]:[runDate]], tbl_dateHistory[[runDate]:[runDate]], 0), MATCH(tbl_dailyDashboard[[#Headers],[percentSuccessful]], tbl_dateHistory[#Headers], 0)), "-")</f>
        <v>x</v>
      </c>
      <c r="I1174" s="46" t="str">
        <f>IFERROR(INDEX(tbl_dateHistory[], MATCH(tbl_dailyDashboard[[#This Row],[runDate]:[runDate]], tbl_dateHistory[[runDate]:[runDate]], 0), MATCH(tbl_dailyDashboard[[#Headers],[percentBRE]], tbl_dateHistory[#Headers], 0)), "-")</f>
        <v>x</v>
      </c>
      <c r="J1174" s="47" t="str">
        <f>IFERROR(INDEX(tbl_dateHistory[], MATCH(tbl_dailyDashboard[[#This Row],[runDate]:[runDate]], tbl_dateHistory[[runDate]:[runDate]], 0), MATCH(tbl_dailyDashboard[[#Headers],[percentSystemErrors]], tbl_dateHistory[#Headers], 0)), "-")</f>
        <v>x</v>
      </c>
      <c r="K1174" s="69"/>
    </row>
    <row r="1175" spans="2:11" x14ac:dyDescent="0.3">
      <c r="B1175" s="63"/>
      <c r="C1175" s="45" t="str">
        <f>IFERROR((INDEX(tbl_dateHistory[], tbl_dailyDashboard[[#This Row],[rowLookup]], 1)), "-")</f>
        <v>x</v>
      </c>
      <c r="D1175" s="48" t="str">
        <f>IFERROR(INDEX(tbl_dateHistory[], MATCH(tbl_dailyDashboard[[#This Row],[runDate]:[runDate]], tbl_dateHistory[[runDate]:[runDate]], 0), MATCH(tbl_dailyDashboard[[#Headers],[avgBotRunTime]], tbl_dateHistory[#Headers], 0)), "-")</f>
        <v>x</v>
      </c>
      <c r="E1175" s="48" t="str">
        <f>IFERROR(INDEX(tbl_dateHistory[], MATCH(tbl_dailyDashboard[[#This Row],[runDate]:[runDate]], tbl_dateHistory[[runDate]:[runDate]], 0), MATCH(tbl_dailyDashboard[[#Headers],[avgTransactionTime]], tbl_dateHistory[#Headers], 0)), "-")</f>
        <v>x</v>
      </c>
      <c r="F1175" s="5" t="str">
        <f>IFERROR(INDEX(tbl_dateHistory[], MATCH(tbl_dailyDashboard[[#This Row],[runDate]:[runDate]], tbl_dateHistory[[runDate]:[runDate]], 0), MATCH(tbl_dailyDashboard[[#Headers],[botRuns]], tbl_dateHistory[#Headers], 0)), "-")</f>
        <v>x</v>
      </c>
      <c r="G1175" s="6" t="str">
        <f>IFERROR(INDEX(tbl_dateHistory[], MATCH(tbl_dailyDashboard[[#This Row],[runDate]:[runDate]], tbl_dateHistory[[runDate]:[runDate]], 0), MATCH(tbl_dailyDashboard[[#Headers],[totalTransactions]], tbl_dateHistory[#Headers], 0)), "-")</f>
        <v>x</v>
      </c>
      <c r="H1175" s="46" t="str">
        <f>IFERROR(INDEX(tbl_dateHistory[], MATCH(tbl_dailyDashboard[[#This Row],[runDate]:[runDate]], tbl_dateHistory[[runDate]:[runDate]], 0), MATCH(tbl_dailyDashboard[[#Headers],[percentSuccessful]], tbl_dateHistory[#Headers], 0)), "-")</f>
        <v>x</v>
      </c>
      <c r="I1175" s="46" t="str">
        <f>IFERROR(INDEX(tbl_dateHistory[], MATCH(tbl_dailyDashboard[[#This Row],[runDate]:[runDate]], tbl_dateHistory[[runDate]:[runDate]], 0), MATCH(tbl_dailyDashboard[[#Headers],[percentBRE]], tbl_dateHistory[#Headers], 0)), "-")</f>
        <v>x</v>
      </c>
      <c r="J1175" s="47" t="str">
        <f>IFERROR(INDEX(tbl_dateHistory[], MATCH(tbl_dailyDashboard[[#This Row],[runDate]:[runDate]], tbl_dateHistory[[runDate]:[runDate]], 0), MATCH(tbl_dailyDashboard[[#Headers],[percentSystemErrors]], tbl_dateHistory[#Headers], 0)), "-")</f>
        <v>x</v>
      </c>
      <c r="K1175" s="69"/>
    </row>
    <row r="1176" spans="2:11" x14ac:dyDescent="0.3">
      <c r="B1176" s="63"/>
      <c r="C1176" s="45" t="str">
        <f>IFERROR((INDEX(tbl_dateHistory[], tbl_dailyDashboard[[#This Row],[rowLookup]], 1)), "-")</f>
        <v>x</v>
      </c>
      <c r="D1176" s="48" t="str">
        <f>IFERROR(INDEX(tbl_dateHistory[], MATCH(tbl_dailyDashboard[[#This Row],[runDate]:[runDate]], tbl_dateHistory[[runDate]:[runDate]], 0), MATCH(tbl_dailyDashboard[[#Headers],[avgBotRunTime]], tbl_dateHistory[#Headers], 0)), "-")</f>
        <v>x</v>
      </c>
      <c r="E1176" s="48" t="str">
        <f>IFERROR(INDEX(tbl_dateHistory[], MATCH(tbl_dailyDashboard[[#This Row],[runDate]:[runDate]], tbl_dateHistory[[runDate]:[runDate]], 0), MATCH(tbl_dailyDashboard[[#Headers],[avgTransactionTime]], tbl_dateHistory[#Headers], 0)), "-")</f>
        <v>x</v>
      </c>
      <c r="F1176" s="5" t="str">
        <f>IFERROR(INDEX(tbl_dateHistory[], MATCH(tbl_dailyDashboard[[#This Row],[runDate]:[runDate]], tbl_dateHistory[[runDate]:[runDate]], 0), MATCH(tbl_dailyDashboard[[#Headers],[botRuns]], tbl_dateHistory[#Headers], 0)), "-")</f>
        <v>x</v>
      </c>
      <c r="G1176" s="6" t="str">
        <f>IFERROR(INDEX(tbl_dateHistory[], MATCH(tbl_dailyDashboard[[#This Row],[runDate]:[runDate]], tbl_dateHistory[[runDate]:[runDate]], 0), MATCH(tbl_dailyDashboard[[#Headers],[totalTransactions]], tbl_dateHistory[#Headers], 0)), "-")</f>
        <v>x</v>
      </c>
      <c r="H1176" s="46" t="str">
        <f>IFERROR(INDEX(tbl_dateHistory[], MATCH(tbl_dailyDashboard[[#This Row],[runDate]:[runDate]], tbl_dateHistory[[runDate]:[runDate]], 0), MATCH(tbl_dailyDashboard[[#Headers],[percentSuccessful]], tbl_dateHistory[#Headers], 0)), "-")</f>
        <v>x</v>
      </c>
      <c r="I1176" s="46" t="str">
        <f>IFERROR(INDEX(tbl_dateHistory[], MATCH(tbl_dailyDashboard[[#This Row],[runDate]:[runDate]], tbl_dateHistory[[runDate]:[runDate]], 0), MATCH(tbl_dailyDashboard[[#Headers],[percentBRE]], tbl_dateHistory[#Headers], 0)), "-")</f>
        <v>x</v>
      </c>
      <c r="J1176" s="47" t="str">
        <f>IFERROR(INDEX(tbl_dateHistory[], MATCH(tbl_dailyDashboard[[#This Row],[runDate]:[runDate]], tbl_dateHistory[[runDate]:[runDate]], 0), MATCH(tbl_dailyDashboard[[#Headers],[percentSystemErrors]], tbl_dateHistory[#Headers], 0)), "-")</f>
        <v>x</v>
      </c>
      <c r="K1176" s="69"/>
    </row>
    <row r="1177" spans="2:11" x14ac:dyDescent="0.3">
      <c r="B1177" s="63"/>
      <c r="C1177" s="45" t="str">
        <f>IFERROR((INDEX(tbl_dateHistory[], tbl_dailyDashboard[[#This Row],[rowLookup]], 1)), "-")</f>
        <v>x</v>
      </c>
      <c r="D1177" s="48" t="str">
        <f>IFERROR(INDEX(tbl_dateHistory[], MATCH(tbl_dailyDashboard[[#This Row],[runDate]:[runDate]], tbl_dateHistory[[runDate]:[runDate]], 0), MATCH(tbl_dailyDashboard[[#Headers],[avgBotRunTime]], tbl_dateHistory[#Headers], 0)), "-")</f>
        <v>x</v>
      </c>
      <c r="E1177" s="48" t="str">
        <f>IFERROR(INDEX(tbl_dateHistory[], MATCH(tbl_dailyDashboard[[#This Row],[runDate]:[runDate]], tbl_dateHistory[[runDate]:[runDate]], 0), MATCH(tbl_dailyDashboard[[#Headers],[avgTransactionTime]], tbl_dateHistory[#Headers], 0)), "-")</f>
        <v>x</v>
      </c>
      <c r="F1177" s="5" t="str">
        <f>IFERROR(INDEX(tbl_dateHistory[], MATCH(tbl_dailyDashboard[[#This Row],[runDate]:[runDate]], tbl_dateHistory[[runDate]:[runDate]], 0), MATCH(tbl_dailyDashboard[[#Headers],[botRuns]], tbl_dateHistory[#Headers], 0)), "-")</f>
        <v>x</v>
      </c>
      <c r="G1177" s="6" t="str">
        <f>IFERROR(INDEX(tbl_dateHistory[], MATCH(tbl_dailyDashboard[[#This Row],[runDate]:[runDate]], tbl_dateHistory[[runDate]:[runDate]], 0), MATCH(tbl_dailyDashboard[[#Headers],[totalTransactions]], tbl_dateHistory[#Headers], 0)), "-")</f>
        <v>x</v>
      </c>
      <c r="H1177" s="46" t="str">
        <f>IFERROR(INDEX(tbl_dateHistory[], MATCH(tbl_dailyDashboard[[#This Row],[runDate]:[runDate]], tbl_dateHistory[[runDate]:[runDate]], 0), MATCH(tbl_dailyDashboard[[#Headers],[percentSuccessful]], tbl_dateHistory[#Headers], 0)), "-")</f>
        <v>x</v>
      </c>
      <c r="I1177" s="46" t="str">
        <f>IFERROR(INDEX(tbl_dateHistory[], MATCH(tbl_dailyDashboard[[#This Row],[runDate]:[runDate]], tbl_dateHistory[[runDate]:[runDate]], 0), MATCH(tbl_dailyDashboard[[#Headers],[percentBRE]], tbl_dateHistory[#Headers], 0)), "-")</f>
        <v>x</v>
      </c>
      <c r="J1177" s="47" t="str">
        <f>IFERROR(INDEX(tbl_dateHistory[], MATCH(tbl_dailyDashboard[[#This Row],[runDate]:[runDate]], tbl_dateHistory[[runDate]:[runDate]], 0), MATCH(tbl_dailyDashboard[[#Headers],[percentSystemErrors]], tbl_dateHistory[#Headers], 0)), "-")</f>
        <v>x</v>
      </c>
      <c r="K1177" s="69"/>
    </row>
    <row r="1178" spans="2:11" x14ac:dyDescent="0.3">
      <c r="B1178" s="63"/>
      <c r="C1178" s="45" t="str">
        <f>IFERROR((INDEX(tbl_dateHistory[], tbl_dailyDashboard[[#This Row],[rowLookup]], 1)), "-")</f>
        <v>x</v>
      </c>
      <c r="D1178" s="48" t="str">
        <f>IFERROR(INDEX(tbl_dateHistory[], MATCH(tbl_dailyDashboard[[#This Row],[runDate]:[runDate]], tbl_dateHistory[[runDate]:[runDate]], 0), MATCH(tbl_dailyDashboard[[#Headers],[avgBotRunTime]], tbl_dateHistory[#Headers], 0)), "-")</f>
        <v>x</v>
      </c>
      <c r="E1178" s="48" t="str">
        <f>IFERROR(INDEX(tbl_dateHistory[], MATCH(tbl_dailyDashboard[[#This Row],[runDate]:[runDate]], tbl_dateHistory[[runDate]:[runDate]], 0), MATCH(tbl_dailyDashboard[[#Headers],[avgTransactionTime]], tbl_dateHistory[#Headers], 0)), "-")</f>
        <v>x</v>
      </c>
      <c r="F1178" s="5" t="str">
        <f>IFERROR(INDEX(tbl_dateHistory[], MATCH(tbl_dailyDashboard[[#This Row],[runDate]:[runDate]], tbl_dateHistory[[runDate]:[runDate]], 0), MATCH(tbl_dailyDashboard[[#Headers],[botRuns]], tbl_dateHistory[#Headers], 0)), "-")</f>
        <v>x</v>
      </c>
      <c r="G1178" s="6" t="str">
        <f>IFERROR(INDEX(tbl_dateHistory[], MATCH(tbl_dailyDashboard[[#This Row],[runDate]:[runDate]], tbl_dateHistory[[runDate]:[runDate]], 0), MATCH(tbl_dailyDashboard[[#Headers],[totalTransactions]], tbl_dateHistory[#Headers], 0)), "-")</f>
        <v>x</v>
      </c>
      <c r="H1178" s="46" t="str">
        <f>IFERROR(INDEX(tbl_dateHistory[], MATCH(tbl_dailyDashboard[[#This Row],[runDate]:[runDate]], tbl_dateHistory[[runDate]:[runDate]], 0), MATCH(tbl_dailyDashboard[[#Headers],[percentSuccessful]], tbl_dateHistory[#Headers], 0)), "-")</f>
        <v>x</v>
      </c>
      <c r="I1178" s="46" t="str">
        <f>IFERROR(INDEX(tbl_dateHistory[], MATCH(tbl_dailyDashboard[[#This Row],[runDate]:[runDate]], tbl_dateHistory[[runDate]:[runDate]], 0), MATCH(tbl_dailyDashboard[[#Headers],[percentBRE]], tbl_dateHistory[#Headers], 0)), "-")</f>
        <v>x</v>
      </c>
      <c r="J1178" s="47" t="str">
        <f>IFERROR(INDEX(tbl_dateHistory[], MATCH(tbl_dailyDashboard[[#This Row],[runDate]:[runDate]], tbl_dateHistory[[runDate]:[runDate]], 0), MATCH(tbl_dailyDashboard[[#Headers],[percentSystemErrors]], tbl_dateHistory[#Headers], 0)), "-")</f>
        <v>x</v>
      </c>
      <c r="K1178" s="69"/>
    </row>
    <row r="1179" spans="2:11" x14ac:dyDescent="0.3">
      <c r="B1179" s="63"/>
      <c r="C1179" s="45" t="str">
        <f>IFERROR((INDEX(tbl_dateHistory[], tbl_dailyDashboard[[#This Row],[rowLookup]], 1)), "-")</f>
        <v>x</v>
      </c>
      <c r="D1179" s="48" t="str">
        <f>IFERROR(INDEX(tbl_dateHistory[], MATCH(tbl_dailyDashboard[[#This Row],[runDate]:[runDate]], tbl_dateHistory[[runDate]:[runDate]], 0), MATCH(tbl_dailyDashboard[[#Headers],[avgBotRunTime]], tbl_dateHistory[#Headers], 0)), "-")</f>
        <v>x</v>
      </c>
      <c r="E1179" s="48" t="str">
        <f>IFERROR(INDEX(tbl_dateHistory[], MATCH(tbl_dailyDashboard[[#This Row],[runDate]:[runDate]], tbl_dateHistory[[runDate]:[runDate]], 0), MATCH(tbl_dailyDashboard[[#Headers],[avgTransactionTime]], tbl_dateHistory[#Headers], 0)), "-")</f>
        <v>x</v>
      </c>
      <c r="F1179" s="5" t="str">
        <f>IFERROR(INDEX(tbl_dateHistory[], MATCH(tbl_dailyDashboard[[#This Row],[runDate]:[runDate]], tbl_dateHistory[[runDate]:[runDate]], 0), MATCH(tbl_dailyDashboard[[#Headers],[botRuns]], tbl_dateHistory[#Headers], 0)), "-")</f>
        <v>x</v>
      </c>
      <c r="G1179" s="6" t="str">
        <f>IFERROR(INDEX(tbl_dateHistory[], MATCH(tbl_dailyDashboard[[#This Row],[runDate]:[runDate]], tbl_dateHistory[[runDate]:[runDate]], 0), MATCH(tbl_dailyDashboard[[#Headers],[totalTransactions]], tbl_dateHistory[#Headers], 0)), "-")</f>
        <v>x</v>
      </c>
      <c r="H1179" s="46" t="str">
        <f>IFERROR(INDEX(tbl_dateHistory[], MATCH(tbl_dailyDashboard[[#This Row],[runDate]:[runDate]], tbl_dateHistory[[runDate]:[runDate]], 0), MATCH(tbl_dailyDashboard[[#Headers],[percentSuccessful]], tbl_dateHistory[#Headers], 0)), "-")</f>
        <v>x</v>
      </c>
      <c r="I1179" s="46" t="str">
        <f>IFERROR(INDEX(tbl_dateHistory[], MATCH(tbl_dailyDashboard[[#This Row],[runDate]:[runDate]], tbl_dateHistory[[runDate]:[runDate]], 0), MATCH(tbl_dailyDashboard[[#Headers],[percentBRE]], tbl_dateHistory[#Headers], 0)), "-")</f>
        <v>x</v>
      </c>
      <c r="J1179" s="47" t="str">
        <f>IFERROR(INDEX(tbl_dateHistory[], MATCH(tbl_dailyDashboard[[#This Row],[runDate]:[runDate]], tbl_dateHistory[[runDate]:[runDate]], 0), MATCH(tbl_dailyDashboard[[#Headers],[percentSystemErrors]], tbl_dateHistory[#Headers], 0)), "-")</f>
        <v>x</v>
      </c>
      <c r="K1179" s="69"/>
    </row>
    <row r="1180" spans="2:11" x14ac:dyDescent="0.3">
      <c r="B1180" s="63"/>
      <c r="C1180" s="45" t="str">
        <f>IFERROR((INDEX(tbl_dateHistory[], tbl_dailyDashboard[[#This Row],[rowLookup]], 1)), "-")</f>
        <v>x</v>
      </c>
      <c r="D1180" s="48" t="str">
        <f>IFERROR(INDEX(tbl_dateHistory[], MATCH(tbl_dailyDashboard[[#This Row],[runDate]:[runDate]], tbl_dateHistory[[runDate]:[runDate]], 0), MATCH(tbl_dailyDashboard[[#Headers],[avgBotRunTime]], tbl_dateHistory[#Headers], 0)), "-")</f>
        <v>x</v>
      </c>
      <c r="E1180" s="48" t="str">
        <f>IFERROR(INDEX(tbl_dateHistory[], MATCH(tbl_dailyDashboard[[#This Row],[runDate]:[runDate]], tbl_dateHistory[[runDate]:[runDate]], 0), MATCH(tbl_dailyDashboard[[#Headers],[avgTransactionTime]], tbl_dateHistory[#Headers], 0)), "-")</f>
        <v>x</v>
      </c>
      <c r="F1180" s="5" t="str">
        <f>IFERROR(INDEX(tbl_dateHistory[], MATCH(tbl_dailyDashboard[[#This Row],[runDate]:[runDate]], tbl_dateHistory[[runDate]:[runDate]], 0), MATCH(tbl_dailyDashboard[[#Headers],[botRuns]], tbl_dateHistory[#Headers], 0)), "-")</f>
        <v>x</v>
      </c>
      <c r="G1180" s="6" t="str">
        <f>IFERROR(INDEX(tbl_dateHistory[], MATCH(tbl_dailyDashboard[[#This Row],[runDate]:[runDate]], tbl_dateHistory[[runDate]:[runDate]], 0), MATCH(tbl_dailyDashboard[[#Headers],[totalTransactions]], tbl_dateHistory[#Headers], 0)), "-")</f>
        <v>x</v>
      </c>
      <c r="H1180" s="46" t="str">
        <f>IFERROR(INDEX(tbl_dateHistory[], MATCH(tbl_dailyDashboard[[#This Row],[runDate]:[runDate]], tbl_dateHistory[[runDate]:[runDate]], 0), MATCH(tbl_dailyDashboard[[#Headers],[percentSuccessful]], tbl_dateHistory[#Headers], 0)), "-")</f>
        <v>x</v>
      </c>
      <c r="I1180" s="46" t="str">
        <f>IFERROR(INDEX(tbl_dateHistory[], MATCH(tbl_dailyDashboard[[#This Row],[runDate]:[runDate]], tbl_dateHistory[[runDate]:[runDate]], 0), MATCH(tbl_dailyDashboard[[#Headers],[percentBRE]], tbl_dateHistory[#Headers], 0)), "-")</f>
        <v>x</v>
      </c>
      <c r="J1180" s="47" t="str">
        <f>IFERROR(INDEX(tbl_dateHistory[], MATCH(tbl_dailyDashboard[[#This Row],[runDate]:[runDate]], tbl_dateHistory[[runDate]:[runDate]], 0), MATCH(tbl_dailyDashboard[[#Headers],[percentSystemErrors]], tbl_dateHistory[#Headers], 0)), "-")</f>
        <v>x</v>
      </c>
      <c r="K1180" s="69"/>
    </row>
    <row r="1181" spans="2:11" x14ac:dyDescent="0.3">
      <c r="B1181" s="63"/>
      <c r="C1181" s="45" t="str">
        <f>IFERROR((INDEX(tbl_dateHistory[], tbl_dailyDashboard[[#This Row],[rowLookup]], 1)), "-")</f>
        <v>x</v>
      </c>
      <c r="D1181" s="48" t="str">
        <f>IFERROR(INDEX(tbl_dateHistory[], MATCH(tbl_dailyDashboard[[#This Row],[runDate]:[runDate]], tbl_dateHistory[[runDate]:[runDate]], 0), MATCH(tbl_dailyDashboard[[#Headers],[avgBotRunTime]], tbl_dateHistory[#Headers], 0)), "-")</f>
        <v>x</v>
      </c>
      <c r="E1181" s="48" t="str">
        <f>IFERROR(INDEX(tbl_dateHistory[], MATCH(tbl_dailyDashboard[[#This Row],[runDate]:[runDate]], tbl_dateHistory[[runDate]:[runDate]], 0), MATCH(tbl_dailyDashboard[[#Headers],[avgTransactionTime]], tbl_dateHistory[#Headers], 0)), "-")</f>
        <v>x</v>
      </c>
      <c r="F1181" s="5" t="str">
        <f>IFERROR(INDEX(tbl_dateHistory[], MATCH(tbl_dailyDashboard[[#This Row],[runDate]:[runDate]], tbl_dateHistory[[runDate]:[runDate]], 0), MATCH(tbl_dailyDashboard[[#Headers],[botRuns]], tbl_dateHistory[#Headers], 0)), "-")</f>
        <v>x</v>
      </c>
      <c r="G1181" s="6" t="str">
        <f>IFERROR(INDEX(tbl_dateHistory[], MATCH(tbl_dailyDashboard[[#This Row],[runDate]:[runDate]], tbl_dateHistory[[runDate]:[runDate]], 0), MATCH(tbl_dailyDashboard[[#Headers],[totalTransactions]], tbl_dateHistory[#Headers], 0)), "-")</f>
        <v>x</v>
      </c>
      <c r="H1181" s="46" t="str">
        <f>IFERROR(INDEX(tbl_dateHistory[], MATCH(tbl_dailyDashboard[[#This Row],[runDate]:[runDate]], tbl_dateHistory[[runDate]:[runDate]], 0), MATCH(tbl_dailyDashboard[[#Headers],[percentSuccessful]], tbl_dateHistory[#Headers], 0)), "-")</f>
        <v>x</v>
      </c>
      <c r="I1181" s="46" t="str">
        <f>IFERROR(INDEX(tbl_dateHistory[], MATCH(tbl_dailyDashboard[[#This Row],[runDate]:[runDate]], tbl_dateHistory[[runDate]:[runDate]], 0), MATCH(tbl_dailyDashboard[[#Headers],[percentBRE]], tbl_dateHistory[#Headers], 0)), "-")</f>
        <v>x</v>
      </c>
      <c r="J1181" s="47" t="str">
        <f>IFERROR(INDEX(tbl_dateHistory[], MATCH(tbl_dailyDashboard[[#This Row],[runDate]:[runDate]], tbl_dateHistory[[runDate]:[runDate]], 0), MATCH(tbl_dailyDashboard[[#Headers],[percentSystemErrors]], tbl_dateHistory[#Headers], 0)), "-")</f>
        <v>x</v>
      </c>
      <c r="K1181" s="69"/>
    </row>
    <row r="1182" spans="2:11" x14ac:dyDescent="0.3">
      <c r="B1182" s="63"/>
      <c r="C1182" s="45" t="str">
        <f>IFERROR((INDEX(tbl_dateHistory[], tbl_dailyDashboard[[#This Row],[rowLookup]], 1)), "-")</f>
        <v>x</v>
      </c>
      <c r="D1182" s="48" t="str">
        <f>IFERROR(INDEX(tbl_dateHistory[], MATCH(tbl_dailyDashboard[[#This Row],[runDate]:[runDate]], tbl_dateHistory[[runDate]:[runDate]], 0), MATCH(tbl_dailyDashboard[[#Headers],[avgBotRunTime]], tbl_dateHistory[#Headers], 0)), "-")</f>
        <v>x</v>
      </c>
      <c r="E1182" s="48" t="str">
        <f>IFERROR(INDEX(tbl_dateHistory[], MATCH(tbl_dailyDashboard[[#This Row],[runDate]:[runDate]], tbl_dateHistory[[runDate]:[runDate]], 0), MATCH(tbl_dailyDashboard[[#Headers],[avgTransactionTime]], tbl_dateHistory[#Headers], 0)), "-")</f>
        <v>x</v>
      </c>
      <c r="F1182" s="5" t="str">
        <f>IFERROR(INDEX(tbl_dateHistory[], MATCH(tbl_dailyDashboard[[#This Row],[runDate]:[runDate]], tbl_dateHistory[[runDate]:[runDate]], 0), MATCH(tbl_dailyDashboard[[#Headers],[botRuns]], tbl_dateHistory[#Headers], 0)), "-")</f>
        <v>x</v>
      </c>
      <c r="G1182" s="6" t="str">
        <f>IFERROR(INDEX(tbl_dateHistory[], MATCH(tbl_dailyDashboard[[#This Row],[runDate]:[runDate]], tbl_dateHistory[[runDate]:[runDate]], 0), MATCH(tbl_dailyDashboard[[#Headers],[totalTransactions]], tbl_dateHistory[#Headers], 0)), "-")</f>
        <v>x</v>
      </c>
      <c r="H1182" s="46" t="str">
        <f>IFERROR(INDEX(tbl_dateHistory[], MATCH(tbl_dailyDashboard[[#This Row],[runDate]:[runDate]], tbl_dateHistory[[runDate]:[runDate]], 0), MATCH(tbl_dailyDashboard[[#Headers],[percentSuccessful]], tbl_dateHistory[#Headers], 0)), "-")</f>
        <v>x</v>
      </c>
      <c r="I1182" s="46" t="str">
        <f>IFERROR(INDEX(tbl_dateHistory[], MATCH(tbl_dailyDashboard[[#This Row],[runDate]:[runDate]], tbl_dateHistory[[runDate]:[runDate]], 0), MATCH(tbl_dailyDashboard[[#Headers],[percentBRE]], tbl_dateHistory[#Headers], 0)), "-")</f>
        <v>x</v>
      </c>
      <c r="J1182" s="47" t="str">
        <f>IFERROR(INDEX(tbl_dateHistory[], MATCH(tbl_dailyDashboard[[#This Row],[runDate]:[runDate]], tbl_dateHistory[[runDate]:[runDate]], 0), MATCH(tbl_dailyDashboard[[#Headers],[percentSystemErrors]], tbl_dateHistory[#Headers], 0)), "-")</f>
        <v>x</v>
      </c>
      <c r="K1182" s="69"/>
    </row>
    <row r="1183" spans="2:11" x14ac:dyDescent="0.3">
      <c r="B1183" s="63"/>
      <c r="C1183" s="45" t="str">
        <f>IFERROR((INDEX(tbl_dateHistory[], tbl_dailyDashboard[[#This Row],[rowLookup]], 1)), "-")</f>
        <v>x</v>
      </c>
      <c r="D1183" s="48" t="str">
        <f>IFERROR(INDEX(tbl_dateHistory[], MATCH(tbl_dailyDashboard[[#This Row],[runDate]:[runDate]], tbl_dateHistory[[runDate]:[runDate]], 0), MATCH(tbl_dailyDashboard[[#Headers],[avgBotRunTime]], tbl_dateHistory[#Headers], 0)), "-")</f>
        <v>x</v>
      </c>
      <c r="E1183" s="48" t="str">
        <f>IFERROR(INDEX(tbl_dateHistory[], MATCH(tbl_dailyDashboard[[#This Row],[runDate]:[runDate]], tbl_dateHistory[[runDate]:[runDate]], 0), MATCH(tbl_dailyDashboard[[#Headers],[avgTransactionTime]], tbl_dateHistory[#Headers], 0)), "-")</f>
        <v>x</v>
      </c>
      <c r="F1183" s="5" t="str">
        <f>IFERROR(INDEX(tbl_dateHistory[], MATCH(tbl_dailyDashboard[[#This Row],[runDate]:[runDate]], tbl_dateHistory[[runDate]:[runDate]], 0), MATCH(tbl_dailyDashboard[[#Headers],[botRuns]], tbl_dateHistory[#Headers], 0)), "-")</f>
        <v>x</v>
      </c>
      <c r="G1183" s="6" t="str">
        <f>IFERROR(INDEX(tbl_dateHistory[], MATCH(tbl_dailyDashboard[[#This Row],[runDate]:[runDate]], tbl_dateHistory[[runDate]:[runDate]], 0), MATCH(tbl_dailyDashboard[[#Headers],[totalTransactions]], tbl_dateHistory[#Headers], 0)), "-")</f>
        <v>x</v>
      </c>
      <c r="H1183" s="46" t="str">
        <f>IFERROR(INDEX(tbl_dateHistory[], MATCH(tbl_dailyDashboard[[#This Row],[runDate]:[runDate]], tbl_dateHistory[[runDate]:[runDate]], 0), MATCH(tbl_dailyDashboard[[#Headers],[percentSuccessful]], tbl_dateHistory[#Headers], 0)), "-")</f>
        <v>x</v>
      </c>
      <c r="I1183" s="46" t="str">
        <f>IFERROR(INDEX(tbl_dateHistory[], MATCH(tbl_dailyDashboard[[#This Row],[runDate]:[runDate]], tbl_dateHistory[[runDate]:[runDate]], 0), MATCH(tbl_dailyDashboard[[#Headers],[percentBRE]], tbl_dateHistory[#Headers], 0)), "-")</f>
        <v>x</v>
      </c>
      <c r="J1183" s="47" t="str">
        <f>IFERROR(INDEX(tbl_dateHistory[], MATCH(tbl_dailyDashboard[[#This Row],[runDate]:[runDate]], tbl_dateHistory[[runDate]:[runDate]], 0), MATCH(tbl_dailyDashboard[[#Headers],[percentSystemErrors]], tbl_dateHistory[#Headers], 0)), "-")</f>
        <v>x</v>
      </c>
      <c r="K1183" s="69"/>
    </row>
    <row r="1184" spans="2:11" x14ac:dyDescent="0.3">
      <c r="B1184" s="63"/>
      <c r="C1184" s="45" t="str">
        <f>IFERROR((INDEX(tbl_dateHistory[], tbl_dailyDashboard[[#This Row],[rowLookup]], 1)), "-")</f>
        <v>x</v>
      </c>
      <c r="D1184" s="48" t="str">
        <f>IFERROR(INDEX(tbl_dateHistory[], MATCH(tbl_dailyDashboard[[#This Row],[runDate]:[runDate]], tbl_dateHistory[[runDate]:[runDate]], 0), MATCH(tbl_dailyDashboard[[#Headers],[avgBotRunTime]], tbl_dateHistory[#Headers], 0)), "-")</f>
        <v>x</v>
      </c>
      <c r="E1184" s="48" t="str">
        <f>IFERROR(INDEX(tbl_dateHistory[], MATCH(tbl_dailyDashboard[[#This Row],[runDate]:[runDate]], tbl_dateHistory[[runDate]:[runDate]], 0), MATCH(tbl_dailyDashboard[[#Headers],[avgTransactionTime]], tbl_dateHistory[#Headers], 0)), "-")</f>
        <v>x</v>
      </c>
      <c r="F1184" s="5" t="str">
        <f>IFERROR(INDEX(tbl_dateHistory[], MATCH(tbl_dailyDashboard[[#This Row],[runDate]:[runDate]], tbl_dateHistory[[runDate]:[runDate]], 0), MATCH(tbl_dailyDashboard[[#Headers],[botRuns]], tbl_dateHistory[#Headers], 0)), "-")</f>
        <v>x</v>
      </c>
      <c r="G1184" s="6" t="str">
        <f>IFERROR(INDEX(tbl_dateHistory[], MATCH(tbl_dailyDashboard[[#This Row],[runDate]:[runDate]], tbl_dateHistory[[runDate]:[runDate]], 0), MATCH(tbl_dailyDashboard[[#Headers],[totalTransactions]], tbl_dateHistory[#Headers], 0)), "-")</f>
        <v>x</v>
      </c>
      <c r="H1184" s="46" t="str">
        <f>IFERROR(INDEX(tbl_dateHistory[], MATCH(tbl_dailyDashboard[[#This Row],[runDate]:[runDate]], tbl_dateHistory[[runDate]:[runDate]], 0), MATCH(tbl_dailyDashboard[[#Headers],[percentSuccessful]], tbl_dateHistory[#Headers], 0)), "-")</f>
        <v>x</v>
      </c>
      <c r="I1184" s="46" t="str">
        <f>IFERROR(INDEX(tbl_dateHistory[], MATCH(tbl_dailyDashboard[[#This Row],[runDate]:[runDate]], tbl_dateHistory[[runDate]:[runDate]], 0), MATCH(tbl_dailyDashboard[[#Headers],[percentBRE]], tbl_dateHistory[#Headers], 0)), "-")</f>
        <v>x</v>
      </c>
      <c r="J1184" s="47" t="str">
        <f>IFERROR(INDEX(tbl_dateHistory[], MATCH(tbl_dailyDashboard[[#This Row],[runDate]:[runDate]], tbl_dateHistory[[runDate]:[runDate]], 0), MATCH(tbl_dailyDashboard[[#Headers],[percentSystemErrors]], tbl_dateHistory[#Headers], 0)), "-")</f>
        <v>x</v>
      </c>
      <c r="K1184" s="69"/>
    </row>
    <row r="1185" spans="2:11" x14ac:dyDescent="0.3">
      <c r="B1185" s="63"/>
      <c r="C1185" s="45" t="str">
        <f>IFERROR((INDEX(tbl_dateHistory[], tbl_dailyDashboard[[#This Row],[rowLookup]], 1)), "-")</f>
        <v>x</v>
      </c>
      <c r="D1185" s="48" t="str">
        <f>IFERROR(INDEX(tbl_dateHistory[], MATCH(tbl_dailyDashboard[[#This Row],[runDate]:[runDate]], tbl_dateHistory[[runDate]:[runDate]], 0), MATCH(tbl_dailyDashboard[[#Headers],[avgBotRunTime]], tbl_dateHistory[#Headers], 0)), "-")</f>
        <v>x</v>
      </c>
      <c r="E1185" s="48" t="str">
        <f>IFERROR(INDEX(tbl_dateHistory[], MATCH(tbl_dailyDashboard[[#This Row],[runDate]:[runDate]], tbl_dateHistory[[runDate]:[runDate]], 0), MATCH(tbl_dailyDashboard[[#Headers],[avgTransactionTime]], tbl_dateHistory[#Headers], 0)), "-")</f>
        <v>x</v>
      </c>
      <c r="F1185" s="5" t="str">
        <f>IFERROR(INDEX(tbl_dateHistory[], MATCH(tbl_dailyDashboard[[#This Row],[runDate]:[runDate]], tbl_dateHistory[[runDate]:[runDate]], 0), MATCH(tbl_dailyDashboard[[#Headers],[botRuns]], tbl_dateHistory[#Headers], 0)), "-")</f>
        <v>x</v>
      </c>
      <c r="G1185" s="6" t="str">
        <f>IFERROR(INDEX(tbl_dateHistory[], MATCH(tbl_dailyDashboard[[#This Row],[runDate]:[runDate]], tbl_dateHistory[[runDate]:[runDate]], 0), MATCH(tbl_dailyDashboard[[#Headers],[totalTransactions]], tbl_dateHistory[#Headers], 0)), "-")</f>
        <v>x</v>
      </c>
      <c r="H1185" s="46" t="str">
        <f>IFERROR(INDEX(tbl_dateHistory[], MATCH(tbl_dailyDashboard[[#This Row],[runDate]:[runDate]], tbl_dateHistory[[runDate]:[runDate]], 0), MATCH(tbl_dailyDashboard[[#Headers],[percentSuccessful]], tbl_dateHistory[#Headers], 0)), "-")</f>
        <v>x</v>
      </c>
      <c r="I1185" s="46" t="str">
        <f>IFERROR(INDEX(tbl_dateHistory[], MATCH(tbl_dailyDashboard[[#This Row],[runDate]:[runDate]], tbl_dateHistory[[runDate]:[runDate]], 0), MATCH(tbl_dailyDashboard[[#Headers],[percentBRE]], tbl_dateHistory[#Headers], 0)), "-")</f>
        <v>x</v>
      </c>
      <c r="J1185" s="47" t="str">
        <f>IFERROR(INDEX(tbl_dateHistory[], MATCH(tbl_dailyDashboard[[#This Row],[runDate]:[runDate]], tbl_dateHistory[[runDate]:[runDate]], 0), MATCH(tbl_dailyDashboard[[#Headers],[percentSystemErrors]], tbl_dateHistory[#Headers], 0)), "-")</f>
        <v>x</v>
      </c>
      <c r="K1185" s="69"/>
    </row>
    <row r="1186" spans="2:11" x14ac:dyDescent="0.3">
      <c r="B1186" s="63"/>
      <c r="C1186" s="45" t="str">
        <f>IFERROR((INDEX(tbl_dateHistory[], tbl_dailyDashboard[[#This Row],[rowLookup]], 1)), "-")</f>
        <v>x</v>
      </c>
      <c r="D1186" s="48" t="str">
        <f>IFERROR(INDEX(tbl_dateHistory[], MATCH(tbl_dailyDashboard[[#This Row],[runDate]:[runDate]], tbl_dateHistory[[runDate]:[runDate]], 0), MATCH(tbl_dailyDashboard[[#Headers],[avgBotRunTime]], tbl_dateHistory[#Headers], 0)), "-")</f>
        <v>x</v>
      </c>
      <c r="E1186" s="48" t="str">
        <f>IFERROR(INDEX(tbl_dateHistory[], MATCH(tbl_dailyDashboard[[#This Row],[runDate]:[runDate]], tbl_dateHistory[[runDate]:[runDate]], 0), MATCH(tbl_dailyDashboard[[#Headers],[avgTransactionTime]], tbl_dateHistory[#Headers], 0)), "-")</f>
        <v>x</v>
      </c>
      <c r="F1186" s="5" t="str">
        <f>IFERROR(INDEX(tbl_dateHistory[], MATCH(tbl_dailyDashboard[[#This Row],[runDate]:[runDate]], tbl_dateHistory[[runDate]:[runDate]], 0), MATCH(tbl_dailyDashboard[[#Headers],[botRuns]], tbl_dateHistory[#Headers], 0)), "-")</f>
        <v>x</v>
      </c>
      <c r="G1186" s="6" t="str">
        <f>IFERROR(INDEX(tbl_dateHistory[], MATCH(tbl_dailyDashboard[[#This Row],[runDate]:[runDate]], tbl_dateHistory[[runDate]:[runDate]], 0), MATCH(tbl_dailyDashboard[[#Headers],[totalTransactions]], tbl_dateHistory[#Headers], 0)), "-")</f>
        <v>x</v>
      </c>
      <c r="H1186" s="46" t="str">
        <f>IFERROR(INDEX(tbl_dateHistory[], MATCH(tbl_dailyDashboard[[#This Row],[runDate]:[runDate]], tbl_dateHistory[[runDate]:[runDate]], 0), MATCH(tbl_dailyDashboard[[#Headers],[percentSuccessful]], tbl_dateHistory[#Headers], 0)), "-")</f>
        <v>x</v>
      </c>
      <c r="I1186" s="46" t="str">
        <f>IFERROR(INDEX(tbl_dateHistory[], MATCH(tbl_dailyDashboard[[#This Row],[runDate]:[runDate]], tbl_dateHistory[[runDate]:[runDate]], 0), MATCH(tbl_dailyDashboard[[#Headers],[percentBRE]], tbl_dateHistory[#Headers], 0)), "-")</f>
        <v>x</v>
      </c>
      <c r="J1186" s="47" t="str">
        <f>IFERROR(INDEX(tbl_dateHistory[], MATCH(tbl_dailyDashboard[[#This Row],[runDate]:[runDate]], tbl_dateHistory[[runDate]:[runDate]], 0), MATCH(tbl_dailyDashboard[[#Headers],[percentSystemErrors]], tbl_dateHistory[#Headers], 0)), "-")</f>
        <v>x</v>
      </c>
      <c r="K1186" s="69"/>
    </row>
    <row r="1187" spans="2:11" x14ac:dyDescent="0.3">
      <c r="B1187" s="63"/>
      <c r="C1187" s="45" t="str">
        <f>IFERROR((INDEX(tbl_dateHistory[], tbl_dailyDashboard[[#This Row],[rowLookup]], 1)), "-")</f>
        <v>x</v>
      </c>
      <c r="D1187" s="48" t="str">
        <f>IFERROR(INDEX(tbl_dateHistory[], MATCH(tbl_dailyDashboard[[#This Row],[runDate]:[runDate]], tbl_dateHistory[[runDate]:[runDate]], 0), MATCH(tbl_dailyDashboard[[#Headers],[avgBotRunTime]], tbl_dateHistory[#Headers], 0)), "-")</f>
        <v>x</v>
      </c>
      <c r="E1187" s="48" t="str">
        <f>IFERROR(INDEX(tbl_dateHistory[], MATCH(tbl_dailyDashboard[[#This Row],[runDate]:[runDate]], tbl_dateHistory[[runDate]:[runDate]], 0), MATCH(tbl_dailyDashboard[[#Headers],[avgTransactionTime]], tbl_dateHistory[#Headers], 0)), "-")</f>
        <v>x</v>
      </c>
      <c r="F1187" s="5" t="str">
        <f>IFERROR(INDEX(tbl_dateHistory[], MATCH(tbl_dailyDashboard[[#This Row],[runDate]:[runDate]], tbl_dateHistory[[runDate]:[runDate]], 0), MATCH(tbl_dailyDashboard[[#Headers],[botRuns]], tbl_dateHistory[#Headers], 0)), "-")</f>
        <v>x</v>
      </c>
      <c r="G1187" s="6" t="str">
        <f>IFERROR(INDEX(tbl_dateHistory[], MATCH(tbl_dailyDashboard[[#This Row],[runDate]:[runDate]], tbl_dateHistory[[runDate]:[runDate]], 0), MATCH(tbl_dailyDashboard[[#Headers],[totalTransactions]], tbl_dateHistory[#Headers], 0)), "-")</f>
        <v>x</v>
      </c>
      <c r="H1187" s="46" t="str">
        <f>IFERROR(INDEX(tbl_dateHistory[], MATCH(tbl_dailyDashboard[[#This Row],[runDate]:[runDate]], tbl_dateHistory[[runDate]:[runDate]], 0), MATCH(tbl_dailyDashboard[[#Headers],[percentSuccessful]], tbl_dateHistory[#Headers], 0)), "-")</f>
        <v>x</v>
      </c>
      <c r="I1187" s="46" t="str">
        <f>IFERROR(INDEX(tbl_dateHistory[], MATCH(tbl_dailyDashboard[[#This Row],[runDate]:[runDate]], tbl_dateHistory[[runDate]:[runDate]], 0), MATCH(tbl_dailyDashboard[[#Headers],[percentBRE]], tbl_dateHistory[#Headers], 0)), "-")</f>
        <v>x</v>
      </c>
      <c r="J1187" s="47" t="str">
        <f>IFERROR(INDEX(tbl_dateHistory[], MATCH(tbl_dailyDashboard[[#This Row],[runDate]:[runDate]], tbl_dateHistory[[runDate]:[runDate]], 0), MATCH(tbl_dailyDashboard[[#Headers],[percentSystemErrors]], tbl_dateHistory[#Headers], 0)), "-")</f>
        <v>x</v>
      </c>
      <c r="K1187" s="69"/>
    </row>
    <row r="1188" spans="2:11" x14ac:dyDescent="0.3">
      <c r="B1188" s="63"/>
      <c r="C1188" s="45" t="str">
        <f>IFERROR((INDEX(tbl_dateHistory[], tbl_dailyDashboard[[#This Row],[rowLookup]], 1)), "-")</f>
        <v>x</v>
      </c>
      <c r="D1188" s="48" t="str">
        <f>IFERROR(INDEX(tbl_dateHistory[], MATCH(tbl_dailyDashboard[[#This Row],[runDate]:[runDate]], tbl_dateHistory[[runDate]:[runDate]], 0), MATCH(tbl_dailyDashboard[[#Headers],[avgBotRunTime]], tbl_dateHistory[#Headers], 0)), "-")</f>
        <v>x</v>
      </c>
      <c r="E1188" s="48" t="str">
        <f>IFERROR(INDEX(tbl_dateHistory[], MATCH(tbl_dailyDashboard[[#This Row],[runDate]:[runDate]], tbl_dateHistory[[runDate]:[runDate]], 0), MATCH(tbl_dailyDashboard[[#Headers],[avgTransactionTime]], tbl_dateHistory[#Headers], 0)), "-")</f>
        <v>x</v>
      </c>
      <c r="F1188" s="5" t="str">
        <f>IFERROR(INDEX(tbl_dateHistory[], MATCH(tbl_dailyDashboard[[#This Row],[runDate]:[runDate]], tbl_dateHistory[[runDate]:[runDate]], 0), MATCH(tbl_dailyDashboard[[#Headers],[botRuns]], tbl_dateHistory[#Headers], 0)), "-")</f>
        <v>x</v>
      </c>
      <c r="G1188" s="6" t="str">
        <f>IFERROR(INDEX(tbl_dateHistory[], MATCH(tbl_dailyDashboard[[#This Row],[runDate]:[runDate]], tbl_dateHistory[[runDate]:[runDate]], 0), MATCH(tbl_dailyDashboard[[#Headers],[totalTransactions]], tbl_dateHistory[#Headers], 0)), "-")</f>
        <v>x</v>
      </c>
      <c r="H1188" s="46" t="str">
        <f>IFERROR(INDEX(tbl_dateHistory[], MATCH(tbl_dailyDashboard[[#This Row],[runDate]:[runDate]], tbl_dateHistory[[runDate]:[runDate]], 0), MATCH(tbl_dailyDashboard[[#Headers],[percentSuccessful]], tbl_dateHistory[#Headers], 0)), "-")</f>
        <v>x</v>
      </c>
      <c r="I1188" s="46" t="str">
        <f>IFERROR(INDEX(tbl_dateHistory[], MATCH(tbl_dailyDashboard[[#This Row],[runDate]:[runDate]], tbl_dateHistory[[runDate]:[runDate]], 0), MATCH(tbl_dailyDashboard[[#Headers],[percentBRE]], tbl_dateHistory[#Headers], 0)), "-")</f>
        <v>x</v>
      </c>
      <c r="J1188" s="47" t="str">
        <f>IFERROR(INDEX(tbl_dateHistory[], MATCH(tbl_dailyDashboard[[#This Row],[runDate]:[runDate]], tbl_dateHistory[[runDate]:[runDate]], 0), MATCH(tbl_dailyDashboard[[#Headers],[percentSystemErrors]], tbl_dateHistory[#Headers], 0)), "-")</f>
        <v>x</v>
      </c>
      <c r="K1188" s="69"/>
    </row>
    <row r="1189" spans="2:11" x14ac:dyDescent="0.3">
      <c r="B1189" s="63"/>
      <c r="C1189" s="45" t="str">
        <f>IFERROR((INDEX(tbl_dateHistory[], tbl_dailyDashboard[[#This Row],[rowLookup]], 1)), "-")</f>
        <v>x</v>
      </c>
      <c r="D1189" s="48" t="str">
        <f>IFERROR(INDEX(tbl_dateHistory[], MATCH(tbl_dailyDashboard[[#This Row],[runDate]:[runDate]], tbl_dateHistory[[runDate]:[runDate]], 0), MATCH(tbl_dailyDashboard[[#Headers],[avgBotRunTime]], tbl_dateHistory[#Headers], 0)), "-")</f>
        <v>x</v>
      </c>
      <c r="E1189" s="48" t="str">
        <f>IFERROR(INDEX(tbl_dateHistory[], MATCH(tbl_dailyDashboard[[#This Row],[runDate]:[runDate]], tbl_dateHistory[[runDate]:[runDate]], 0), MATCH(tbl_dailyDashboard[[#Headers],[avgTransactionTime]], tbl_dateHistory[#Headers], 0)), "-")</f>
        <v>x</v>
      </c>
      <c r="F1189" s="5" t="str">
        <f>IFERROR(INDEX(tbl_dateHistory[], MATCH(tbl_dailyDashboard[[#This Row],[runDate]:[runDate]], tbl_dateHistory[[runDate]:[runDate]], 0), MATCH(tbl_dailyDashboard[[#Headers],[botRuns]], tbl_dateHistory[#Headers], 0)), "-")</f>
        <v>x</v>
      </c>
      <c r="G1189" s="6" t="str">
        <f>IFERROR(INDEX(tbl_dateHistory[], MATCH(tbl_dailyDashboard[[#This Row],[runDate]:[runDate]], tbl_dateHistory[[runDate]:[runDate]], 0), MATCH(tbl_dailyDashboard[[#Headers],[totalTransactions]], tbl_dateHistory[#Headers], 0)), "-")</f>
        <v>x</v>
      </c>
      <c r="H1189" s="46" t="str">
        <f>IFERROR(INDEX(tbl_dateHistory[], MATCH(tbl_dailyDashboard[[#This Row],[runDate]:[runDate]], tbl_dateHistory[[runDate]:[runDate]], 0), MATCH(tbl_dailyDashboard[[#Headers],[percentSuccessful]], tbl_dateHistory[#Headers], 0)), "-")</f>
        <v>x</v>
      </c>
      <c r="I1189" s="46" t="str">
        <f>IFERROR(INDEX(tbl_dateHistory[], MATCH(tbl_dailyDashboard[[#This Row],[runDate]:[runDate]], tbl_dateHistory[[runDate]:[runDate]], 0), MATCH(tbl_dailyDashboard[[#Headers],[percentBRE]], tbl_dateHistory[#Headers], 0)), "-")</f>
        <v>x</v>
      </c>
      <c r="J1189" s="47" t="str">
        <f>IFERROR(INDEX(tbl_dateHistory[], MATCH(tbl_dailyDashboard[[#This Row],[runDate]:[runDate]], tbl_dateHistory[[runDate]:[runDate]], 0), MATCH(tbl_dailyDashboard[[#Headers],[percentSystemErrors]], tbl_dateHistory[#Headers], 0)), "-")</f>
        <v>x</v>
      </c>
      <c r="K1189" s="69"/>
    </row>
    <row r="1190" spans="2:11" x14ac:dyDescent="0.3">
      <c r="B1190" s="63"/>
      <c r="C1190" s="45" t="str">
        <f>IFERROR((INDEX(tbl_dateHistory[], tbl_dailyDashboard[[#This Row],[rowLookup]], 1)), "-")</f>
        <v>x</v>
      </c>
      <c r="D1190" s="48" t="str">
        <f>IFERROR(INDEX(tbl_dateHistory[], MATCH(tbl_dailyDashboard[[#This Row],[runDate]:[runDate]], tbl_dateHistory[[runDate]:[runDate]], 0), MATCH(tbl_dailyDashboard[[#Headers],[avgBotRunTime]], tbl_dateHistory[#Headers], 0)), "-")</f>
        <v>x</v>
      </c>
      <c r="E1190" s="48" t="str">
        <f>IFERROR(INDEX(tbl_dateHistory[], MATCH(tbl_dailyDashboard[[#This Row],[runDate]:[runDate]], tbl_dateHistory[[runDate]:[runDate]], 0), MATCH(tbl_dailyDashboard[[#Headers],[avgTransactionTime]], tbl_dateHistory[#Headers], 0)), "-")</f>
        <v>x</v>
      </c>
      <c r="F1190" s="5" t="str">
        <f>IFERROR(INDEX(tbl_dateHistory[], MATCH(tbl_dailyDashboard[[#This Row],[runDate]:[runDate]], tbl_dateHistory[[runDate]:[runDate]], 0), MATCH(tbl_dailyDashboard[[#Headers],[botRuns]], tbl_dateHistory[#Headers], 0)), "-")</f>
        <v>x</v>
      </c>
      <c r="G1190" s="6" t="str">
        <f>IFERROR(INDEX(tbl_dateHistory[], MATCH(tbl_dailyDashboard[[#This Row],[runDate]:[runDate]], tbl_dateHistory[[runDate]:[runDate]], 0), MATCH(tbl_dailyDashboard[[#Headers],[totalTransactions]], tbl_dateHistory[#Headers], 0)), "-")</f>
        <v>x</v>
      </c>
      <c r="H1190" s="46" t="str">
        <f>IFERROR(INDEX(tbl_dateHistory[], MATCH(tbl_dailyDashboard[[#This Row],[runDate]:[runDate]], tbl_dateHistory[[runDate]:[runDate]], 0), MATCH(tbl_dailyDashboard[[#Headers],[percentSuccessful]], tbl_dateHistory[#Headers], 0)), "-")</f>
        <v>x</v>
      </c>
      <c r="I1190" s="46" t="str">
        <f>IFERROR(INDEX(tbl_dateHistory[], MATCH(tbl_dailyDashboard[[#This Row],[runDate]:[runDate]], tbl_dateHistory[[runDate]:[runDate]], 0), MATCH(tbl_dailyDashboard[[#Headers],[percentBRE]], tbl_dateHistory[#Headers], 0)), "-")</f>
        <v>x</v>
      </c>
      <c r="J1190" s="47" t="str">
        <f>IFERROR(INDEX(tbl_dateHistory[], MATCH(tbl_dailyDashboard[[#This Row],[runDate]:[runDate]], tbl_dateHistory[[runDate]:[runDate]], 0), MATCH(tbl_dailyDashboard[[#Headers],[percentSystemErrors]], tbl_dateHistory[#Headers], 0)), "-")</f>
        <v>x</v>
      </c>
      <c r="K1190" s="69"/>
    </row>
    <row r="1191" spans="2:11" x14ac:dyDescent="0.3">
      <c r="B1191" s="63"/>
      <c r="C1191" s="45" t="str">
        <f>IFERROR((INDEX(tbl_dateHistory[], tbl_dailyDashboard[[#This Row],[rowLookup]], 1)), "-")</f>
        <v>x</v>
      </c>
      <c r="D1191" s="48" t="str">
        <f>IFERROR(INDEX(tbl_dateHistory[], MATCH(tbl_dailyDashboard[[#This Row],[runDate]:[runDate]], tbl_dateHistory[[runDate]:[runDate]], 0), MATCH(tbl_dailyDashboard[[#Headers],[avgBotRunTime]], tbl_dateHistory[#Headers], 0)), "-")</f>
        <v>x</v>
      </c>
      <c r="E1191" s="48" t="str">
        <f>IFERROR(INDEX(tbl_dateHistory[], MATCH(tbl_dailyDashboard[[#This Row],[runDate]:[runDate]], tbl_dateHistory[[runDate]:[runDate]], 0), MATCH(tbl_dailyDashboard[[#Headers],[avgTransactionTime]], tbl_dateHistory[#Headers], 0)), "-")</f>
        <v>x</v>
      </c>
      <c r="F1191" s="5" t="str">
        <f>IFERROR(INDEX(tbl_dateHistory[], MATCH(tbl_dailyDashboard[[#This Row],[runDate]:[runDate]], tbl_dateHistory[[runDate]:[runDate]], 0), MATCH(tbl_dailyDashboard[[#Headers],[botRuns]], tbl_dateHistory[#Headers], 0)), "-")</f>
        <v>x</v>
      </c>
      <c r="G1191" s="6" t="str">
        <f>IFERROR(INDEX(tbl_dateHistory[], MATCH(tbl_dailyDashboard[[#This Row],[runDate]:[runDate]], tbl_dateHistory[[runDate]:[runDate]], 0), MATCH(tbl_dailyDashboard[[#Headers],[totalTransactions]], tbl_dateHistory[#Headers], 0)), "-")</f>
        <v>x</v>
      </c>
      <c r="H1191" s="46" t="str">
        <f>IFERROR(INDEX(tbl_dateHistory[], MATCH(tbl_dailyDashboard[[#This Row],[runDate]:[runDate]], tbl_dateHistory[[runDate]:[runDate]], 0), MATCH(tbl_dailyDashboard[[#Headers],[percentSuccessful]], tbl_dateHistory[#Headers], 0)), "-")</f>
        <v>x</v>
      </c>
      <c r="I1191" s="46" t="str">
        <f>IFERROR(INDEX(tbl_dateHistory[], MATCH(tbl_dailyDashboard[[#This Row],[runDate]:[runDate]], tbl_dateHistory[[runDate]:[runDate]], 0), MATCH(tbl_dailyDashboard[[#Headers],[percentBRE]], tbl_dateHistory[#Headers], 0)), "-")</f>
        <v>x</v>
      </c>
      <c r="J1191" s="47" t="str">
        <f>IFERROR(INDEX(tbl_dateHistory[], MATCH(tbl_dailyDashboard[[#This Row],[runDate]:[runDate]], tbl_dateHistory[[runDate]:[runDate]], 0), MATCH(tbl_dailyDashboard[[#Headers],[percentSystemErrors]], tbl_dateHistory[#Headers], 0)), "-")</f>
        <v>x</v>
      </c>
      <c r="K1191" s="69"/>
    </row>
    <row r="1192" spans="2:11" x14ac:dyDescent="0.3">
      <c r="B1192" s="63"/>
      <c r="C1192" s="45" t="str">
        <f>IFERROR((INDEX(tbl_dateHistory[], tbl_dailyDashboard[[#This Row],[rowLookup]], 1)), "-")</f>
        <v>x</v>
      </c>
      <c r="D1192" s="48" t="str">
        <f>IFERROR(INDEX(tbl_dateHistory[], MATCH(tbl_dailyDashboard[[#This Row],[runDate]:[runDate]], tbl_dateHistory[[runDate]:[runDate]], 0), MATCH(tbl_dailyDashboard[[#Headers],[avgBotRunTime]], tbl_dateHistory[#Headers], 0)), "-")</f>
        <v>x</v>
      </c>
      <c r="E1192" s="48" t="str">
        <f>IFERROR(INDEX(tbl_dateHistory[], MATCH(tbl_dailyDashboard[[#This Row],[runDate]:[runDate]], tbl_dateHistory[[runDate]:[runDate]], 0), MATCH(tbl_dailyDashboard[[#Headers],[avgTransactionTime]], tbl_dateHistory[#Headers], 0)), "-")</f>
        <v>x</v>
      </c>
      <c r="F1192" s="5" t="str">
        <f>IFERROR(INDEX(tbl_dateHistory[], MATCH(tbl_dailyDashboard[[#This Row],[runDate]:[runDate]], tbl_dateHistory[[runDate]:[runDate]], 0), MATCH(tbl_dailyDashboard[[#Headers],[botRuns]], tbl_dateHistory[#Headers], 0)), "-")</f>
        <v>x</v>
      </c>
      <c r="G1192" s="6" t="str">
        <f>IFERROR(INDEX(tbl_dateHistory[], MATCH(tbl_dailyDashboard[[#This Row],[runDate]:[runDate]], tbl_dateHistory[[runDate]:[runDate]], 0), MATCH(tbl_dailyDashboard[[#Headers],[totalTransactions]], tbl_dateHistory[#Headers], 0)), "-")</f>
        <v>x</v>
      </c>
      <c r="H1192" s="46" t="str">
        <f>IFERROR(INDEX(tbl_dateHistory[], MATCH(tbl_dailyDashboard[[#This Row],[runDate]:[runDate]], tbl_dateHistory[[runDate]:[runDate]], 0), MATCH(tbl_dailyDashboard[[#Headers],[percentSuccessful]], tbl_dateHistory[#Headers], 0)), "-")</f>
        <v>x</v>
      </c>
      <c r="I1192" s="46" t="str">
        <f>IFERROR(INDEX(tbl_dateHistory[], MATCH(tbl_dailyDashboard[[#This Row],[runDate]:[runDate]], tbl_dateHistory[[runDate]:[runDate]], 0), MATCH(tbl_dailyDashboard[[#Headers],[percentBRE]], tbl_dateHistory[#Headers], 0)), "-")</f>
        <v>x</v>
      </c>
      <c r="J1192" s="47" t="str">
        <f>IFERROR(INDEX(tbl_dateHistory[], MATCH(tbl_dailyDashboard[[#This Row],[runDate]:[runDate]], tbl_dateHistory[[runDate]:[runDate]], 0), MATCH(tbl_dailyDashboard[[#Headers],[percentSystemErrors]], tbl_dateHistory[#Headers], 0)), "-")</f>
        <v>x</v>
      </c>
      <c r="K1192" s="69"/>
    </row>
    <row r="1193" spans="2:11" x14ac:dyDescent="0.3">
      <c r="B1193" s="63"/>
      <c r="C1193" s="45" t="str">
        <f>IFERROR((INDEX(tbl_dateHistory[], tbl_dailyDashboard[[#This Row],[rowLookup]], 1)), "-")</f>
        <v>x</v>
      </c>
      <c r="D1193" s="48" t="str">
        <f>IFERROR(INDEX(tbl_dateHistory[], MATCH(tbl_dailyDashboard[[#This Row],[runDate]:[runDate]], tbl_dateHistory[[runDate]:[runDate]], 0), MATCH(tbl_dailyDashboard[[#Headers],[avgBotRunTime]], tbl_dateHistory[#Headers], 0)), "-")</f>
        <v>x</v>
      </c>
      <c r="E1193" s="48" t="str">
        <f>IFERROR(INDEX(tbl_dateHistory[], MATCH(tbl_dailyDashboard[[#This Row],[runDate]:[runDate]], tbl_dateHistory[[runDate]:[runDate]], 0), MATCH(tbl_dailyDashboard[[#Headers],[avgTransactionTime]], tbl_dateHistory[#Headers], 0)), "-")</f>
        <v>x</v>
      </c>
      <c r="F1193" s="5" t="str">
        <f>IFERROR(INDEX(tbl_dateHistory[], MATCH(tbl_dailyDashboard[[#This Row],[runDate]:[runDate]], tbl_dateHistory[[runDate]:[runDate]], 0), MATCH(tbl_dailyDashboard[[#Headers],[botRuns]], tbl_dateHistory[#Headers], 0)), "-")</f>
        <v>x</v>
      </c>
      <c r="G1193" s="6" t="str">
        <f>IFERROR(INDEX(tbl_dateHistory[], MATCH(tbl_dailyDashboard[[#This Row],[runDate]:[runDate]], tbl_dateHistory[[runDate]:[runDate]], 0), MATCH(tbl_dailyDashboard[[#Headers],[totalTransactions]], tbl_dateHistory[#Headers], 0)), "-")</f>
        <v>x</v>
      </c>
      <c r="H1193" s="46" t="str">
        <f>IFERROR(INDEX(tbl_dateHistory[], MATCH(tbl_dailyDashboard[[#This Row],[runDate]:[runDate]], tbl_dateHistory[[runDate]:[runDate]], 0), MATCH(tbl_dailyDashboard[[#Headers],[percentSuccessful]], tbl_dateHistory[#Headers], 0)), "-")</f>
        <v>x</v>
      </c>
      <c r="I1193" s="46" t="str">
        <f>IFERROR(INDEX(tbl_dateHistory[], MATCH(tbl_dailyDashboard[[#This Row],[runDate]:[runDate]], tbl_dateHistory[[runDate]:[runDate]], 0), MATCH(tbl_dailyDashboard[[#Headers],[percentBRE]], tbl_dateHistory[#Headers], 0)), "-")</f>
        <v>x</v>
      </c>
      <c r="J1193" s="47" t="str">
        <f>IFERROR(INDEX(tbl_dateHistory[], MATCH(tbl_dailyDashboard[[#This Row],[runDate]:[runDate]], tbl_dateHistory[[runDate]:[runDate]], 0), MATCH(tbl_dailyDashboard[[#Headers],[percentSystemErrors]], tbl_dateHistory[#Headers], 0)), "-")</f>
        <v>x</v>
      </c>
      <c r="K1193" s="69"/>
    </row>
    <row r="1194" spans="2:11" x14ac:dyDescent="0.3">
      <c r="B1194" s="63"/>
      <c r="C1194" s="45" t="str">
        <f>IFERROR((INDEX(tbl_dateHistory[], tbl_dailyDashboard[[#This Row],[rowLookup]], 1)), "-")</f>
        <v>x</v>
      </c>
      <c r="D1194" s="48" t="str">
        <f>IFERROR(INDEX(tbl_dateHistory[], MATCH(tbl_dailyDashboard[[#This Row],[runDate]:[runDate]], tbl_dateHistory[[runDate]:[runDate]], 0), MATCH(tbl_dailyDashboard[[#Headers],[avgBotRunTime]], tbl_dateHistory[#Headers], 0)), "-")</f>
        <v>x</v>
      </c>
      <c r="E1194" s="48" t="str">
        <f>IFERROR(INDEX(tbl_dateHistory[], MATCH(tbl_dailyDashboard[[#This Row],[runDate]:[runDate]], tbl_dateHistory[[runDate]:[runDate]], 0), MATCH(tbl_dailyDashboard[[#Headers],[avgTransactionTime]], tbl_dateHistory[#Headers], 0)), "-")</f>
        <v>x</v>
      </c>
      <c r="F1194" s="5" t="str">
        <f>IFERROR(INDEX(tbl_dateHistory[], MATCH(tbl_dailyDashboard[[#This Row],[runDate]:[runDate]], tbl_dateHistory[[runDate]:[runDate]], 0), MATCH(tbl_dailyDashboard[[#Headers],[botRuns]], tbl_dateHistory[#Headers], 0)), "-")</f>
        <v>x</v>
      </c>
      <c r="G1194" s="6" t="str">
        <f>IFERROR(INDEX(tbl_dateHistory[], MATCH(tbl_dailyDashboard[[#This Row],[runDate]:[runDate]], tbl_dateHistory[[runDate]:[runDate]], 0), MATCH(tbl_dailyDashboard[[#Headers],[totalTransactions]], tbl_dateHistory[#Headers], 0)), "-")</f>
        <v>x</v>
      </c>
      <c r="H1194" s="46" t="str">
        <f>IFERROR(INDEX(tbl_dateHistory[], MATCH(tbl_dailyDashboard[[#This Row],[runDate]:[runDate]], tbl_dateHistory[[runDate]:[runDate]], 0), MATCH(tbl_dailyDashboard[[#Headers],[percentSuccessful]], tbl_dateHistory[#Headers], 0)), "-")</f>
        <v>x</v>
      </c>
      <c r="I1194" s="46" t="str">
        <f>IFERROR(INDEX(tbl_dateHistory[], MATCH(tbl_dailyDashboard[[#This Row],[runDate]:[runDate]], tbl_dateHistory[[runDate]:[runDate]], 0), MATCH(tbl_dailyDashboard[[#Headers],[percentBRE]], tbl_dateHistory[#Headers], 0)), "-")</f>
        <v>x</v>
      </c>
      <c r="J1194" s="47" t="str">
        <f>IFERROR(INDEX(tbl_dateHistory[], MATCH(tbl_dailyDashboard[[#This Row],[runDate]:[runDate]], tbl_dateHistory[[runDate]:[runDate]], 0), MATCH(tbl_dailyDashboard[[#Headers],[percentSystemErrors]], tbl_dateHistory[#Headers], 0)), "-")</f>
        <v>x</v>
      </c>
      <c r="K1194" s="69"/>
    </row>
    <row r="1195" spans="2:11" x14ac:dyDescent="0.3">
      <c r="B1195" s="63"/>
      <c r="C1195" s="45" t="str">
        <f>IFERROR((INDEX(tbl_dateHistory[], tbl_dailyDashboard[[#This Row],[rowLookup]], 1)), "-")</f>
        <v>x</v>
      </c>
      <c r="D1195" s="48" t="str">
        <f>IFERROR(INDEX(tbl_dateHistory[], MATCH(tbl_dailyDashboard[[#This Row],[runDate]:[runDate]], tbl_dateHistory[[runDate]:[runDate]], 0), MATCH(tbl_dailyDashboard[[#Headers],[avgBotRunTime]], tbl_dateHistory[#Headers], 0)), "-")</f>
        <v>x</v>
      </c>
      <c r="E1195" s="48" t="str">
        <f>IFERROR(INDEX(tbl_dateHistory[], MATCH(tbl_dailyDashboard[[#This Row],[runDate]:[runDate]], tbl_dateHistory[[runDate]:[runDate]], 0), MATCH(tbl_dailyDashboard[[#Headers],[avgTransactionTime]], tbl_dateHistory[#Headers], 0)), "-")</f>
        <v>x</v>
      </c>
      <c r="F1195" s="5" t="str">
        <f>IFERROR(INDEX(tbl_dateHistory[], MATCH(tbl_dailyDashboard[[#This Row],[runDate]:[runDate]], tbl_dateHistory[[runDate]:[runDate]], 0), MATCH(tbl_dailyDashboard[[#Headers],[botRuns]], tbl_dateHistory[#Headers], 0)), "-")</f>
        <v>x</v>
      </c>
      <c r="G1195" s="6" t="str">
        <f>IFERROR(INDEX(tbl_dateHistory[], MATCH(tbl_dailyDashboard[[#This Row],[runDate]:[runDate]], tbl_dateHistory[[runDate]:[runDate]], 0), MATCH(tbl_dailyDashboard[[#Headers],[totalTransactions]], tbl_dateHistory[#Headers], 0)), "-")</f>
        <v>x</v>
      </c>
      <c r="H1195" s="46" t="str">
        <f>IFERROR(INDEX(tbl_dateHistory[], MATCH(tbl_dailyDashboard[[#This Row],[runDate]:[runDate]], tbl_dateHistory[[runDate]:[runDate]], 0), MATCH(tbl_dailyDashboard[[#Headers],[percentSuccessful]], tbl_dateHistory[#Headers], 0)), "-")</f>
        <v>x</v>
      </c>
      <c r="I1195" s="46" t="str">
        <f>IFERROR(INDEX(tbl_dateHistory[], MATCH(tbl_dailyDashboard[[#This Row],[runDate]:[runDate]], tbl_dateHistory[[runDate]:[runDate]], 0), MATCH(tbl_dailyDashboard[[#Headers],[percentBRE]], tbl_dateHistory[#Headers], 0)), "-")</f>
        <v>x</v>
      </c>
      <c r="J1195" s="47" t="str">
        <f>IFERROR(INDEX(tbl_dateHistory[], MATCH(tbl_dailyDashboard[[#This Row],[runDate]:[runDate]], tbl_dateHistory[[runDate]:[runDate]], 0), MATCH(tbl_dailyDashboard[[#Headers],[percentSystemErrors]], tbl_dateHistory[#Headers], 0)), "-")</f>
        <v>x</v>
      </c>
      <c r="K1195" s="69"/>
    </row>
    <row r="1196" spans="2:11" x14ac:dyDescent="0.3">
      <c r="B1196" s="63"/>
      <c r="C1196" s="45" t="str">
        <f>IFERROR((INDEX(tbl_dateHistory[], tbl_dailyDashboard[[#This Row],[rowLookup]], 1)), "-")</f>
        <v>x</v>
      </c>
      <c r="D1196" s="48" t="str">
        <f>IFERROR(INDEX(tbl_dateHistory[], MATCH(tbl_dailyDashboard[[#This Row],[runDate]:[runDate]], tbl_dateHistory[[runDate]:[runDate]], 0), MATCH(tbl_dailyDashboard[[#Headers],[avgBotRunTime]], tbl_dateHistory[#Headers], 0)), "-")</f>
        <v>x</v>
      </c>
      <c r="E1196" s="48" t="str">
        <f>IFERROR(INDEX(tbl_dateHistory[], MATCH(tbl_dailyDashboard[[#This Row],[runDate]:[runDate]], tbl_dateHistory[[runDate]:[runDate]], 0), MATCH(tbl_dailyDashboard[[#Headers],[avgTransactionTime]], tbl_dateHistory[#Headers], 0)), "-")</f>
        <v>x</v>
      </c>
      <c r="F1196" s="5" t="str">
        <f>IFERROR(INDEX(tbl_dateHistory[], MATCH(tbl_dailyDashboard[[#This Row],[runDate]:[runDate]], tbl_dateHistory[[runDate]:[runDate]], 0), MATCH(tbl_dailyDashboard[[#Headers],[botRuns]], tbl_dateHistory[#Headers], 0)), "-")</f>
        <v>x</v>
      </c>
      <c r="G1196" s="6" t="str">
        <f>IFERROR(INDEX(tbl_dateHistory[], MATCH(tbl_dailyDashboard[[#This Row],[runDate]:[runDate]], tbl_dateHistory[[runDate]:[runDate]], 0), MATCH(tbl_dailyDashboard[[#Headers],[totalTransactions]], tbl_dateHistory[#Headers], 0)), "-")</f>
        <v>x</v>
      </c>
      <c r="H1196" s="46" t="str">
        <f>IFERROR(INDEX(tbl_dateHistory[], MATCH(tbl_dailyDashboard[[#This Row],[runDate]:[runDate]], tbl_dateHistory[[runDate]:[runDate]], 0), MATCH(tbl_dailyDashboard[[#Headers],[percentSuccessful]], tbl_dateHistory[#Headers], 0)), "-")</f>
        <v>x</v>
      </c>
      <c r="I1196" s="46" t="str">
        <f>IFERROR(INDEX(tbl_dateHistory[], MATCH(tbl_dailyDashboard[[#This Row],[runDate]:[runDate]], tbl_dateHistory[[runDate]:[runDate]], 0), MATCH(tbl_dailyDashboard[[#Headers],[percentBRE]], tbl_dateHistory[#Headers], 0)), "-")</f>
        <v>x</v>
      </c>
      <c r="J1196" s="47" t="str">
        <f>IFERROR(INDEX(tbl_dateHistory[], MATCH(tbl_dailyDashboard[[#This Row],[runDate]:[runDate]], tbl_dateHistory[[runDate]:[runDate]], 0), MATCH(tbl_dailyDashboard[[#Headers],[percentSystemErrors]], tbl_dateHistory[#Headers], 0)), "-")</f>
        <v>x</v>
      </c>
      <c r="K1196" s="69"/>
    </row>
    <row r="1197" spans="2:11" x14ac:dyDescent="0.3">
      <c r="B1197" s="63"/>
      <c r="C1197" s="45" t="str">
        <f>IFERROR((INDEX(tbl_dateHistory[], tbl_dailyDashboard[[#This Row],[rowLookup]], 1)), "-")</f>
        <v>x</v>
      </c>
      <c r="D1197" s="48" t="str">
        <f>IFERROR(INDEX(tbl_dateHistory[], MATCH(tbl_dailyDashboard[[#This Row],[runDate]:[runDate]], tbl_dateHistory[[runDate]:[runDate]], 0), MATCH(tbl_dailyDashboard[[#Headers],[avgBotRunTime]], tbl_dateHistory[#Headers], 0)), "-")</f>
        <v>x</v>
      </c>
      <c r="E1197" s="48" t="str">
        <f>IFERROR(INDEX(tbl_dateHistory[], MATCH(tbl_dailyDashboard[[#This Row],[runDate]:[runDate]], tbl_dateHistory[[runDate]:[runDate]], 0), MATCH(tbl_dailyDashboard[[#Headers],[avgTransactionTime]], tbl_dateHistory[#Headers], 0)), "-")</f>
        <v>x</v>
      </c>
      <c r="F1197" s="5" t="str">
        <f>IFERROR(INDEX(tbl_dateHistory[], MATCH(tbl_dailyDashboard[[#This Row],[runDate]:[runDate]], tbl_dateHistory[[runDate]:[runDate]], 0), MATCH(tbl_dailyDashboard[[#Headers],[botRuns]], tbl_dateHistory[#Headers], 0)), "-")</f>
        <v>x</v>
      </c>
      <c r="G1197" s="6" t="str">
        <f>IFERROR(INDEX(tbl_dateHistory[], MATCH(tbl_dailyDashboard[[#This Row],[runDate]:[runDate]], tbl_dateHistory[[runDate]:[runDate]], 0), MATCH(tbl_dailyDashboard[[#Headers],[totalTransactions]], tbl_dateHistory[#Headers], 0)), "-")</f>
        <v>x</v>
      </c>
      <c r="H1197" s="46" t="str">
        <f>IFERROR(INDEX(tbl_dateHistory[], MATCH(tbl_dailyDashboard[[#This Row],[runDate]:[runDate]], tbl_dateHistory[[runDate]:[runDate]], 0), MATCH(tbl_dailyDashboard[[#Headers],[percentSuccessful]], tbl_dateHistory[#Headers], 0)), "-")</f>
        <v>x</v>
      </c>
      <c r="I1197" s="46" t="str">
        <f>IFERROR(INDEX(tbl_dateHistory[], MATCH(tbl_dailyDashboard[[#This Row],[runDate]:[runDate]], tbl_dateHistory[[runDate]:[runDate]], 0), MATCH(tbl_dailyDashboard[[#Headers],[percentBRE]], tbl_dateHistory[#Headers], 0)), "-")</f>
        <v>x</v>
      </c>
      <c r="J1197" s="47" t="str">
        <f>IFERROR(INDEX(tbl_dateHistory[], MATCH(tbl_dailyDashboard[[#This Row],[runDate]:[runDate]], tbl_dateHistory[[runDate]:[runDate]], 0), MATCH(tbl_dailyDashboard[[#Headers],[percentSystemErrors]], tbl_dateHistory[#Headers], 0)), "-")</f>
        <v>x</v>
      </c>
      <c r="K1197" s="69"/>
    </row>
    <row r="1198" spans="2:11" x14ac:dyDescent="0.3">
      <c r="B1198" s="63"/>
      <c r="C1198" s="45" t="str">
        <f>IFERROR((INDEX(tbl_dateHistory[], tbl_dailyDashboard[[#This Row],[rowLookup]], 1)), "-")</f>
        <v>x</v>
      </c>
      <c r="D1198" s="48" t="str">
        <f>IFERROR(INDEX(tbl_dateHistory[], MATCH(tbl_dailyDashboard[[#This Row],[runDate]:[runDate]], tbl_dateHistory[[runDate]:[runDate]], 0), MATCH(tbl_dailyDashboard[[#Headers],[avgBotRunTime]], tbl_dateHistory[#Headers], 0)), "-")</f>
        <v>x</v>
      </c>
      <c r="E1198" s="48" t="str">
        <f>IFERROR(INDEX(tbl_dateHistory[], MATCH(tbl_dailyDashboard[[#This Row],[runDate]:[runDate]], tbl_dateHistory[[runDate]:[runDate]], 0), MATCH(tbl_dailyDashboard[[#Headers],[avgTransactionTime]], tbl_dateHistory[#Headers], 0)), "-")</f>
        <v>x</v>
      </c>
      <c r="F1198" s="5" t="str">
        <f>IFERROR(INDEX(tbl_dateHistory[], MATCH(tbl_dailyDashboard[[#This Row],[runDate]:[runDate]], tbl_dateHistory[[runDate]:[runDate]], 0), MATCH(tbl_dailyDashboard[[#Headers],[botRuns]], tbl_dateHistory[#Headers], 0)), "-")</f>
        <v>x</v>
      </c>
      <c r="G1198" s="6" t="str">
        <f>IFERROR(INDEX(tbl_dateHistory[], MATCH(tbl_dailyDashboard[[#This Row],[runDate]:[runDate]], tbl_dateHistory[[runDate]:[runDate]], 0), MATCH(tbl_dailyDashboard[[#Headers],[totalTransactions]], tbl_dateHistory[#Headers], 0)), "-")</f>
        <v>x</v>
      </c>
      <c r="H1198" s="46" t="str">
        <f>IFERROR(INDEX(tbl_dateHistory[], MATCH(tbl_dailyDashboard[[#This Row],[runDate]:[runDate]], tbl_dateHistory[[runDate]:[runDate]], 0), MATCH(tbl_dailyDashboard[[#Headers],[percentSuccessful]], tbl_dateHistory[#Headers], 0)), "-")</f>
        <v>x</v>
      </c>
      <c r="I1198" s="46" t="str">
        <f>IFERROR(INDEX(tbl_dateHistory[], MATCH(tbl_dailyDashboard[[#This Row],[runDate]:[runDate]], tbl_dateHistory[[runDate]:[runDate]], 0), MATCH(tbl_dailyDashboard[[#Headers],[percentBRE]], tbl_dateHistory[#Headers], 0)), "-")</f>
        <v>x</v>
      </c>
      <c r="J1198" s="47" t="str">
        <f>IFERROR(INDEX(tbl_dateHistory[], MATCH(tbl_dailyDashboard[[#This Row],[runDate]:[runDate]], tbl_dateHistory[[runDate]:[runDate]], 0), MATCH(tbl_dailyDashboard[[#Headers],[percentSystemErrors]], tbl_dateHistory[#Headers], 0)), "-")</f>
        <v>x</v>
      </c>
      <c r="K1198" s="69"/>
    </row>
    <row r="1199" spans="2:11" x14ac:dyDescent="0.3">
      <c r="B1199" s="63"/>
      <c r="C1199" s="45" t="str">
        <f>IFERROR((INDEX(tbl_dateHistory[], tbl_dailyDashboard[[#This Row],[rowLookup]], 1)), "-")</f>
        <v>x</v>
      </c>
      <c r="D1199" s="48" t="str">
        <f>IFERROR(INDEX(tbl_dateHistory[], MATCH(tbl_dailyDashboard[[#This Row],[runDate]:[runDate]], tbl_dateHistory[[runDate]:[runDate]], 0), MATCH(tbl_dailyDashboard[[#Headers],[avgBotRunTime]], tbl_dateHistory[#Headers], 0)), "-")</f>
        <v>x</v>
      </c>
      <c r="E1199" s="48" t="str">
        <f>IFERROR(INDEX(tbl_dateHistory[], MATCH(tbl_dailyDashboard[[#This Row],[runDate]:[runDate]], tbl_dateHistory[[runDate]:[runDate]], 0), MATCH(tbl_dailyDashboard[[#Headers],[avgTransactionTime]], tbl_dateHistory[#Headers], 0)), "-")</f>
        <v>x</v>
      </c>
      <c r="F1199" s="5" t="str">
        <f>IFERROR(INDEX(tbl_dateHistory[], MATCH(tbl_dailyDashboard[[#This Row],[runDate]:[runDate]], tbl_dateHistory[[runDate]:[runDate]], 0), MATCH(tbl_dailyDashboard[[#Headers],[botRuns]], tbl_dateHistory[#Headers], 0)), "-")</f>
        <v>x</v>
      </c>
      <c r="G1199" s="6" t="str">
        <f>IFERROR(INDEX(tbl_dateHistory[], MATCH(tbl_dailyDashboard[[#This Row],[runDate]:[runDate]], tbl_dateHistory[[runDate]:[runDate]], 0), MATCH(tbl_dailyDashboard[[#Headers],[totalTransactions]], tbl_dateHistory[#Headers], 0)), "-")</f>
        <v>x</v>
      </c>
      <c r="H1199" s="46" t="str">
        <f>IFERROR(INDEX(tbl_dateHistory[], MATCH(tbl_dailyDashboard[[#This Row],[runDate]:[runDate]], tbl_dateHistory[[runDate]:[runDate]], 0), MATCH(tbl_dailyDashboard[[#Headers],[percentSuccessful]], tbl_dateHistory[#Headers], 0)), "-")</f>
        <v>x</v>
      </c>
      <c r="I1199" s="46" t="str">
        <f>IFERROR(INDEX(tbl_dateHistory[], MATCH(tbl_dailyDashboard[[#This Row],[runDate]:[runDate]], tbl_dateHistory[[runDate]:[runDate]], 0), MATCH(tbl_dailyDashboard[[#Headers],[percentBRE]], tbl_dateHistory[#Headers], 0)), "-")</f>
        <v>x</v>
      </c>
      <c r="J1199" s="47" t="str">
        <f>IFERROR(INDEX(tbl_dateHistory[], MATCH(tbl_dailyDashboard[[#This Row],[runDate]:[runDate]], tbl_dateHistory[[runDate]:[runDate]], 0), MATCH(tbl_dailyDashboard[[#Headers],[percentSystemErrors]], tbl_dateHistory[#Headers], 0)), "-")</f>
        <v>x</v>
      </c>
      <c r="K1199" s="69"/>
    </row>
    <row r="1200" spans="2:11" x14ac:dyDescent="0.3">
      <c r="B1200" s="63"/>
      <c r="C1200" s="45" t="str">
        <f>IFERROR((INDEX(tbl_dateHistory[], tbl_dailyDashboard[[#This Row],[rowLookup]], 1)), "-")</f>
        <v>x</v>
      </c>
      <c r="D1200" s="48" t="str">
        <f>IFERROR(INDEX(tbl_dateHistory[], MATCH(tbl_dailyDashboard[[#This Row],[runDate]:[runDate]], tbl_dateHistory[[runDate]:[runDate]], 0), MATCH(tbl_dailyDashboard[[#Headers],[avgBotRunTime]], tbl_dateHistory[#Headers], 0)), "-")</f>
        <v>x</v>
      </c>
      <c r="E1200" s="48" t="str">
        <f>IFERROR(INDEX(tbl_dateHistory[], MATCH(tbl_dailyDashboard[[#This Row],[runDate]:[runDate]], tbl_dateHistory[[runDate]:[runDate]], 0), MATCH(tbl_dailyDashboard[[#Headers],[avgTransactionTime]], tbl_dateHistory[#Headers], 0)), "-")</f>
        <v>x</v>
      </c>
      <c r="F1200" s="5" t="str">
        <f>IFERROR(INDEX(tbl_dateHistory[], MATCH(tbl_dailyDashboard[[#This Row],[runDate]:[runDate]], tbl_dateHistory[[runDate]:[runDate]], 0), MATCH(tbl_dailyDashboard[[#Headers],[botRuns]], tbl_dateHistory[#Headers], 0)), "-")</f>
        <v>x</v>
      </c>
      <c r="G1200" s="6" t="str">
        <f>IFERROR(INDEX(tbl_dateHistory[], MATCH(tbl_dailyDashboard[[#This Row],[runDate]:[runDate]], tbl_dateHistory[[runDate]:[runDate]], 0), MATCH(tbl_dailyDashboard[[#Headers],[totalTransactions]], tbl_dateHistory[#Headers], 0)), "-")</f>
        <v>x</v>
      </c>
      <c r="H1200" s="46" t="str">
        <f>IFERROR(INDEX(tbl_dateHistory[], MATCH(tbl_dailyDashboard[[#This Row],[runDate]:[runDate]], tbl_dateHistory[[runDate]:[runDate]], 0), MATCH(tbl_dailyDashboard[[#Headers],[percentSuccessful]], tbl_dateHistory[#Headers], 0)), "-")</f>
        <v>x</v>
      </c>
      <c r="I1200" s="46" t="str">
        <f>IFERROR(INDEX(tbl_dateHistory[], MATCH(tbl_dailyDashboard[[#This Row],[runDate]:[runDate]], tbl_dateHistory[[runDate]:[runDate]], 0), MATCH(tbl_dailyDashboard[[#Headers],[percentBRE]], tbl_dateHistory[#Headers], 0)), "-")</f>
        <v>x</v>
      </c>
      <c r="J1200" s="47" t="str">
        <f>IFERROR(INDEX(tbl_dateHistory[], MATCH(tbl_dailyDashboard[[#This Row],[runDate]:[runDate]], tbl_dateHistory[[runDate]:[runDate]], 0), MATCH(tbl_dailyDashboard[[#Headers],[percentSystemErrors]], tbl_dateHistory[#Headers], 0)), "-")</f>
        <v>x</v>
      </c>
      <c r="K1200" s="69"/>
    </row>
    <row r="1201" spans="2:11" x14ac:dyDescent="0.3">
      <c r="B1201" s="63"/>
      <c r="C1201" s="45" t="str">
        <f>IFERROR((INDEX(tbl_dateHistory[], tbl_dailyDashboard[[#This Row],[rowLookup]], 1)), "-")</f>
        <v>x</v>
      </c>
      <c r="D1201" s="48" t="str">
        <f>IFERROR(INDEX(tbl_dateHistory[], MATCH(tbl_dailyDashboard[[#This Row],[runDate]:[runDate]], tbl_dateHistory[[runDate]:[runDate]], 0), MATCH(tbl_dailyDashboard[[#Headers],[avgBotRunTime]], tbl_dateHistory[#Headers], 0)), "-")</f>
        <v>x</v>
      </c>
      <c r="E1201" s="48" t="str">
        <f>IFERROR(INDEX(tbl_dateHistory[], MATCH(tbl_dailyDashboard[[#This Row],[runDate]:[runDate]], tbl_dateHistory[[runDate]:[runDate]], 0), MATCH(tbl_dailyDashboard[[#Headers],[avgTransactionTime]], tbl_dateHistory[#Headers], 0)), "-")</f>
        <v>x</v>
      </c>
      <c r="F1201" s="5" t="str">
        <f>IFERROR(INDEX(tbl_dateHistory[], MATCH(tbl_dailyDashboard[[#This Row],[runDate]:[runDate]], tbl_dateHistory[[runDate]:[runDate]], 0), MATCH(tbl_dailyDashboard[[#Headers],[botRuns]], tbl_dateHistory[#Headers], 0)), "-")</f>
        <v>x</v>
      </c>
      <c r="G1201" s="6" t="str">
        <f>IFERROR(INDEX(tbl_dateHistory[], MATCH(tbl_dailyDashboard[[#This Row],[runDate]:[runDate]], tbl_dateHistory[[runDate]:[runDate]], 0), MATCH(tbl_dailyDashboard[[#Headers],[totalTransactions]], tbl_dateHistory[#Headers], 0)), "-")</f>
        <v>x</v>
      </c>
      <c r="H1201" s="46" t="str">
        <f>IFERROR(INDEX(tbl_dateHistory[], MATCH(tbl_dailyDashboard[[#This Row],[runDate]:[runDate]], tbl_dateHistory[[runDate]:[runDate]], 0), MATCH(tbl_dailyDashboard[[#Headers],[percentSuccessful]], tbl_dateHistory[#Headers], 0)), "-")</f>
        <v>x</v>
      </c>
      <c r="I1201" s="46" t="str">
        <f>IFERROR(INDEX(tbl_dateHistory[], MATCH(tbl_dailyDashboard[[#This Row],[runDate]:[runDate]], tbl_dateHistory[[runDate]:[runDate]], 0), MATCH(tbl_dailyDashboard[[#Headers],[percentBRE]], tbl_dateHistory[#Headers], 0)), "-")</f>
        <v>x</v>
      </c>
      <c r="J1201" s="47" t="str">
        <f>IFERROR(INDEX(tbl_dateHistory[], MATCH(tbl_dailyDashboard[[#This Row],[runDate]:[runDate]], tbl_dateHistory[[runDate]:[runDate]], 0), MATCH(tbl_dailyDashboard[[#Headers],[percentSystemErrors]], tbl_dateHistory[#Headers], 0)), "-")</f>
        <v>x</v>
      </c>
      <c r="K1201" s="69"/>
    </row>
    <row r="1202" spans="2:11" x14ac:dyDescent="0.3">
      <c r="B1202" s="63"/>
      <c r="C1202" s="45" t="str">
        <f>IFERROR((INDEX(tbl_dateHistory[], tbl_dailyDashboard[[#This Row],[rowLookup]], 1)), "-")</f>
        <v>x</v>
      </c>
      <c r="D1202" s="48" t="str">
        <f>IFERROR(INDEX(tbl_dateHistory[], MATCH(tbl_dailyDashboard[[#This Row],[runDate]:[runDate]], tbl_dateHistory[[runDate]:[runDate]], 0), MATCH(tbl_dailyDashboard[[#Headers],[avgBotRunTime]], tbl_dateHistory[#Headers], 0)), "-")</f>
        <v>x</v>
      </c>
      <c r="E1202" s="48" t="str">
        <f>IFERROR(INDEX(tbl_dateHistory[], MATCH(tbl_dailyDashboard[[#This Row],[runDate]:[runDate]], tbl_dateHistory[[runDate]:[runDate]], 0), MATCH(tbl_dailyDashboard[[#Headers],[avgTransactionTime]], tbl_dateHistory[#Headers], 0)), "-")</f>
        <v>x</v>
      </c>
      <c r="F1202" s="5" t="str">
        <f>IFERROR(INDEX(tbl_dateHistory[], MATCH(tbl_dailyDashboard[[#This Row],[runDate]:[runDate]], tbl_dateHistory[[runDate]:[runDate]], 0), MATCH(tbl_dailyDashboard[[#Headers],[botRuns]], tbl_dateHistory[#Headers], 0)), "-")</f>
        <v>x</v>
      </c>
      <c r="G1202" s="6" t="str">
        <f>IFERROR(INDEX(tbl_dateHistory[], MATCH(tbl_dailyDashboard[[#This Row],[runDate]:[runDate]], tbl_dateHistory[[runDate]:[runDate]], 0), MATCH(tbl_dailyDashboard[[#Headers],[totalTransactions]], tbl_dateHistory[#Headers], 0)), "-")</f>
        <v>x</v>
      </c>
      <c r="H1202" s="46" t="str">
        <f>IFERROR(INDEX(tbl_dateHistory[], MATCH(tbl_dailyDashboard[[#This Row],[runDate]:[runDate]], tbl_dateHistory[[runDate]:[runDate]], 0), MATCH(tbl_dailyDashboard[[#Headers],[percentSuccessful]], tbl_dateHistory[#Headers], 0)), "-")</f>
        <v>x</v>
      </c>
      <c r="I1202" s="46" t="str">
        <f>IFERROR(INDEX(tbl_dateHistory[], MATCH(tbl_dailyDashboard[[#This Row],[runDate]:[runDate]], tbl_dateHistory[[runDate]:[runDate]], 0), MATCH(tbl_dailyDashboard[[#Headers],[percentBRE]], tbl_dateHistory[#Headers], 0)), "-")</f>
        <v>x</v>
      </c>
      <c r="J1202" s="47" t="str">
        <f>IFERROR(INDEX(tbl_dateHistory[], MATCH(tbl_dailyDashboard[[#This Row],[runDate]:[runDate]], tbl_dateHistory[[runDate]:[runDate]], 0), MATCH(tbl_dailyDashboard[[#Headers],[percentSystemErrors]], tbl_dateHistory[#Headers], 0)), "-")</f>
        <v>x</v>
      </c>
      <c r="K1202" s="69"/>
    </row>
    <row r="1203" spans="2:11" x14ac:dyDescent="0.3">
      <c r="B1203" s="63"/>
      <c r="C1203" s="45" t="str">
        <f>IFERROR((INDEX(tbl_dateHistory[], tbl_dailyDashboard[[#This Row],[rowLookup]], 1)), "-")</f>
        <v>x</v>
      </c>
      <c r="D1203" s="48" t="str">
        <f>IFERROR(INDEX(tbl_dateHistory[], MATCH(tbl_dailyDashboard[[#This Row],[runDate]:[runDate]], tbl_dateHistory[[runDate]:[runDate]], 0), MATCH(tbl_dailyDashboard[[#Headers],[avgBotRunTime]], tbl_dateHistory[#Headers], 0)), "-")</f>
        <v>x</v>
      </c>
      <c r="E1203" s="48" t="str">
        <f>IFERROR(INDEX(tbl_dateHistory[], MATCH(tbl_dailyDashboard[[#This Row],[runDate]:[runDate]], tbl_dateHistory[[runDate]:[runDate]], 0), MATCH(tbl_dailyDashboard[[#Headers],[avgTransactionTime]], tbl_dateHistory[#Headers], 0)), "-")</f>
        <v>x</v>
      </c>
      <c r="F1203" s="5" t="str">
        <f>IFERROR(INDEX(tbl_dateHistory[], MATCH(tbl_dailyDashboard[[#This Row],[runDate]:[runDate]], tbl_dateHistory[[runDate]:[runDate]], 0), MATCH(tbl_dailyDashboard[[#Headers],[botRuns]], tbl_dateHistory[#Headers], 0)), "-")</f>
        <v>x</v>
      </c>
      <c r="G1203" s="6" t="str">
        <f>IFERROR(INDEX(tbl_dateHistory[], MATCH(tbl_dailyDashboard[[#This Row],[runDate]:[runDate]], tbl_dateHistory[[runDate]:[runDate]], 0), MATCH(tbl_dailyDashboard[[#Headers],[totalTransactions]], tbl_dateHistory[#Headers], 0)), "-")</f>
        <v>x</v>
      </c>
      <c r="H1203" s="46" t="str">
        <f>IFERROR(INDEX(tbl_dateHistory[], MATCH(tbl_dailyDashboard[[#This Row],[runDate]:[runDate]], tbl_dateHistory[[runDate]:[runDate]], 0), MATCH(tbl_dailyDashboard[[#Headers],[percentSuccessful]], tbl_dateHistory[#Headers], 0)), "-")</f>
        <v>x</v>
      </c>
      <c r="I1203" s="46" t="str">
        <f>IFERROR(INDEX(tbl_dateHistory[], MATCH(tbl_dailyDashboard[[#This Row],[runDate]:[runDate]], tbl_dateHistory[[runDate]:[runDate]], 0), MATCH(tbl_dailyDashboard[[#Headers],[percentBRE]], tbl_dateHistory[#Headers], 0)), "-")</f>
        <v>x</v>
      </c>
      <c r="J1203" s="47" t="str">
        <f>IFERROR(INDEX(tbl_dateHistory[], MATCH(tbl_dailyDashboard[[#This Row],[runDate]:[runDate]], tbl_dateHistory[[runDate]:[runDate]], 0), MATCH(tbl_dailyDashboard[[#Headers],[percentSystemErrors]], tbl_dateHistory[#Headers], 0)), "-")</f>
        <v>x</v>
      </c>
      <c r="K1203" s="69"/>
    </row>
    <row r="1204" spans="2:11" x14ac:dyDescent="0.3">
      <c r="B1204" s="63"/>
      <c r="C1204" s="45" t="str">
        <f>IFERROR((INDEX(tbl_dateHistory[], tbl_dailyDashboard[[#This Row],[rowLookup]], 1)), "-")</f>
        <v>x</v>
      </c>
      <c r="D1204" s="48" t="str">
        <f>IFERROR(INDEX(tbl_dateHistory[], MATCH(tbl_dailyDashboard[[#This Row],[runDate]:[runDate]], tbl_dateHistory[[runDate]:[runDate]], 0), MATCH(tbl_dailyDashboard[[#Headers],[avgBotRunTime]], tbl_dateHistory[#Headers], 0)), "-")</f>
        <v>x</v>
      </c>
      <c r="E1204" s="48" t="str">
        <f>IFERROR(INDEX(tbl_dateHistory[], MATCH(tbl_dailyDashboard[[#This Row],[runDate]:[runDate]], tbl_dateHistory[[runDate]:[runDate]], 0), MATCH(tbl_dailyDashboard[[#Headers],[avgTransactionTime]], tbl_dateHistory[#Headers], 0)), "-")</f>
        <v>x</v>
      </c>
      <c r="F1204" s="5" t="str">
        <f>IFERROR(INDEX(tbl_dateHistory[], MATCH(tbl_dailyDashboard[[#This Row],[runDate]:[runDate]], tbl_dateHistory[[runDate]:[runDate]], 0), MATCH(tbl_dailyDashboard[[#Headers],[botRuns]], tbl_dateHistory[#Headers], 0)), "-")</f>
        <v>x</v>
      </c>
      <c r="G1204" s="6" t="str">
        <f>IFERROR(INDEX(tbl_dateHistory[], MATCH(tbl_dailyDashboard[[#This Row],[runDate]:[runDate]], tbl_dateHistory[[runDate]:[runDate]], 0), MATCH(tbl_dailyDashboard[[#Headers],[totalTransactions]], tbl_dateHistory[#Headers], 0)), "-")</f>
        <v>x</v>
      </c>
      <c r="H1204" s="46" t="str">
        <f>IFERROR(INDEX(tbl_dateHistory[], MATCH(tbl_dailyDashboard[[#This Row],[runDate]:[runDate]], tbl_dateHistory[[runDate]:[runDate]], 0), MATCH(tbl_dailyDashboard[[#Headers],[percentSuccessful]], tbl_dateHistory[#Headers], 0)), "-")</f>
        <v>x</v>
      </c>
      <c r="I1204" s="46" t="str">
        <f>IFERROR(INDEX(tbl_dateHistory[], MATCH(tbl_dailyDashboard[[#This Row],[runDate]:[runDate]], tbl_dateHistory[[runDate]:[runDate]], 0), MATCH(tbl_dailyDashboard[[#Headers],[percentBRE]], tbl_dateHistory[#Headers], 0)), "-")</f>
        <v>x</v>
      </c>
      <c r="J1204" s="47" t="str">
        <f>IFERROR(INDEX(tbl_dateHistory[], MATCH(tbl_dailyDashboard[[#This Row],[runDate]:[runDate]], tbl_dateHistory[[runDate]:[runDate]], 0), MATCH(tbl_dailyDashboard[[#Headers],[percentSystemErrors]], tbl_dateHistory[#Headers], 0)), "-")</f>
        <v>x</v>
      </c>
      <c r="K1204" s="69"/>
    </row>
    <row r="1205" spans="2:11" x14ac:dyDescent="0.3">
      <c r="B1205" s="63"/>
      <c r="C1205" s="45" t="str">
        <f>IFERROR((INDEX(tbl_dateHistory[], tbl_dailyDashboard[[#This Row],[rowLookup]], 1)), "-")</f>
        <v>x</v>
      </c>
      <c r="D1205" s="48" t="str">
        <f>IFERROR(INDEX(tbl_dateHistory[], MATCH(tbl_dailyDashboard[[#This Row],[runDate]:[runDate]], tbl_dateHistory[[runDate]:[runDate]], 0), MATCH(tbl_dailyDashboard[[#Headers],[avgBotRunTime]], tbl_dateHistory[#Headers], 0)), "-")</f>
        <v>x</v>
      </c>
      <c r="E1205" s="48" t="str">
        <f>IFERROR(INDEX(tbl_dateHistory[], MATCH(tbl_dailyDashboard[[#This Row],[runDate]:[runDate]], tbl_dateHistory[[runDate]:[runDate]], 0), MATCH(tbl_dailyDashboard[[#Headers],[avgTransactionTime]], tbl_dateHistory[#Headers], 0)), "-")</f>
        <v>x</v>
      </c>
      <c r="F1205" s="5" t="str">
        <f>IFERROR(INDEX(tbl_dateHistory[], MATCH(tbl_dailyDashboard[[#This Row],[runDate]:[runDate]], tbl_dateHistory[[runDate]:[runDate]], 0), MATCH(tbl_dailyDashboard[[#Headers],[botRuns]], tbl_dateHistory[#Headers], 0)), "-")</f>
        <v>x</v>
      </c>
      <c r="G1205" s="6" t="str">
        <f>IFERROR(INDEX(tbl_dateHistory[], MATCH(tbl_dailyDashboard[[#This Row],[runDate]:[runDate]], tbl_dateHistory[[runDate]:[runDate]], 0), MATCH(tbl_dailyDashboard[[#Headers],[totalTransactions]], tbl_dateHistory[#Headers], 0)), "-")</f>
        <v>x</v>
      </c>
      <c r="H1205" s="46" t="str">
        <f>IFERROR(INDEX(tbl_dateHistory[], MATCH(tbl_dailyDashboard[[#This Row],[runDate]:[runDate]], tbl_dateHistory[[runDate]:[runDate]], 0), MATCH(tbl_dailyDashboard[[#Headers],[percentSuccessful]], tbl_dateHistory[#Headers], 0)), "-")</f>
        <v>x</v>
      </c>
      <c r="I1205" s="46" t="str">
        <f>IFERROR(INDEX(tbl_dateHistory[], MATCH(tbl_dailyDashboard[[#This Row],[runDate]:[runDate]], tbl_dateHistory[[runDate]:[runDate]], 0), MATCH(tbl_dailyDashboard[[#Headers],[percentBRE]], tbl_dateHistory[#Headers], 0)), "-")</f>
        <v>x</v>
      </c>
      <c r="J1205" s="47" t="str">
        <f>IFERROR(INDEX(tbl_dateHistory[], MATCH(tbl_dailyDashboard[[#This Row],[runDate]:[runDate]], tbl_dateHistory[[runDate]:[runDate]], 0), MATCH(tbl_dailyDashboard[[#Headers],[percentSystemErrors]], tbl_dateHistory[#Headers], 0)), "-")</f>
        <v>x</v>
      </c>
      <c r="K1205" s="69"/>
    </row>
    <row r="1206" spans="2:11" x14ac:dyDescent="0.3">
      <c r="B1206" s="63"/>
      <c r="C1206" s="45" t="str">
        <f>IFERROR((INDEX(tbl_dateHistory[], tbl_dailyDashboard[[#This Row],[rowLookup]], 1)), "-")</f>
        <v>x</v>
      </c>
      <c r="D1206" s="48" t="str">
        <f>IFERROR(INDEX(tbl_dateHistory[], MATCH(tbl_dailyDashboard[[#This Row],[runDate]:[runDate]], tbl_dateHistory[[runDate]:[runDate]], 0), MATCH(tbl_dailyDashboard[[#Headers],[avgBotRunTime]], tbl_dateHistory[#Headers], 0)), "-")</f>
        <v>x</v>
      </c>
      <c r="E1206" s="48" t="str">
        <f>IFERROR(INDEX(tbl_dateHistory[], MATCH(tbl_dailyDashboard[[#This Row],[runDate]:[runDate]], tbl_dateHistory[[runDate]:[runDate]], 0), MATCH(tbl_dailyDashboard[[#Headers],[avgTransactionTime]], tbl_dateHistory[#Headers], 0)), "-")</f>
        <v>x</v>
      </c>
      <c r="F1206" s="5" t="str">
        <f>IFERROR(INDEX(tbl_dateHistory[], MATCH(tbl_dailyDashboard[[#This Row],[runDate]:[runDate]], tbl_dateHistory[[runDate]:[runDate]], 0), MATCH(tbl_dailyDashboard[[#Headers],[botRuns]], tbl_dateHistory[#Headers], 0)), "-")</f>
        <v>x</v>
      </c>
      <c r="G1206" s="6" t="str">
        <f>IFERROR(INDEX(tbl_dateHistory[], MATCH(tbl_dailyDashboard[[#This Row],[runDate]:[runDate]], tbl_dateHistory[[runDate]:[runDate]], 0), MATCH(tbl_dailyDashboard[[#Headers],[totalTransactions]], tbl_dateHistory[#Headers], 0)), "-")</f>
        <v>x</v>
      </c>
      <c r="H1206" s="46" t="str">
        <f>IFERROR(INDEX(tbl_dateHistory[], MATCH(tbl_dailyDashboard[[#This Row],[runDate]:[runDate]], tbl_dateHistory[[runDate]:[runDate]], 0), MATCH(tbl_dailyDashboard[[#Headers],[percentSuccessful]], tbl_dateHistory[#Headers], 0)), "-")</f>
        <v>x</v>
      </c>
      <c r="I1206" s="46" t="str">
        <f>IFERROR(INDEX(tbl_dateHistory[], MATCH(tbl_dailyDashboard[[#This Row],[runDate]:[runDate]], tbl_dateHistory[[runDate]:[runDate]], 0), MATCH(tbl_dailyDashboard[[#Headers],[percentBRE]], tbl_dateHistory[#Headers], 0)), "-")</f>
        <v>x</v>
      </c>
      <c r="J1206" s="47" t="str">
        <f>IFERROR(INDEX(tbl_dateHistory[], MATCH(tbl_dailyDashboard[[#This Row],[runDate]:[runDate]], tbl_dateHistory[[runDate]:[runDate]], 0), MATCH(tbl_dailyDashboard[[#Headers],[percentSystemErrors]], tbl_dateHistory[#Headers], 0)), "-")</f>
        <v>x</v>
      </c>
      <c r="K1206" s="69"/>
    </row>
    <row r="1207" spans="2:11" x14ac:dyDescent="0.3">
      <c r="B1207" s="63"/>
      <c r="C1207" s="45" t="str">
        <f>IFERROR((INDEX(tbl_dateHistory[], tbl_dailyDashboard[[#This Row],[rowLookup]], 1)), "-")</f>
        <v>x</v>
      </c>
      <c r="D1207" s="48" t="str">
        <f>IFERROR(INDEX(tbl_dateHistory[], MATCH(tbl_dailyDashboard[[#This Row],[runDate]:[runDate]], tbl_dateHistory[[runDate]:[runDate]], 0), MATCH(tbl_dailyDashboard[[#Headers],[avgBotRunTime]], tbl_dateHistory[#Headers], 0)), "-")</f>
        <v>x</v>
      </c>
      <c r="E1207" s="48" t="str">
        <f>IFERROR(INDEX(tbl_dateHistory[], MATCH(tbl_dailyDashboard[[#This Row],[runDate]:[runDate]], tbl_dateHistory[[runDate]:[runDate]], 0), MATCH(tbl_dailyDashboard[[#Headers],[avgTransactionTime]], tbl_dateHistory[#Headers], 0)), "-")</f>
        <v>x</v>
      </c>
      <c r="F1207" s="5" t="str">
        <f>IFERROR(INDEX(tbl_dateHistory[], MATCH(tbl_dailyDashboard[[#This Row],[runDate]:[runDate]], tbl_dateHistory[[runDate]:[runDate]], 0), MATCH(tbl_dailyDashboard[[#Headers],[botRuns]], tbl_dateHistory[#Headers], 0)), "-")</f>
        <v>x</v>
      </c>
      <c r="G1207" s="6" t="str">
        <f>IFERROR(INDEX(tbl_dateHistory[], MATCH(tbl_dailyDashboard[[#This Row],[runDate]:[runDate]], tbl_dateHistory[[runDate]:[runDate]], 0), MATCH(tbl_dailyDashboard[[#Headers],[totalTransactions]], tbl_dateHistory[#Headers], 0)), "-")</f>
        <v>x</v>
      </c>
      <c r="H1207" s="46" t="str">
        <f>IFERROR(INDEX(tbl_dateHistory[], MATCH(tbl_dailyDashboard[[#This Row],[runDate]:[runDate]], tbl_dateHistory[[runDate]:[runDate]], 0), MATCH(tbl_dailyDashboard[[#Headers],[percentSuccessful]], tbl_dateHistory[#Headers], 0)), "-")</f>
        <v>x</v>
      </c>
      <c r="I1207" s="46" t="str">
        <f>IFERROR(INDEX(tbl_dateHistory[], MATCH(tbl_dailyDashboard[[#This Row],[runDate]:[runDate]], tbl_dateHistory[[runDate]:[runDate]], 0), MATCH(tbl_dailyDashboard[[#Headers],[percentBRE]], tbl_dateHistory[#Headers], 0)), "-")</f>
        <v>x</v>
      </c>
      <c r="J1207" s="47" t="str">
        <f>IFERROR(INDEX(tbl_dateHistory[], MATCH(tbl_dailyDashboard[[#This Row],[runDate]:[runDate]], tbl_dateHistory[[runDate]:[runDate]], 0), MATCH(tbl_dailyDashboard[[#Headers],[percentSystemErrors]], tbl_dateHistory[#Headers], 0)), "-")</f>
        <v>x</v>
      </c>
      <c r="K1207" s="69"/>
    </row>
    <row r="1208" spans="2:11" x14ac:dyDescent="0.3">
      <c r="B1208" s="63"/>
      <c r="C1208" s="45" t="str">
        <f>IFERROR((INDEX(tbl_dateHistory[], tbl_dailyDashboard[[#This Row],[rowLookup]], 1)), "-")</f>
        <v>x</v>
      </c>
      <c r="D1208" s="48" t="str">
        <f>IFERROR(INDEX(tbl_dateHistory[], MATCH(tbl_dailyDashboard[[#This Row],[runDate]:[runDate]], tbl_dateHistory[[runDate]:[runDate]], 0), MATCH(tbl_dailyDashboard[[#Headers],[avgBotRunTime]], tbl_dateHistory[#Headers], 0)), "-")</f>
        <v>x</v>
      </c>
      <c r="E1208" s="48" t="str">
        <f>IFERROR(INDEX(tbl_dateHistory[], MATCH(tbl_dailyDashboard[[#This Row],[runDate]:[runDate]], tbl_dateHistory[[runDate]:[runDate]], 0), MATCH(tbl_dailyDashboard[[#Headers],[avgTransactionTime]], tbl_dateHistory[#Headers], 0)), "-")</f>
        <v>x</v>
      </c>
      <c r="F1208" s="5" t="str">
        <f>IFERROR(INDEX(tbl_dateHistory[], MATCH(tbl_dailyDashboard[[#This Row],[runDate]:[runDate]], tbl_dateHistory[[runDate]:[runDate]], 0), MATCH(tbl_dailyDashboard[[#Headers],[botRuns]], tbl_dateHistory[#Headers], 0)), "-")</f>
        <v>x</v>
      </c>
      <c r="G1208" s="6" t="str">
        <f>IFERROR(INDEX(tbl_dateHistory[], MATCH(tbl_dailyDashboard[[#This Row],[runDate]:[runDate]], tbl_dateHistory[[runDate]:[runDate]], 0), MATCH(tbl_dailyDashboard[[#Headers],[totalTransactions]], tbl_dateHistory[#Headers], 0)), "-")</f>
        <v>x</v>
      </c>
      <c r="H1208" s="46" t="str">
        <f>IFERROR(INDEX(tbl_dateHistory[], MATCH(tbl_dailyDashboard[[#This Row],[runDate]:[runDate]], tbl_dateHistory[[runDate]:[runDate]], 0), MATCH(tbl_dailyDashboard[[#Headers],[percentSuccessful]], tbl_dateHistory[#Headers], 0)), "-")</f>
        <v>x</v>
      </c>
      <c r="I1208" s="46" t="str">
        <f>IFERROR(INDEX(tbl_dateHistory[], MATCH(tbl_dailyDashboard[[#This Row],[runDate]:[runDate]], tbl_dateHistory[[runDate]:[runDate]], 0), MATCH(tbl_dailyDashboard[[#Headers],[percentBRE]], tbl_dateHistory[#Headers], 0)), "-")</f>
        <v>x</v>
      </c>
      <c r="J1208" s="47" t="str">
        <f>IFERROR(INDEX(tbl_dateHistory[], MATCH(tbl_dailyDashboard[[#This Row],[runDate]:[runDate]], tbl_dateHistory[[runDate]:[runDate]], 0), MATCH(tbl_dailyDashboard[[#Headers],[percentSystemErrors]], tbl_dateHistory[#Headers], 0)), "-")</f>
        <v>x</v>
      </c>
      <c r="K1208" s="69"/>
    </row>
    <row r="1209" spans="2:11" x14ac:dyDescent="0.3">
      <c r="B1209" s="63"/>
      <c r="C1209" s="45" t="str">
        <f>IFERROR((INDEX(tbl_dateHistory[], tbl_dailyDashboard[[#This Row],[rowLookup]], 1)), "-")</f>
        <v>x</v>
      </c>
      <c r="D1209" s="48" t="str">
        <f>IFERROR(INDEX(tbl_dateHistory[], MATCH(tbl_dailyDashboard[[#This Row],[runDate]:[runDate]], tbl_dateHistory[[runDate]:[runDate]], 0), MATCH(tbl_dailyDashboard[[#Headers],[avgBotRunTime]], tbl_dateHistory[#Headers], 0)), "-")</f>
        <v>x</v>
      </c>
      <c r="E1209" s="48" t="str">
        <f>IFERROR(INDEX(tbl_dateHistory[], MATCH(tbl_dailyDashboard[[#This Row],[runDate]:[runDate]], tbl_dateHistory[[runDate]:[runDate]], 0), MATCH(tbl_dailyDashboard[[#Headers],[avgTransactionTime]], tbl_dateHistory[#Headers], 0)), "-")</f>
        <v>x</v>
      </c>
      <c r="F1209" s="5" t="str">
        <f>IFERROR(INDEX(tbl_dateHistory[], MATCH(tbl_dailyDashboard[[#This Row],[runDate]:[runDate]], tbl_dateHistory[[runDate]:[runDate]], 0), MATCH(tbl_dailyDashboard[[#Headers],[botRuns]], tbl_dateHistory[#Headers], 0)), "-")</f>
        <v>x</v>
      </c>
      <c r="G1209" s="6" t="str">
        <f>IFERROR(INDEX(tbl_dateHistory[], MATCH(tbl_dailyDashboard[[#This Row],[runDate]:[runDate]], tbl_dateHistory[[runDate]:[runDate]], 0), MATCH(tbl_dailyDashboard[[#Headers],[totalTransactions]], tbl_dateHistory[#Headers], 0)), "-")</f>
        <v>x</v>
      </c>
      <c r="H1209" s="46" t="str">
        <f>IFERROR(INDEX(tbl_dateHistory[], MATCH(tbl_dailyDashboard[[#This Row],[runDate]:[runDate]], tbl_dateHistory[[runDate]:[runDate]], 0), MATCH(tbl_dailyDashboard[[#Headers],[percentSuccessful]], tbl_dateHistory[#Headers], 0)), "-")</f>
        <v>x</v>
      </c>
      <c r="I1209" s="46" t="str">
        <f>IFERROR(INDEX(tbl_dateHistory[], MATCH(tbl_dailyDashboard[[#This Row],[runDate]:[runDate]], tbl_dateHistory[[runDate]:[runDate]], 0), MATCH(tbl_dailyDashboard[[#Headers],[percentBRE]], tbl_dateHistory[#Headers], 0)), "-")</f>
        <v>x</v>
      </c>
      <c r="J1209" s="47" t="str">
        <f>IFERROR(INDEX(tbl_dateHistory[], MATCH(tbl_dailyDashboard[[#This Row],[runDate]:[runDate]], tbl_dateHistory[[runDate]:[runDate]], 0), MATCH(tbl_dailyDashboard[[#Headers],[percentSystemErrors]], tbl_dateHistory[#Headers], 0)), "-")</f>
        <v>x</v>
      </c>
      <c r="K1209" s="69"/>
    </row>
    <row r="1210" spans="2:11" x14ac:dyDescent="0.3">
      <c r="B1210" s="63"/>
      <c r="C1210" s="45" t="str">
        <f>IFERROR((INDEX(tbl_dateHistory[], tbl_dailyDashboard[[#This Row],[rowLookup]], 1)), "-")</f>
        <v>x</v>
      </c>
      <c r="D1210" s="48" t="str">
        <f>IFERROR(INDEX(tbl_dateHistory[], MATCH(tbl_dailyDashboard[[#This Row],[runDate]:[runDate]], tbl_dateHistory[[runDate]:[runDate]], 0), MATCH(tbl_dailyDashboard[[#Headers],[avgBotRunTime]], tbl_dateHistory[#Headers], 0)), "-")</f>
        <v>x</v>
      </c>
      <c r="E1210" s="48" t="str">
        <f>IFERROR(INDEX(tbl_dateHistory[], MATCH(tbl_dailyDashboard[[#This Row],[runDate]:[runDate]], tbl_dateHistory[[runDate]:[runDate]], 0), MATCH(tbl_dailyDashboard[[#Headers],[avgTransactionTime]], tbl_dateHistory[#Headers], 0)), "-")</f>
        <v>x</v>
      </c>
      <c r="F1210" s="5" t="str">
        <f>IFERROR(INDEX(tbl_dateHistory[], MATCH(tbl_dailyDashboard[[#This Row],[runDate]:[runDate]], tbl_dateHistory[[runDate]:[runDate]], 0), MATCH(tbl_dailyDashboard[[#Headers],[botRuns]], tbl_dateHistory[#Headers], 0)), "-")</f>
        <v>x</v>
      </c>
      <c r="G1210" s="6" t="str">
        <f>IFERROR(INDEX(tbl_dateHistory[], MATCH(tbl_dailyDashboard[[#This Row],[runDate]:[runDate]], tbl_dateHistory[[runDate]:[runDate]], 0), MATCH(tbl_dailyDashboard[[#Headers],[totalTransactions]], tbl_dateHistory[#Headers], 0)), "-")</f>
        <v>x</v>
      </c>
      <c r="H1210" s="46" t="str">
        <f>IFERROR(INDEX(tbl_dateHistory[], MATCH(tbl_dailyDashboard[[#This Row],[runDate]:[runDate]], tbl_dateHistory[[runDate]:[runDate]], 0), MATCH(tbl_dailyDashboard[[#Headers],[percentSuccessful]], tbl_dateHistory[#Headers], 0)), "-")</f>
        <v>x</v>
      </c>
      <c r="I1210" s="46" t="str">
        <f>IFERROR(INDEX(tbl_dateHistory[], MATCH(tbl_dailyDashboard[[#This Row],[runDate]:[runDate]], tbl_dateHistory[[runDate]:[runDate]], 0), MATCH(tbl_dailyDashboard[[#Headers],[percentBRE]], tbl_dateHistory[#Headers], 0)), "-")</f>
        <v>x</v>
      </c>
      <c r="J1210" s="47" t="str">
        <f>IFERROR(INDEX(tbl_dateHistory[], MATCH(tbl_dailyDashboard[[#This Row],[runDate]:[runDate]], tbl_dateHistory[[runDate]:[runDate]], 0), MATCH(tbl_dailyDashboard[[#Headers],[percentSystemErrors]], tbl_dateHistory[#Headers], 0)), "-")</f>
        <v>x</v>
      </c>
      <c r="K1210" s="69"/>
    </row>
    <row r="1211" spans="2:11" x14ac:dyDescent="0.3">
      <c r="B1211" s="63"/>
      <c r="C1211" s="45" t="str">
        <f>IFERROR((INDEX(tbl_dateHistory[], tbl_dailyDashboard[[#This Row],[rowLookup]], 1)), "-")</f>
        <v>x</v>
      </c>
      <c r="D1211" s="48" t="str">
        <f>IFERROR(INDEX(tbl_dateHistory[], MATCH(tbl_dailyDashboard[[#This Row],[runDate]:[runDate]], tbl_dateHistory[[runDate]:[runDate]], 0), MATCH(tbl_dailyDashboard[[#Headers],[avgBotRunTime]], tbl_dateHistory[#Headers], 0)), "-")</f>
        <v>x</v>
      </c>
      <c r="E1211" s="48" t="str">
        <f>IFERROR(INDEX(tbl_dateHistory[], MATCH(tbl_dailyDashboard[[#This Row],[runDate]:[runDate]], tbl_dateHistory[[runDate]:[runDate]], 0), MATCH(tbl_dailyDashboard[[#Headers],[avgTransactionTime]], tbl_dateHistory[#Headers], 0)), "-")</f>
        <v>x</v>
      </c>
      <c r="F1211" s="5" t="str">
        <f>IFERROR(INDEX(tbl_dateHistory[], MATCH(tbl_dailyDashboard[[#This Row],[runDate]:[runDate]], tbl_dateHistory[[runDate]:[runDate]], 0), MATCH(tbl_dailyDashboard[[#Headers],[botRuns]], tbl_dateHistory[#Headers], 0)), "-")</f>
        <v>x</v>
      </c>
      <c r="G1211" s="6" t="str">
        <f>IFERROR(INDEX(tbl_dateHistory[], MATCH(tbl_dailyDashboard[[#This Row],[runDate]:[runDate]], tbl_dateHistory[[runDate]:[runDate]], 0), MATCH(tbl_dailyDashboard[[#Headers],[totalTransactions]], tbl_dateHistory[#Headers], 0)), "-")</f>
        <v>x</v>
      </c>
      <c r="H1211" s="46" t="str">
        <f>IFERROR(INDEX(tbl_dateHistory[], MATCH(tbl_dailyDashboard[[#This Row],[runDate]:[runDate]], tbl_dateHistory[[runDate]:[runDate]], 0), MATCH(tbl_dailyDashboard[[#Headers],[percentSuccessful]], tbl_dateHistory[#Headers], 0)), "-")</f>
        <v>x</v>
      </c>
      <c r="I1211" s="46" t="str">
        <f>IFERROR(INDEX(tbl_dateHistory[], MATCH(tbl_dailyDashboard[[#This Row],[runDate]:[runDate]], tbl_dateHistory[[runDate]:[runDate]], 0), MATCH(tbl_dailyDashboard[[#Headers],[percentBRE]], tbl_dateHistory[#Headers], 0)), "-")</f>
        <v>x</v>
      </c>
      <c r="J1211" s="47" t="str">
        <f>IFERROR(INDEX(tbl_dateHistory[], MATCH(tbl_dailyDashboard[[#This Row],[runDate]:[runDate]], tbl_dateHistory[[runDate]:[runDate]], 0), MATCH(tbl_dailyDashboard[[#Headers],[percentSystemErrors]], tbl_dateHistory[#Headers], 0)), "-")</f>
        <v>x</v>
      </c>
      <c r="K1211" s="69"/>
    </row>
    <row r="1212" spans="2:11" x14ac:dyDescent="0.3">
      <c r="B1212" s="63"/>
      <c r="C1212" s="45" t="str">
        <f>IFERROR((INDEX(tbl_dateHistory[], tbl_dailyDashboard[[#This Row],[rowLookup]], 1)), "-")</f>
        <v>x</v>
      </c>
      <c r="D1212" s="48" t="str">
        <f>IFERROR(INDEX(tbl_dateHistory[], MATCH(tbl_dailyDashboard[[#This Row],[runDate]:[runDate]], tbl_dateHistory[[runDate]:[runDate]], 0), MATCH(tbl_dailyDashboard[[#Headers],[avgBotRunTime]], tbl_dateHistory[#Headers], 0)), "-")</f>
        <v>x</v>
      </c>
      <c r="E1212" s="48" t="str">
        <f>IFERROR(INDEX(tbl_dateHistory[], MATCH(tbl_dailyDashboard[[#This Row],[runDate]:[runDate]], tbl_dateHistory[[runDate]:[runDate]], 0), MATCH(tbl_dailyDashboard[[#Headers],[avgTransactionTime]], tbl_dateHistory[#Headers], 0)), "-")</f>
        <v>x</v>
      </c>
      <c r="F1212" s="5" t="str">
        <f>IFERROR(INDEX(tbl_dateHistory[], MATCH(tbl_dailyDashboard[[#This Row],[runDate]:[runDate]], tbl_dateHistory[[runDate]:[runDate]], 0), MATCH(tbl_dailyDashboard[[#Headers],[botRuns]], tbl_dateHistory[#Headers], 0)), "-")</f>
        <v>x</v>
      </c>
      <c r="G1212" s="6" t="str">
        <f>IFERROR(INDEX(tbl_dateHistory[], MATCH(tbl_dailyDashboard[[#This Row],[runDate]:[runDate]], tbl_dateHistory[[runDate]:[runDate]], 0), MATCH(tbl_dailyDashboard[[#Headers],[totalTransactions]], tbl_dateHistory[#Headers], 0)), "-")</f>
        <v>x</v>
      </c>
      <c r="H1212" s="46" t="str">
        <f>IFERROR(INDEX(tbl_dateHistory[], MATCH(tbl_dailyDashboard[[#This Row],[runDate]:[runDate]], tbl_dateHistory[[runDate]:[runDate]], 0), MATCH(tbl_dailyDashboard[[#Headers],[percentSuccessful]], tbl_dateHistory[#Headers], 0)), "-")</f>
        <v>x</v>
      </c>
      <c r="I1212" s="46" t="str">
        <f>IFERROR(INDEX(tbl_dateHistory[], MATCH(tbl_dailyDashboard[[#This Row],[runDate]:[runDate]], tbl_dateHistory[[runDate]:[runDate]], 0), MATCH(tbl_dailyDashboard[[#Headers],[percentBRE]], tbl_dateHistory[#Headers], 0)), "-")</f>
        <v>x</v>
      </c>
      <c r="J1212" s="47" t="str">
        <f>IFERROR(INDEX(tbl_dateHistory[], MATCH(tbl_dailyDashboard[[#This Row],[runDate]:[runDate]], tbl_dateHistory[[runDate]:[runDate]], 0), MATCH(tbl_dailyDashboard[[#Headers],[percentSystemErrors]], tbl_dateHistory[#Headers], 0)), "-")</f>
        <v>x</v>
      </c>
      <c r="K1212" s="69"/>
    </row>
    <row r="1213" spans="2:11" x14ac:dyDescent="0.3">
      <c r="B1213" s="63"/>
      <c r="C1213" s="45" t="str">
        <f>IFERROR((INDEX(tbl_dateHistory[], tbl_dailyDashboard[[#This Row],[rowLookup]], 1)), "-")</f>
        <v>x</v>
      </c>
      <c r="D1213" s="48" t="str">
        <f>IFERROR(INDEX(tbl_dateHistory[], MATCH(tbl_dailyDashboard[[#This Row],[runDate]:[runDate]], tbl_dateHistory[[runDate]:[runDate]], 0), MATCH(tbl_dailyDashboard[[#Headers],[avgBotRunTime]], tbl_dateHistory[#Headers], 0)), "-")</f>
        <v>x</v>
      </c>
      <c r="E1213" s="48" t="str">
        <f>IFERROR(INDEX(tbl_dateHistory[], MATCH(tbl_dailyDashboard[[#This Row],[runDate]:[runDate]], tbl_dateHistory[[runDate]:[runDate]], 0), MATCH(tbl_dailyDashboard[[#Headers],[avgTransactionTime]], tbl_dateHistory[#Headers], 0)), "-")</f>
        <v>x</v>
      </c>
      <c r="F1213" s="5" t="str">
        <f>IFERROR(INDEX(tbl_dateHistory[], MATCH(tbl_dailyDashboard[[#This Row],[runDate]:[runDate]], tbl_dateHistory[[runDate]:[runDate]], 0), MATCH(tbl_dailyDashboard[[#Headers],[botRuns]], tbl_dateHistory[#Headers], 0)), "-")</f>
        <v>x</v>
      </c>
      <c r="G1213" s="6" t="str">
        <f>IFERROR(INDEX(tbl_dateHistory[], MATCH(tbl_dailyDashboard[[#This Row],[runDate]:[runDate]], tbl_dateHistory[[runDate]:[runDate]], 0), MATCH(tbl_dailyDashboard[[#Headers],[totalTransactions]], tbl_dateHistory[#Headers], 0)), "-")</f>
        <v>x</v>
      </c>
      <c r="H1213" s="46" t="str">
        <f>IFERROR(INDEX(tbl_dateHistory[], MATCH(tbl_dailyDashboard[[#This Row],[runDate]:[runDate]], tbl_dateHistory[[runDate]:[runDate]], 0), MATCH(tbl_dailyDashboard[[#Headers],[percentSuccessful]], tbl_dateHistory[#Headers], 0)), "-")</f>
        <v>x</v>
      </c>
      <c r="I1213" s="46" t="str">
        <f>IFERROR(INDEX(tbl_dateHistory[], MATCH(tbl_dailyDashboard[[#This Row],[runDate]:[runDate]], tbl_dateHistory[[runDate]:[runDate]], 0), MATCH(tbl_dailyDashboard[[#Headers],[percentBRE]], tbl_dateHistory[#Headers], 0)), "-")</f>
        <v>x</v>
      </c>
      <c r="J1213" s="47" t="str">
        <f>IFERROR(INDEX(tbl_dateHistory[], MATCH(tbl_dailyDashboard[[#This Row],[runDate]:[runDate]], tbl_dateHistory[[runDate]:[runDate]], 0), MATCH(tbl_dailyDashboard[[#Headers],[percentSystemErrors]], tbl_dateHistory[#Headers], 0)), "-")</f>
        <v>x</v>
      </c>
      <c r="K1213" s="69"/>
    </row>
    <row r="1214" spans="2:11" x14ac:dyDescent="0.3">
      <c r="B1214" s="63"/>
      <c r="C1214" s="45" t="str">
        <f>IFERROR((INDEX(tbl_dateHistory[], tbl_dailyDashboard[[#This Row],[rowLookup]], 1)), "-")</f>
        <v>x</v>
      </c>
      <c r="D1214" s="48" t="str">
        <f>IFERROR(INDEX(tbl_dateHistory[], MATCH(tbl_dailyDashboard[[#This Row],[runDate]:[runDate]], tbl_dateHistory[[runDate]:[runDate]], 0), MATCH(tbl_dailyDashboard[[#Headers],[avgBotRunTime]], tbl_dateHistory[#Headers], 0)), "-")</f>
        <v>x</v>
      </c>
      <c r="E1214" s="48" t="str">
        <f>IFERROR(INDEX(tbl_dateHistory[], MATCH(tbl_dailyDashboard[[#This Row],[runDate]:[runDate]], tbl_dateHistory[[runDate]:[runDate]], 0), MATCH(tbl_dailyDashboard[[#Headers],[avgTransactionTime]], tbl_dateHistory[#Headers], 0)), "-")</f>
        <v>x</v>
      </c>
      <c r="F1214" s="5" t="str">
        <f>IFERROR(INDEX(tbl_dateHistory[], MATCH(tbl_dailyDashboard[[#This Row],[runDate]:[runDate]], tbl_dateHistory[[runDate]:[runDate]], 0), MATCH(tbl_dailyDashboard[[#Headers],[botRuns]], tbl_dateHistory[#Headers], 0)), "-")</f>
        <v>x</v>
      </c>
      <c r="G1214" s="6" t="str">
        <f>IFERROR(INDEX(tbl_dateHistory[], MATCH(tbl_dailyDashboard[[#This Row],[runDate]:[runDate]], tbl_dateHistory[[runDate]:[runDate]], 0), MATCH(tbl_dailyDashboard[[#Headers],[totalTransactions]], tbl_dateHistory[#Headers], 0)), "-")</f>
        <v>x</v>
      </c>
      <c r="H1214" s="46" t="str">
        <f>IFERROR(INDEX(tbl_dateHistory[], MATCH(tbl_dailyDashboard[[#This Row],[runDate]:[runDate]], tbl_dateHistory[[runDate]:[runDate]], 0), MATCH(tbl_dailyDashboard[[#Headers],[percentSuccessful]], tbl_dateHistory[#Headers], 0)), "-")</f>
        <v>x</v>
      </c>
      <c r="I1214" s="46" t="str">
        <f>IFERROR(INDEX(tbl_dateHistory[], MATCH(tbl_dailyDashboard[[#This Row],[runDate]:[runDate]], tbl_dateHistory[[runDate]:[runDate]], 0), MATCH(tbl_dailyDashboard[[#Headers],[percentBRE]], tbl_dateHistory[#Headers], 0)), "-")</f>
        <v>x</v>
      </c>
      <c r="J1214" s="47" t="str">
        <f>IFERROR(INDEX(tbl_dateHistory[], MATCH(tbl_dailyDashboard[[#This Row],[runDate]:[runDate]], tbl_dateHistory[[runDate]:[runDate]], 0), MATCH(tbl_dailyDashboard[[#Headers],[percentSystemErrors]], tbl_dateHistory[#Headers], 0)), "-")</f>
        <v>x</v>
      </c>
      <c r="K1214" s="69"/>
    </row>
    <row r="1215" spans="2:11" x14ac:dyDescent="0.3">
      <c r="B1215" s="63"/>
      <c r="C1215" s="45" t="str">
        <f>IFERROR((INDEX(tbl_dateHistory[], tbl_dailyDashboard[[#This Row],[rowLookup]], 1)), "-")</f>
        <v>x</v>
      </c>
      <c r="D1215" s="48" t="str">
        <f>IFERROR(INDEX(tbl_dateHistory[], MATCH(tbl_dailyDashboard[[#This Row],[runDate]:[runDate]], tbl_dateHistory[[runDate]:[runDate]], 0), MATCH(tbl_dailyDashboard[[#Headers],[avgBotRunTime]], tbl_dateHistory[#Headers], 0)), "-")</f>
        <v>x</v>
      </c>
      <c r="E1215" s="48" t="str">
        <f>IFERROR(INDEX(tbl_dateHistory[], MATCH(tbl_dailyDashboard[[#This Row],[runDate]:[runDate]], tbl_dateHistory[[runDate]:[runDate]], 0), MATCH(tbl_dailyDashboard[[#Headers],[avgTransactionTime]], tbl_dateHistory[#Headers], 0)), "-")</f>
        <v>x</v>
      </c>
      <c r="F1215" s="5" t="str">
        <f>IFERROR(INDEX(tbl_dateHistory[], MATCH(tbl_dailyDashboard[[#This Row],[runDate]:[runDate]], tbl_dateHistory[[runDate]:[runDate]], 0), MATCH(tbl_dailyDashboard[[#Headers],[botRuns]], tbl_dateHistory[#Headers], 0)), "-")</f>
        <v>x</v>
      </c>
      <c r="G1215" s="6" t="str">
        <f>IFERROR(INDEX(tbl_dateHistory[], MATCH(tbl_dailyDashboard[[#This Row],[runDate]:[runDate]], tbl_dateHistory[[runDate]:[runDate]], 0), MATCH(tbl_dailyDashboard[[#Headers],[totalTransactions]], tbl_dateHistory[#Headers], 0)), "-")</f>
        <v>x</v>
      </c>
      <c r="H1215" s="46" t="str">
        <f>IFERROR(INDEX(tbl_dateHistory[], MATCH(tbl_dailyDashboard[[#This Row],[runDate]:[runDate]], tbl_dateHistory[[runDate]:[runDate]], 0), MATCH(tbl_dailyDashboard[[#Headers],[percentSuccessful]], tbl_dateHistory[#Headers], 0)), "-")</f>
        <v>x</v>
      </c>
      <c r="I1215" s="46" t="str">
        <f>IFERROR(INDEX(tbl_dateHistory[], MATCH(tbl_dailyDashboard[[#This Row],[runDate]:[runDate]], tbl_dateHistory[[runDate]:[runDate]], 0), MATCH(tbl_dailyDashboard[[#Headers],[percentBRE]], tbl_dateHistory[#Headers], 0)), "-")</f>
        <v>x</v>
      </c>
      <c r="J1215" s="47" t="str">
        <f>IFERROR(INDEX(tbl_dateHistory[], MATCH(tbl_dailyDashboard[[#This Row],[runDate]:[runDate]], tbl_dateHistory[[runDate]:[runDate]], 0), MATCH(tbl_dailyDashboard[[#Headers],[percentSystemErrors]], tbl_dateHistory[#Headers], 0)), "-")</f>
        <v>x</v>
      </c>
      <c r="K1215" s="69"/>
    </row>
    <row r="1216" spans="2:11" x14ac:dyDescent="0.3">
      <c r="B1216" s="63"/>
      <c r="C1216" s="45" t="str">
        <f>IFERROR((INDEX(tbl_dateHistory[], tbl_dailyDashboard[[#This Row],[rowLookup]], 1)), "-")</f>
        <v>x</v>
      </c>
      <c r="D1216" s="48" t="str">
        <f>IFERROR(INDEX(tbl_dateHistory[], MATCH(tbl_dailyDashboard[[#This Row],[runDate]:[runDate]], tbl_dateHistory[[runDate]:[runDate]], 0), MATCH(tbl_dailyDashboard[[#Headers],[avgBotRunTime]], tbl_dateHistory[#Headers], 0)), "-")</f>
        <v>x</v>
      </c>
      <c r="E1216" s="48" t="str">
        <f>IFERROR(INDEX(tbl_dateHistory[], MATCH(tbl_dailyDashboard[[#This Row],[runDate]:[runDate]], tbl_dateHistory[[runDate]:[runDate]], 0), MATCH(tbl_dailyDashboard[[#Headers],[avgTransactionTime]], tbl_dateHistory[#Headers], 0)), "-")</f>
        <v>x</v>
      </c>
      <c r="F1216" s="5" t="str">
        <f>IFERROR(INDEX(tbl_dateHistory[], MATCH(tbl_dailyDashboard[[#This Row],[runDate]:[runDate]], tbl_dateHistory[[runDate]:[runDate]], 0), MATCH(tbl_dailyDashboard[[#Headers],[botRuns]], tbl_dateHistory[#Headers], 0)), "-")</f>
        <v>x</v>
      </c>
      <c r="G1216" s="6" t="str">
        <f>IFERROR(INDEX(tbl_dateHistory[], MATCH(tbl_dailyDashboard[[#This Row],[runDate]:[runDate]], tbl_dateHistory[[runDate]:[runDate]], 0), MATCH(tbl_dailyDashboard[[#Headers],[totalTransactions]], tbl_dateHistory[#Headers], 0)), "-")</f>
        <v>x</v>
      </c>
      <c r="H1216" s="46" t="str">
        <f>IFERROR(INDEX(tbl_dateHistory[], MATCH(tbl_dailyDashboard[[#This Row],[runDate]:[runDate]], tbl_dateHistory[[runDate]:[runDate]], 0), MATCH(tbl_dailyDashboard[[#Headers],[percentSuccessful]], tbl_dateHistory[#Headers], 0)), "-")</f>
        <v>x</v>
      </c>
      <c r="I1216" s="46" t="str">
        <f>IFERROR(INDEX(tbl_dateHistory[], MATCH(tbl_dailyDashboard[[#This Row],[runDate]:[runDate]], tbl_dateHistory[[runDate]:[runDate]], 0), MATCH(tbl_dailyDashboard[[#Headers],[percentBRE]], tbl_dateHistory[#Headers], 0)), "-")</f>
        <v>x</v>
      </c>
      <c r="J1216" s="47" t="str">
        <f>IFERROR(INDEX(tbl_dateHistory[], MATCH(tbl_dailyDashboard[[#This Row],[runDate]:[runDate]], tbl_dateHistory[[runDate]:[runDate]], 0), MATCH(tbl_dailyDashboard[[#Headers],[percentSystemErrors]], tbl_dateHistory[#Headers], 0)), "-")</f>
        <v>x</v>
      </c>
      <c r="K1216" s="69"/>
    </row>
    <row r="1217" spans="2:11" x14ac:dyDescent="0.3">
      <c r="B1217" s="63"/>
      <c r="C1217" s="45" t="str">
        <f>IFERROR((INDEX(tbl_dateHistory[], tbl_dailyDashboard[[#This Row],[rowLookup]], 1)), "-")</f>
        <v>x</v>
      </c>
      <c r="D1217" s="48" t="str">
        <f>IFERROR(INDEX(tbl_dateHistory[], MATCH(tbl_dailyDashboard[[#This Row],[runDate]:[runDate]], tbl_dateHistory[[runDate]:[runDate]], 0), MATCH(tbl_dailyDashboard[[#Headers],[avgBotRunTime]], tbl_dateHistory[#Headers], 0)), "-")</f>
        <v>x</v>
      </c>
      <c r="E1217" s="48" t="str">
        <f>IFERROR(INDEX(tbl_dateHistory[], MATCH(tbl_dailyDashboard[[#This Row],[runDate]:[runDate]], tbl_dateHistory[[runDate]:[runDate]], 0), MATCH(tbl_dailyDashboard[[#Headers],[avgTransactionTime]], tbl_dateHistory[#Headers], 0)), "-")</f>
        <v>x</v>
      </c>
      <c r="F1217" s="5" t="str">
        <f>IFERROR(INDEX(tbl_dateHistory[], MATCH(tbl_dailyDashboard[[#This Row],[runDate]:[runDate]], tbl_dateHistory[[runDate]:[runDate]], 0), MATCH(tbl_dailyDashboard[[#Headers],[botRuns]], tbl_dateHistory[#Headers], 0)), "-")</f>
        <v>x</v>
      </c>
      <c r="G1217" s="6" t="str">
        <f>IFERROR(INDEX(tbl_dateHistory[], MATCH(tbl_dailyDashboard[[#This Row],[runDate]:[runDate]], tbl_dateHistory[[runDate]:[runDate]], 0), MATCH(tbl_dailyDashboard[[#Headers],[totalTransactions]], tbl_dateHistory[#Headers], 0)), "-")</f>
        <v>x</v>
      </c>
      <c r="H1217" s="46" t="str">
        <f>IFERROR(INDEX(tbl_dateHistory[], MATCH(tbl_dailyDashboard[[#This Row],[runDate]:[runDate]], tbl_dateHistory[[runDate]:[runDate]], 0), MATCH(tbl_dailyDashboard[[#Headers],[percentSuccessful]], tbl_dateHistory[#Headers], 0)), "-")</f>
        <v>x</v>
      </c>
      <c r="I1217" s="46" t="str">
        <f>IFERROR(INDEX(tbl_dateHistory[], MATCH(tbl_dailyDashboard[[#This Row],[runDate]:[runDate]], tbl_dateHistory[[runDate]:[runDate]], 0), MATCH(tbl_dailyDashboard[[#Headers],[percentBRE]], tbl_dateHistory[#Headers], 0)), "-")</f>
        <v>x</v>
      </c>
      <c r="J1217" s="47" t="str">
        <f>IFERROR(INDEX(tbl_dateHistory[], MATCH(tbl_dailyDashboard[[#This Row],[runDate]:[runDate]], tbl_dateHistory[[runDate]:[runDate]], 0), MATCH(tbl_dailyDashboard[[#Headers],[percentSystemErrors]], tbl_dateHistory[#Headers], 0)), "-")</f>
        <v>x</v>
      </c>
      <c r="K1217" s="69"/>
    </row>
    <row r="1218" spans="2:11" x14ac:dyDescent="0.3">
      <c r="B1218" s="63"/>
      <c r="C1218" s="45" t="str">
        <f>IFERROR((INDEX(tbl_dateHistory[], tbl_dailyDashboard[[#This Row],[rowLookup]], 1)), "-")</f>
        <v>x</v>
      </c>
      <c r="D1218" s="48" t="str">
        <f>IFERROR(INDEX(tbl_dateHistory[], MATCH(tbl_dailyDashboard[[#This Row],[runDate]:[runDate]], tbl_dateHistory[[runDate]:[runDate]], 0), MATCH(tbl_dailyDashboard[[#Headers],[avgBotRunTime]], tbl_dateHistory[#Headers], 0)), "-")</f>
        <v>x</v>
      </c>
      <c r="E1218" s="48" t="str">
        <f>IFERROR(INDEX(tbl_dateHistory[], MATCH(tbl_dailyDashboard[[#This Row],[runDate]:[runDate]], tbl_dateHistory[[runDate]:[runDate]], 0), MATCH(tbl_dailyDashboard[[#Headers],[avgTransactionTime]], tbl_dateHistory[#Headers], 0)), "-")</f>
        <v>x</v>
      </c>
      <c r="F1218" s="5" t="str">
        <f>IFERROR(INDEX(tbl_dateHistory[], MATCH(tbl_dailyDashboard[[#This Row],[runDate]:[runDate]], tbl_dateHistory[[runDate]:[runDate]], 0), MATCH(tbl_dailyDashboard[[#Headers],[botRuns]], tbl_dateHistory[#Headers], 0)), "-")</f>
        <v>x</v>
      </c>
      <c r="G1218" s="6" t="str">
        <f>IFERROR(INDEX(tbl_dateHistory[], MATCH(tbl_dailyDashboard[[#This Row],[runDate]:[runDate]], tbl_dateHistory[[runDate]:[runDate]], 0), MATCH(tbl_dailyDashboard[[#Headers],[totalTransactions]], tbl_dateHistory[#Headers], 0)), "-")</f>
        <v>x</v>
      </c>
      <c r="H1218" s="46" t="str">
        <f>IFERROR(INDEX(tbl_dateHistory[], MATCH(tbl_dailyDashboard[[#This Row],[runDate]:[runDate]], tbl_dateHistory[[runDate]:[runDate]], 0), MATCH(tbl_dailyDashboard[[#Headers],[percentSuccessful]], tbl_dateHistory[#Headers], 0)), "-")</f>
        <v>x</v>
      </c>
      <c r="I1218" s="46" t="str">
        <f>IFERROR(INDEX(tbl_dateHistory[], MATCH(tbl_dailyDashboard[[#This Row],[runDate]:[runDate]], tbl_dateHistory[[runDate]:[runDate]], 0), MATCH(tbl_dailyDashboard[[#Headers],[percentBRE]], tbl_dateHistory[#Headers], 0)), "-")</f>
        <v>x</v>
      </c>
      <c r="J1218" s="47" t="str">
        <f>IFERROR(INDEX(tbl_dateHistory[], MATCH(tbl_dailyDashboard[[#This Row],[runDate]:[runDate]], tbl_dateHistory[[runDate]:[runDate]], 0), MATCH(tbl_dailyDashboard[[#Headers],[percentSystemErrors]], tbl_dateHistory[#Headers], 0)), "-")</f>
        <v>x</v>
      </c>
      <c r="K1218" s="69"/>
    </row>
    <row r="1219" spans="2:11" x14ac:dyDescent="0.3">
      <c r="B1219" s="63"/>
      <c r="C1219" s="45" t="str">
        <f>IFERROR((INDEX(tbl_dateHistory[], tbl_dailyDashboard[[#This Row],[rowLookup]], 1)), "-")</f>
        <v>x</v>
      </c>
      <c r="D1219" s="48" t="str">
        <f>IFERROR(INDEX(tbl_dateHistory[], MATCH(tbl_dailyDashboard[[#This Row],[runDate]:[runDate]], tbl_dateHistory[[runDate]:[runDate]], 0), MATCH(tbl_dailyDashboard[[#Headers],[avgBotRunTime]], tbl_dateHistory[#Headers], 0)), "-")</f>
        <v>x</v>
      </c>
      <c r="E1219" s="48" t="str">
        <f>IFERROR(INDEX(tbl_dateHistory[], MATCH(tbl_dailyDashboard[[#This Row],[runDate]:[runDate]], tbl_dateHistory[[runDate]:[runDate]], 0), MATCH(tbl_dailyDashboard[[#Headers],[avgTransactionTime]], tbl_dateHistory[#Headers], 0)), "-")</f>
        <v>x</v>
      </c>
      <c r="F1219" s="5" t="str">
        <f>IFERROR(INDEX(tbl_dateHistory[], MATCH(tbl_dailyDashboard[[#This Row],[runDate]:[runDate]], tbl_dateHistory[[runDate]:[runDate]], 0), MATCH(tbl_dailyDashboard[[#Headers],[botRuns]], tbl_dateHistory[#Headers], 0)), "-")</f>
        <v>x</v>
      </c>
      <c r="G1219" s="6" t="str">
        <f>IFERROR(INDEX(tbl_dateHistory[], MATCH(tbl_dailyDashboard[[#This Row],[runDate]:[runDate]], tbl_dateHistory[[runDate]:[runDate]], 0), MATCH(tbl_dailyDashboard[[#Headers],[totalTransactions]], tbl_dateHistory[#Headers], 0)), "-")</f>
        <v>x</v>
      </c>
      <c r="H1219" s="46" t="str">
        <f>IFERROR(INDEX(tbl_dateHistory[], MATCH(tbl_dailyDashboard[[#This Row],[runDate]:[runDate]], tbl_dateHistory[[runDate]:[runDate]], 0), MATCH(tbl_dailyDashboard[[#Headers],[percentSuccessful]], tbl_dateHistory[#Headers], 0)), "-")</f>
        <v>x</v>
      </c>
      <c r="I1219" s="46" t="str">
        <f>IFERROR(INDEX(tbl_dateHistory[], MATCH(tbl_dailyDashboard[[#This Row],[runDate]:[runDate]], tbl_dateHistory[[runDate]:[runDate]], 0), MATCH(tbl_dailyDashboard[[#Headers],[percentBRE]], tbl_dateHistory[#Headers], 0)), "-")</f>
        <v>x</v>
      </c>
      <c r="J1219" s="47" t="str">
        <f>IFERROR(INDEX(tbl_dateHistory[], MATCH(tbl_dailyDashboard[[#This Row],[runDate]:[runDate]], tbl_dateHistory[[runDate]:[runDate]], 0), MATCH(tbl_dailyDashboard[[#Headers],[percentSystemErrors]], tbl_dateHistory[#Headers], 0)), "-")</f>
        <v>x</v>
      </c>
      <c r="K1219" s="69"/>
    </row>
    <row r="1220" spans="2:11" x14ac:dyDescent="0.3">
      <c r="B1220" s="63"/>
      <c r="C1220" s="45" t="str">
        <f>IFERROR((INDEX(tbl_dateHistory[], tbl_dailyDashboard[[#This Row],[rowLookup]], 1)), "-")</f>
        <v>x</v>
      </c>
      <c r="D1220" s="48" t="str">
        <f>IFERROR(INDEX(tbl_dateHistory[], MATCH(tbl_dailyDashboard[[#This Row],[runDate]:[runDate]], tbl_dateHistory[[runDate]:[runDate]], 0), MATCH(tbl_dailyDashboard[[#Headers],[avgBotRunTime]], tbl_dateHistory[#Headers], 0)), "-")</f>
        <v>x</v>
      </c>
      <c r="E1220" s="48" t="str">
        <f>IFERROR(INDEX(tbl_dateHistory[], MATCH(tbl_dailyDashboard[[#This Row],[runDate]:[runDate]], tbl_dateHistory[[runDate]:[runDate]], 0), MATCH(tbl_dailyDashboard[[#Headers],[avgTransactionTime]], tbl_dateHistory[#Headers], 0)), "-")</f>
        <v>x</v>
      </c>
      <c r="F1220" s="5" t="str">
        <f>IFERROR(INDEX(tbl_dateHistory[], MATCH(tbl_dailyDashboard[[#This Row],[runDate]:[runDate]], tbl_dateHistory[[runDate]:[runDate]], 0), MATCH(tbl_dailyDashboard[[#Headers],[botRuns]], tbl_dateHistory[#Headers], 0)), "-")</f>
        <v>x</v>
      </c>
      <c r="G1220" s="6" t="str">
        <f>IFERROR(INDEX(tbl_dateHistory[], MATCH(tbl_dailyDashboard[[#This Row],[runDate]:[runDate]], tbl_dateHistory[[runDate]:[runDate]], 0), MATCH(tbl_dailyDashboard[[#Headers],[totalTransactions]], tbl_dateHistory[#Headers], 0)), "-")</f>
        <v>x</v>
      </c>
      <c r="H1220" s="46" t="str">
        <f>IFERROR(INDEX(tbl_dateHistory[], MATCH(tbl_dailyDashboard[[#This Row],[runDate]:[runDate]], tbl_dateHistory[[runDate]:[runDate]], 0), MATCH(tbl_dailyDashboard[[#Headers],[percentSuccessful]], tbl_dateHistory[#Headers], 0)), "-")</f>
        <v>x</v>
      </c>
      <c r="I1220" s="46" t="str">
        <f>IFERROR(INDEX(tbl_dateHistory[], MATCH(tbl_dailyDashboard[[#This Row],[runDate]:[runDate]], tbl_dateHistory[[runDate]:[runDate]], 0), MATCH(tbl_dailyDashboard[[#Headers],[percentBRE]], tbl_dateHistory[#Headers], 0)), "-")</f>
        <v>x</v>
      </c>
      <c r="J1220" s="47" t="str">
        <f>IFERROR(INDEX(tbl_dateHistory[], MATCH(tbl_dailyDashboard[[#This Row],[runDate]:[runDate]], tbl_dateHistory[[runDate]:[runDate]], 0), MATCH(tbl_dailyDashboard[[#Headers],[percentSystemErrors]], tbl_dateHistory[#Headers], 0)), "-")</f>
        <v>x</v>
      </c>
      <c r="K1220" s="69"/>
    </row>
    <row r="1221" spans="2:11" x14ac:dyDescent="0.3">
      <c r="B1221" s="63"/>
      <c r="C1221" s="45" t="str">
        <f>IFERROR((INDEX(tbl_dateHistory[], tbl_dailyDashboard[[#This Row],[rowLookup]], 1)), "-")</f>
        <v>x</v>
      </c>
      <c r="D1221" s="48" t="str">
        <f>IFERROR(INDEX(tbl_dateHistory[], MATCH(tbl_dailyDashboard[[#This Row],[runDate]:[runDate]], tbl_dateHistory[[runDate]:[runDate]], 0), MATCH(tbl_dailyDashboard[[#Headers],[avgBotRunTime]], tbl_dateHistory[#Headers], 0)), "-")</f>
        <v>x</v>
      </c>
      <c r="E1221" s="48" t="str">
        <f>IFERROR(INDEX(tbl_dateHistory[], MATCH(tbl_dailyDashboard[[#This Row],[runDate]:[runDate]], tbl_dateHistory[[runDate]:[runDate]], 0), MATCH(tbl_dailyDashboard[[#Headers],[avgTransactionTime]], tbl_dateHistory[#Headers], 0)), "-")</f>
        <v>x</v>
      </c>
      <c r="F1221" s="5" t="str">
        <f>IFERROR(INDEX(tbl_dateHistory[], MATCH(tbl_dailyDashboard[[#This Row],[runDate]:[runDate]], tbl_dateHistory[[runDate]:[runDate]], 0), MATCH(tbl_dailyDashboard[[#Headers],[botRuns]], tbl_dateHistory[#Headers], 0)), "-")</f>
        <v>x</v>
      </c>
      <c r="G1221" s="6" t="str">
        <f>IFERROR(INDEX(tbl_dateHistory[], MATCH(tbl_dailyDashboard[[#This Row],[runDate]:[runDate]], tbl_dateHistory[[runDate]:[runDate]], 0), MATCH(tbl_dailyDashboard[[#Headers],[totalTransactions]], tbl_dateHistory[#Headers], 0)), "-")</f>
        <v>x</v>
      </c>
      <c r="H1221" s="46" t="str">
        <f>IFERROR(INDEX(tbl_dateHistory[], MATCH(tbl_dailyDashboard[[#This Row],[runDate]:[runDate]], tbl_dateHistory[[runDate]:[runDate]], 0), MATCH(tbl_dailyDashboard[[#Headers],[percentSuccessful]], tbl_dateHistory[#Headers], 0)), "-")</f>
        <v>x</v>
      </c>
      <c r="I1221" s="46" t="str">
        <f>IFERROR(INDEX(tbl_dateHistory[], MATCH(tbl_dailyDashboard[[#This Row],[runDate]:[runDate]], tbl_dateHistory[[runDate]:[runDate]], 0), MATCH(tbl_dailyDashboard[[#Headers],[percentBRE]], tbl_dateHistory[#Headers], 0)), "-")</f>
        <v>x</v>
      </c>
      <c r="J1221" s="47" t="str">
        <f>IFERROR(INDEX(tbl_dateHistory[], MATCH(tbl_dailyDashboard[[#This Row],[runDate]:[runDate]], tbl_dateHistory[[runDate]:[runDate]], 0), MATCH(tbl_dailyDashboard[[#Headers],[percentSystemErrors]], tbl_dateHistory[#Headers], 0)), "-")</f>
        <v>x</v>
      </c>
      <c r="K1221" s="69"/>
    </row>
    <row r="1222" spans="2:11" x14ac:dyDescent="0.3">
      <c r="B1222" s="63"/>
      <c r="C1222" s="45" t="str">
        <f>IFERROR((INDEX(tbl_dateHistory[], tbl_dailyDashboard[[#This Row],[rowLookup]], 1)), "-")</f>
        <v>x</v>
      </c>
      <c r="D1222" s="48" t="str">
        <f>IFERROR(INDEX(tbl_dateHistory[], MATCH(tbl_dailyDashboard[[#This Row],[runDate]:[runDate]], tbl_dateHistory[[runDate]:[runDate]], 0), MATCH(tbl_dailyDashboard[[#Headers],[avgBotRunTime]], tbl_dateHistory[#Headers], 0)), "-")</f>
        <v>x</v>
      </c>
      <c r="E1222" s="48" t="str">
        <f>IFERROR(INDEX(tbl_dateHistory[], MATCH(tbl_dailyDashboard[[#This Row],[runDate]:[runDate]], tbl_dateHistory[[runDate]:[runDate]], 0), MATCH(tbl_dailyDashboard[[#Headers],[avgTransactionTime]], tbl_dateHistory[#Headers], 0)), "-")</f>
        <v>x</v>
      </c>
      <c r="F1222" s="5" t="str">
        <f>IFERROR(INDEX(tbl_dateHistory[], MATCH(tbl_dailyDashboard[[#This Row],[runDate]:[runDate]], tbl_dateHistory[[runDate]:[runDate]], 0), MATCH(tbl_dailyDashboard[[#Headers],[botRuns]], tbl_dateHistory[#Headers], 0)), "-")</f>
        <v>x</v>
      </c>
      <c r="G1222" s="6" t="str">
        <f>IFERROR(INDEX(tbl_dateHistory[], MATCH(tbl_dailyDashboard[[#This Row],[runDate]:[runDate]], tbl_dateHistory[[runDate]:[runDate]], 0), MATCH(tbl_dailyDashboard[[#Headers],[totalTransactions]], tbl_dateHistory[#Headers], 0)), "-")</f>
        <v>x</v>
      </c>
      <c r="H1222" s="46" t="str">
        <f>IFERROR(INDEX(tbl_dateHistory[], MATCH(tbl_dailyDashboard[[#This Row],[runDate]:[runDate]], tbl_dateHistory[[runDate]:[runDate]], 0), MATCH(tbl_dailyDashboard[[#Headers],[percentSuccessful]], tbl_dateHistory[#Headers], 0)), "-")</f>
        <v>x</v>
      </c>
      <c r="I1222" s="46" t="str">
        <f>IFERROR(INDEX(tbl_dateHistory[], MATCH(tbl_dailyDashboard[[#This Row],[runDate]:[runDate]], tbl_dateHistory[[runDate]:[runDate]], 0), MATCH(tbl_dailyDashboard[[#Headers],[percentBRE]], tbl_dateHistory[#Headers], 0)), "-")</f>
        <v>x</v>
      </c>
      <c r="J1222" s="47" t="str">
        <f>IFERROR(INDEX(tbl_dateHistory[], MATCH(tbl_dailyDashboard[[#This Row],[runDate]:[runDate]], tbl_dateHistory[[runDate]:[runDate]], 0), MATCH(tbl_dailyDashboard[[#Headers],[percentSystemErrors]], tbl_dateHistory[#Headers], 0)), "-")</f>
        <v>x</v>
      </c>
      <c r="K1222" s="69"/>
    </row>
    <row r="1223" spans="2:11" x14ac:dyDescent="0.3">
      <c r="B1223" s="63"/>
      <c r="C1223" s="45" t="str">
        <f>IFERROR((INDEX(tbl_dateHistory[], tbl_dailyDashboard[[#This Row],[rowLookup]], 1)), "-")</f>
        <v>x</v>
      </c>
      <c r="D1223" s="48" t="str">
        <f>IFERROR(INDEX(tbl_dateHistory[], MATCH(tbl_dailyDashboard[[#This Row],[runDate]:[runDate]], tbl_dateHistory[[runDate]:[runDate]], 0), MATCH(tbl_dailyDashboard[[#Headers],[avgBotRunTime]], tbl_dateHistory[#Headers], 0)), "-")</f>
        <v>x</v>
      </c>
      <c r="E1223" s="48" t="str">
        <f>IFERROR(INDEX(tbl_dateHistory[], MATCH(tbl_dailyDashboard[[#This Row],[runDate]:[runDate]], tbl_dateHistory[[runDate]:[runDate]], 0), MATCH(tbl_dailyDashboard[[#Headers],[avgTransactionTime]], tbl_dateHistory[#Headers], 0)), "-")</f>
        <v>x</v>
      </c>
      <c r="F1223" s="5" t="str">
        <f>IFERROR(INDEX(tbl_dateHistory[], MATCH(tbl_dailyDashboard[[#This Row],[runDate]:[runDate]], tbl_dateHistory[[runDate]:[runDate]], 0), MATCH(tbl_dailyDashboard[[#Headers],[botRuns]], tbl_dateHistory[#Headers], 0)), "-")</f>
        <v>x</v>
      </c>
      <c r="G1223" s="6" t="str">
        <f>IFERROR(INDEX(tbl_dateHistory[], MATCH(tbl_dailyDashboard[[#This Row],[runDate]:[runDate]], tbl_dateHistory[[runDate]:[runDate]], 0), MATCH(tbl_dailyDashboard[[#Headers],[totalTransactions]], tbl_dateHistory[#Headers], 0)), "-")</f>
        <v>x</v>
      </c>
      <c r="H1223" s="46" t="str">
        <f>IFERROR(INDEX(tbl_dateHistory[], MATCH(tbl_dailyDashboard[[#This Row],[runDate]:[runDate]], tbl_dateHistory[[runDate]:[runDate]], 0), MATCH(tbl_dailyDashboard[[#Headers],[percentSuccessful]], tbl_dateHistory[#Headers], 0)), "-")</f>
        <v>x</v>
      </c>
      <c r="I1223" s="46" t="str">
        <f>IFERROR(INDEX(tbl_dateHistory[], MATCH(tbl_dailyDashboard[[#This Row],[runDate]:[runDate]], tbl_dateHistory[[runDate]:[runDate]], 0), MATCH(tbl_dailyDashboard[[#Headers],[percentBRE]], tbl_dateHistory[#Headers], 0)), "-")</f>
        <v>x</v>
      </c>
      <c r="J1223" s="47" t="str">
        <f>IFERROR(INDEX(tbl_dateHistory[], MATCH(tbl_dailyDashboard[[#This Row],[runDate]:[runDate]], tbl_dateHistory[[runDate]:[runDate]], 0), MATCH(tbl_dailyDashboard[[#Headers],[percentSystemErrors]], tbl_dateHistory[#Headers], 0)), "-")</f>
        <v>x</v>
      </c>
      <c r="K1223" s="69"/>
    </row>
    <row r="1224" spans="2:11" x14ac:dyDescent="0.3">
      <c r="B1224" s="63"/>
      <c r="C1224" s="45" t="str">
        <f>IFERROR((INDEX(tbl_dateHistory[], tbl_dailyDashboard[[#This Row],[rowLookup]], 1)), "-")</f>
        <v>x</v>
      </c>
      <c r="D1224" s="48" t="str">
        <f>IFERROR(INDEX(tbl_dateHistory[], MATCH(tbl_dailyDashboard[[#This Row],[runDate]:[runDate]], tbl_dateHistory[[runDate]:[runDate]], 0), MATCH(tbl_dailyDashboard[[#Headers],[avgBotRunTime]], tbl_dateHistory[#Headers], 0)), "-")</f>
        <v>x</v>
      </c>
      <c r="E1224" s="48" t="str">
        <f>IFERROR(INDEX(tbl_dateHistory[], MATCH(tbl_dailyDashboard[[#This Row],[runDate]:[runDate]], tbl_dateHistory[[runDate]:[runDate]], 0), MATCH(tbl_dailyDashboard[[#Headers],[avgTransactionTime]], tbl_dateHistory[#Headers], 0)), "-")</f>
        <v>x</v>
      </c>
      <c r="F1224" s="5" t="str">
        <f>IFERROR(INDEX(tbl_dateHistory[], MATCH(tbl_dailyDashboard[[#This Row],[runDate]:[runDate]], tbl_dateHistory[[runDate]:[runDate]], 0), MATCH(tbl_dailyDashboard[[#Headers],[botRuns]], tbl_dateHistory[#Headers], 0)), "-")</f>
        <v>x</v>
      </c>
      <c r="G1224" s="6" t="str">
        <f>IFERROR(INDEX(tbl_dateHistory[], MATCH(tbl_dailyDashboard[[#This Row],[runDate]:[runDate]], tbl_dateHistory[[runDate]:[runDate]], 0), MATCH(tbl_dailyDashboard[[#Headers],[totalTransactions]], tbl_dateHistory[#Headers], 0)), "-")</f>
        <v>x</v>
      </c>
      <c r="H1224" s="46" t="str">
        <f>IFERROR(INDEX(tbl_dateHistory[], MATCH(tbl_dailyDashboard[[#This Row],[runDate]:[runDate]], tbl_dateHistory[[runDate]:[runDate]], 0), MATCH(tbl_dailyDashboard[[#Headers],[percentSuccessful]], tbl_dateHistory[#Headers], 0)), "-")</f>
        <v>x</v>
      </c>
      <c r="I1224" s="46" t="str">
        <f>IFERROR(INDEX(tbl_dateHistory[], MATCH(tbl_dailyDashboard[[#This Row],[runDate]:[runDate]], tbl_dateHistory[[runDate]:[runDate]], 0), MATCH(tbl_dailyDashboard[[#Headers],[percentBRE]], tbl_dateHistory[#Headers], 0)), "-")</f>
        <v>x</v>
      </c>
      <c r="J1224" s="47" t="str">
        <f>IFERROR(INDEX(tbl_dateHistory[], MATCH(tbl_dailyDashboard[[#This Row],[runDate]:[runDate]], tbl_dateHistory[[runDate]:[runDate]], 0), MATCH(tbl_dailyDashboard[[#Headers],[percentSystemErrors]], tbl_dateHistory[#Headers], 0)), "-")</f>
        <v>x</v>
      </c>
      <c r="K1224" s="69"/>
    </row>
    <row r="1225" spans="2:11" x14ac:dyDescent="0.3">
      <c r="B1225" s="63"/>
      <c r="C1225" s="45" t="str">
        <f>IFERROR((INDEX(tbl_dateHistory[], tbl_dailyDashboard[[#This Row],[rowLookup]], 1)), "-")</f>
        <v>x</v>
      </c>
      <c r="D1225" s="48" t="str">
        <f>IFERROR(INDEX(tbl_dateHistory[], MATCH(tbl_dailyDashboard[[#This Row],[runDate]:[runDate]], tbl_dateHistory[[runDate]:[runDate]], 0), MATCH(tbl_dailyDashboard[[#Headers],[avgBotRunTime]], tbl_dateHistory[#Headers], 0)), "-")</f>
        <v>x</v>
      </c>
      <c r="E1225" s="48" t="str">
        <f>IFERROR(INDEX(tbl_dateHistory[], MATCH(tbl_dailyDashboard[[#This Row],[runDate]:[runDate]], tbl_dateHistory[[runDate]:[runDate]], 0), MATCH(tbl_dailyDashboard[[#Headers],[avgTransactionTime]], tbl_dateHistory[#Headers], 0)), "-")</f>
        <v>x</v>
      </c>
      <c r="F1225" s="5" t="str">
        <f>IFERROR(INDEX(tbl_dateHistory[], MATCH(tbl_dailyDashboard[[#This Row],[runDate]:[runDate]], tbl_dateHistory[[runDate]:[runDate]], 0), MATCH(tbl_dailyDashboard[[#Headers],[botRuns]], tbl_dateHistory[#Headers], 0)), "-")</f>
        <v>x</v>
      </c>
      <c r="G1225" s="6" t="str">
        <f>IFERROR(INDEX(tbl_dateHistory[], MATCH(tbl_dailyDashboard[[#This Row],[runDate]:[runDate]], tbl_dateHistory[[runDate]:[runDate]], 0), MATCH(tbl_dailyDashboard[[#Headers],[totalTransactions]], tbl_dateHistory[#Headers], 0)), "-")</f>
        <v>x</v>
      </c>
      <c r="H1225" s="46" t="str">
        <f>IFERROR(INDEX(tbl_dateHistory[], MATCH(tbl_dailyDashboard[[#This Row],[runDate]:[runDate]], tbl_dateHistory[[runDate]:[runDate]], 0), MATCH(tbl_dailyDashboard[[#Headers],[percentSuccessful]], tbl_dateHistory[#Headers], 0)), "-")</f>
        <v>x</v>
      </c>
      <c r="I1225" s="46" t="str">
        <f>IFERROR(INDEX(tbl_dateHistory[], MATCH(tbl_dailyDashboard[[#This Row],[runDate]:[runDate]], tbl_dateHistory[[runDate]:[runDate]], 0), MATCH(tbl_dailyDashboard[[#Headers],[percentBRE]], tbl_dateHistory[#Headers], 0)), "-")</f>
        <v>x</v>
      </c>
      <c r="J1225" s="47" t="str">
        <f>IFERROR(INDEX(tbl_dateHistory[], MATCH(tbl_dailyDashboard[[#This Row],[runDate]:[runDate]], tbl_dateHistory[[runDate]:[runDate]], 0), MATCH(tbl_dailyDashboard[[#Headers],[percentSystemErrors]], tbl_dateHistory[#Headers], 0)), "-")</f>
        <v>x</v>
      </c>
      <c r="K1225" s="69"/>
    </row>
    <row r="1226" spans="2:11" x14ac:dyDescent="0.3">
      <c r="B1226" s="63"/>
      <c r="C1226" s="45" t="str">
        <f>IFERROR((INDEX(tbl_dateHistory[], tbl_dailyDashboard[[#This Row],[rowLookup]], 1)), "-")</f>
        <v>x</v>
      </c>
      <c r="D1226" s="48" t="str">
        <f>IFERROR(INDEX(tbl_dateHistory[], MATCH(tbl_dailyDashboard[[#This Row],[runDate]:[runDate]], tbl_dateHistory[[runDate]:[runDate]], 0), MATCH(tbl_dailyDashboard[[#Headers],[avgBotRunTime]], tbl_dateHistory[#Headers], 0)), "-")</f>
        <v>x</v>
      </c>
      <c r="E1226" s="48" t="str">
        <f>IFERROR(INDEX(tbl_dateHistory[], MATCH(tbl_dailyDashboard[[#This Row],[runDate]:[runDate]], tbl_dateHistory[[runDate]:[runDate]], 0), MATCH(tbl_dailyDashboard[[#Headers],[avgTransactionTime]], tbl_dateHistory[#Headers], 0)), "-")</f>
        <v>x</v>
      </c>
      <c r="F1226" s="5" t="str">
        <f>IFERROR(INDEX(tbl_dateHistory[], MATCH(tbl_dailyDashboard[[#This Row],[runDate]:[runDate]], tbl_dateHistory[[runDate]:[runDate]], 0), MATCH(tbl_dailyDashboard[[#Headers],[botRuns]], tbl_dateHistory[#Headers], 0)), "-")</f>
        <v>x</v>
      </c>
      <c r="G1226" s="6" t="str">
        <f>IFERROR(INDEX(tbl_dateHistory[], MATCH(tbl_dailyDashboard[[#This Row],[runDate]:[runDate]], tbl_dateHistory[[runDate]:[runDate]], 0), MATCH(tbl_dailyDashboard[[#Headers],[totalTransactions]], tbl_dateHistory[#Headers], 0)), "-")</f>
        <v>x</v>
      </c>
      <c r="H1226" s="46" t="str">
        <f>IFERROR(INDEX(tbl_dateHistory[], MATCH(tbl_dailyDashboard[[#This Row],[runDate]:[runDate]], tbl_dateHistory[[runDate]:[runDate]], 0), MATCH(tbl_dailyDashboard[[#Headers],[percentSuccessful]], tbl_dateHistory[#Headers], 0)), "-")</f>
        <v>x</v>
      </c>
      <c r="I1226" s="46" t="str">
        <f>IFERROR(INDEX(tbl_dateHistory[], MATCH(tbl_dailyDashboard[[#This Row],[runDate]:[runDate]], tbl_dateHistory[[runDate]:[runDate]], 0), MATCH(tbl_dailyDashboard[[#Headers],[percentBRE]], tbl_dateHistory[#Headers], 0)), "-")</f>
        <v>x</v>
      </c>
      <c r="J1226" s="47" t="str">
        <f>IFERROR(INDEX(tbl_dateHistory[], MATCH(tbl_dailyDashboard[[#This Row],[runDate]:[runDate]], tbl_dateHistory[[runDate]:[runDate]], 0), MATCH(tbl_dailyDashboard[[#Headers],[percentSystemErrors]], tbl_dateHistory[#Headers], 0)), "-")</f>
        <v>x</v>
      </c>
      <c r="K1226" s="69"/>
    </row>
    <row r="1227" spans="2:11" x14ac:dyDescent="0.3">
      <c r="B1227" s="63"/>
      <c r="C1227" s="45" t="str">
        <f>IFERROR((INDEX(tbl_dateHistory[], tbl_dailyDashboard[[#This Row],[rowLookup]], 1)), "-")</f>
        <v>x</v>
      </c>
      <c r="D1227" s="48" t="str">
        <f>IFERROR(INDEX(tbl_dateHistory[], MATCH(tbl_dailyDashboard[[#This Row],[runDate]:[runDate]], tbl_dateHistory[[runDate]:[runDate]], 0), MATCH(tbl_dailyDashboard[[#Headers],[avgBotRunTime]], tbl_dateHistory[#Headers], 0)), "-")</f>
        <v>x</v>
      </c>
      <c r="E1227" s="48" t="str">
        <f>IFERROR(INDEX(tbl_dateHistory[], MATCH(tbl_dailyDashboard[[#This Row],[runDate]:[runDate]], tbl_dateHistory[[runDate]:[runDate]], 0), MATCH(tbl_dailyDashboard[[#Headers],[avgTransactionTime]], tbl_dateHistory[#Headers], 0)), "-")</f>
        <v>x</v>
      </c>
      <c r="F1227" s="5" t="str">
        <f>IFERROR(INDEX(tbl_dateHistory[], MATCH(tbl_dailyDashboard[[#This Row],[runDate]:[runDate]], tbl_dateHistory[[runDate]:[runDate]], 0), MATCH(tbl_dailyDashboard[[#Headers],[botRuns]], tbl_dateHistory[#Headers], 0)), "-")</f>
        <v>x</v>
      </c>
      <c r="G1227" s="6" t="str">
        <f>IFERROR(INDEX(tbl_dateHistory[], MATCH(tbl_dailyDashboard[[#This Row],[runDate]:[runDate]], tbl_dateHistory[[runDate]:[runDate]], 0), MATCH(tbl_dailyDashboard[[#Headers],[totalTransactions]], tbl_dateHistory[#Headers], 0)), "-")</f>
        <v>x</v>
      </c>
      <c r="H1227" s="46" t="str">
        <f>IFERROR(INDEX(tbl_dateHistory[], MATCH(tbl_dailyDashboard[[#This Row],[runDate]:[runDate]], tbl_dateHistory[[runDate]:[runDate]], 0), MATCH(tbl_dailyDashboard[[#Headers],[percentSuccessful]], tbl_dateHistory[#Headers], 0)), "-")</f>
        <v>x</v>
      </c>
      <c r="I1227" s="46" t="str">
        <f>IFERROR(INDEX(tbl_dateHistory[], MATCH(tbl_dailyDashboard[[#This Row],[runDate]:[runDate]], tbl_dateHistory[[runDate]:[runDate]], 0), MATCH(tbl_dailyDashboard[[#Headers],[percentBRE]], tbl_dateHistory[#Headers], 0)), "-")</f>
        <v>x</v>
      </c>
      <c r="J1227" s="47" t="str">
        <f>IFERROR(INDEX(tbl_dateHistory[], MATCH(tbl_dailyDashboard[[#This Row],[runDate]:[runDate]], tbl_dateHistory[[runDate]:[runDate]], 0), MATCH(tbl_dailyDashboard[[#Headers],[percentSystemErrors]], tbl_dateHistory[#Headers], 0)), "-")</f>
        <v>x</v>
      </c>
      <c r="K1227" s="69"/>
    </row>
    <row r="1228" spans="2:11" x14ac:dyDescent="0.3">
      <c r="B1228" s="63"/>
      <c r="C1228" s="45" t="str">
        <f>IFERROR((INDEX(tbl_dateHistory[], tbl_dailyDashboard[[#This Row],[rowLookup]], 1)), "-")</f>
        <v>x</v>
      </c>
      <c r="D1228" s="48" t="str">
        <f>IFERROR(INDEX(tbl_dateHistory[], MATCH(tbl_dailyDashboard[[#This Row],[runDate]:[runDate]], tbl_dateHistory[[runDate]:[runDate]], 0), MATCH(tbl_dailyDashboard[[#Headers],[avgBotRunTime]], tbl_dateHistory[#Headers], 0)), "-")</f>
        <v>x</v>
      </c>
      <c r="E1228" s="48" t="str">
        <f>IFERROR(INDEX(tbl_dateHistory[], MATCH(tbl_dailyDashboard[[#This Row],[runDate]:[runDate]], tbl_dateHistory[[runDate]:[runDate]], 0), MATCH(tbl_dailyDashboard[[#Headers],[avgTransactionTime]], tbl_dateHistory[#Headers], 0)), "-")</f>
        <v>x</v>
      </c>
      <c r="F1228" s="5" t="str">
        <f>IFERROR(INDEX(tbl_dateHistory[], MATCH(tbl_dailyDashboard[[#This Row],[runDate]:[runDate]], tbl_dateHistory[[runDate]:[runDate]], 0), MATCH(tbl_dailyDashboard[[#Headers],[botRuns]], tbl_dateHistory[#Headers], 0)), "-")</f>
        <v>x</v>
      </c>
      <c r="G1228" s="6" t="str">
        <f>IFERROR(INDEX(tbl_dateHistory[], MATCH(tbl_dailyDashboard[[#This Row],[runDate]:[runDate]], tbl_dateHistory[[runDate]:[runDate]], 0), MATCH(tbl_dailyDashboard[[#Headers],[totalTransactions]], tbl_dateHistory[#Headers], 0)), "-")</f>
        <v>x</v>
      </c>
      <c r="H1228" s="46" t="str">
        <f>IFERROR(INDEX(tbl_dateHistory[], MATCH(tbl_dailyDashboard[[#This Row],[runDate]:[runDate]], tbl_dateHistory[[runDate]:[runDate]], 0), MATCH(tbl_dailyDashboard[[#Headers],[percentSuccessful]], tbl_dateHistory[#Headers], 0)), "-")</f>
        <v>x</v>
      </c>
      <c r="I1228" s="46" t="str">
        <f>IFERROR(INDEX(tbl_dateHistory[], MATCH(tbl_dailyDashboard[[#This Row],[runDate]:[runDate]], tbl_dateHistory[[runDate]:[runDate]], 0), MATCH(tbl_dailyDashboard[[#Headers],[percentBRE]], tbl_dateHistory[#Headers], 0)), "-")</f>
        <v>x</v>
      </c>
      <c r="J1228" s="47" t="str">
        <f>IFERROR(INDEX(tbl_dateHistory[], MATCH(tbl_dailyDashboard[[#This Row],[runDate]:[runDate]], tbl_dateHistory[[runDate]:[runDate]], 0), MATCH(tbl_dailyDashboard[[#Headers],[percentSystemErrors]], tbl_dateHistory[#Headers], 0)), "-")</f>
        <v>x</v>
      </c>
      <c r="K1228" s="69"/>
    </row>
    <row r="1229" spans="2:11" x14ac:dyDescent="0.3">
      <c r="B1229" s="63"/>
      <c r="C1229" s="45" t="str">
        <f>IFERROR((INDEX(tbl_dateHistory[], tbl_dailyDashboard[[#This Row],[rowLookup]], 1)), "-")</f>
        <v>x</v>
      </c>
      <c r="D1229" s="48" t="str">
        <f>IFERROR(INDEX(tbl_dateHistory[], MATCH(tbl_dailyDashboard[[#This Row],[runDate]:[runDate]], tbl_dateHistory[[runDate]:[runDate]], 0), MATCH(tbl_dailyDashboard[[#Headers],[avgBotRunTime]], tbl_dateHistory[#Headers], 0)), "-")</f>
        <v>x</v>
      </c>
      <c r="E1229" s="48" t="str">
        <f>IFERROR(INDEX(tbl_dateHistory[], MATCH(tbl_dailyDashboard[[#This Row],[runDate]:[runDate]], tbl_dateHistory[[runDate]:[runDate]], 0), MATCH(tbl_dailyDashboard[[#Headers],[avgTransactionTime]], tbl_dateHistory[#Headers], 0)), "-")</f>
        <v>x</v>
      </c>
      <c r="F1229" s="5" t="str">
        <f>IFERROR(INDEX(tbl_dateHistory[], MATCH(tbl_dailyDashboard[[#This Row],[runDate]:[runDate]], tbl_dateHistory[[runDate]:[runDate]], 0), MATCH(tbl_dailyDashboard[[#Headers],[botRuns]], tbl_dateHistory[#Headers], 0)), "-")</f>
        <v>x</v>
      </c>
      <c r="G1229" s="6" t="str">
        <f>IFERROR(INDEX(tbl_dateHistory[], MATCH(tbl_dailyDashboard[[#This Row],[runDate]:[runDate]], tbl_dateHistory[[runDate]:[runDate]], 0), MATCH(tbl_dailyDashboard[[#Headers],[totalTransactions]], tbl_dateHistory[#Headers], 0)), "-")</f>
        <v>x</v>
      </c>
      <c r="H1229" s="46" t="str">
        <f>IFERROR(INDEX(tbl_dateHistory[], MATCH(tbl_dailyDashboard[[#This Row],[runDate]:[runDate]], tbl_dateHistory[[runDate]:[runDate]], 0), MATCH(tbl_dailyDashboard[[#Headers],[percentSuccessful]], tbl_dateHistory[#Headers], 0)), "-")</f>
        <v>x</v>
      </c>
      <c r="I1229" s="46" t="str">
        <f>IFERROR(INDEX(tbl_dateHistory[], MATCH(tbl_dailyDashboard[[#This Row],[runDate]:[runDate]], tbl_dateHistory[[runDate]:[runDate]], 0), MATCH(tbl_dailyDashboard[[#Headers],[percentBRE]], tbl_dateHistory[#Headers], 0)), "-")</f>
        <v>x</v>
      </c>
      <c r="J1229" s="47" t="str">
        <f>IFERROR(INDEX(tbl_dateHistory[], MATCH(tbl_dailyDashboard[[#This Row],[runDate]:[runDate]], tbl_dateHistory[[runDate]:[runDate]], 0), MATCH(tbl_dailyDashboard[[#Headers],[percentSystemErrors]], tbl_dateHistory[#Headers], 0)), "-")</f>
        <v>x</v>
      </c>
      <c r="K1229" s="69"/>
    </row>
    <row r="1230" spans="2:11" x14ac:dyDescent="0.3">
      <c r="B1230" s="63"/>
      <c r="C1230" s="45" t="str">
        <f>IFERROR((INDEX(tbl_dateHistory[], tbl_dailyDashboard[[#This Row],[rowLookup]], 1)), "-")</f>
        <v>x</v>
      </c>
      <c r="D1230" s="48" t="str">
        <f>IFERROR(INDEX(tbl_dateHistory[], MATCH(tbl_dailyDashboard[[#This Row],[runDate]:[runDate]], tbl_dateHistory[[runDate]:[runDate]], 0), MATCH(tbl_dailyDashboard[[#Headers],[avgBotRunTime]], tbl_dateHistory[#Headers], 0)), "-")</f>
        <v>x</v>
      </c>
      <c r="E1230" s="48" t="str">
        <f>IFERROR(INDEX(tbl_dateHistory[], MATCH(tbl_dailyDashboard[[#This Row],[runDate]:[runDate]], tbl_dateHistory[[runDate]:[runDate]], 0), MATCH(tbl_dailyDashboard[[#Headers],[avgTransactionTime]], tbl_dateHistory[#Headers], 0)), "-")</f>
        <v>x</v>
      </c>
      <c r="F1230" s="5" t="str">
        <f>IFERROR(INDEX(tbl_dateHistory[], MATCH(tbl_dailyDashboard[[#This Row],[runDate]:[runDate]], tbl_dateHistory[[runDate]:[runDate]], 0), MATCH(tbl_dailyDashboard[[#Headers],[botRuns]], tbl_dateHistory[#Headers], 0)), "-")</f>
        <v>x</v>
      </c>
      <c r="G1230" s="6" t="str">
        <f>IFERROR(INDEX(tbl_dateHistory[], MATCH(tbl_dailyDashboard[[#This Row],[runDate]:[runDate]], tbl_dateHistory[[runDate]:[runDate]], 0), MATCH(tbl_dailyDashboard[[#Headers],[totalTransactions]], tbl_dateHistory[#Headers], 0)), "-")</f>
        <v>x</v>
      </c>
      <c r="H1230" s="46" t="str">
        <f>IFERROR(INDEX(tbl_dateHistory[], MATCH(tbl_dailyDashboard[[#This Row],[runDate]:[runDate]], tbl_dateHistory[[runDate]:[runDate]], 0), MATCH(tbl_dailyDashboard[[#Headers],[percentSuccessful]], tbl_dateHistory[#Headers], 0)), "-")</f>
        <v>x</v>
      </c>
      <c r="I1230" s="46" t="str">
        <f>IFERROR(INDEX(tbl_dateHistory[], MATCH(tbl_dailyDashboard[[#This Row],[runDate]:[runDate]], tbl_dateHistory[[runDate]:[runDate]], 0), MATCH(tbl_dailyDashboard[[#Headers],[percentBRE]], tbl_dateHistory[#Headers], 0)), "-")</f>
        <v>x</v>
      </c>
      <c r="J1230" s="47" t="str">
        <f>IFERROR(INDEX(tbl_dateHistory[], MATCH(tbl_dailyDashboard[[#This Row],[runDate]:[runDate]], tbl_dateHistory[[runDate]:[runDate]], 0), MATCH(tbl_dailyDashboard[[#Headers],[percentSystemErrors]], tbl_dateHistory[#Headers], 0)), "-")</f>
        <v>x</v>
      </c>
      <c r="K1230" s="69"/>
    </row>
    <row r="1231" spans="2:11" x14ac:dyDescent="0.3">
      <c r="B1231" s="63"/>
      <c r="C1231" s="45" t="str">
        <f>IFERROR((INDEX(tbl_dateHistory[], tbl_dailyDashboard[[#This Row],[rowLookup]], 1)), "-")</f>
        <v>x</v>
      </c>
      <c r="D1231" s="48" t="str">
        <f>IFERROR(INDEX(tbl_dateHistory[], MATCH(tbl_dailyDashboard[[#This Row],[runDate]:[runDate]], tbl_dateHistory[[runDate]:[runDate]], 0), MATCH(tbl_dailyDashboard[[#Headers],[avgBotRunTime]], tbl_dateHistory[#Headers], 0)), "-")</f>
        <v>x</v>
      </c>
      <c r="E1231" s="48" t="str">
        <f>IFERROR(INDEX(tbl_dateHistory[], MATCH(tbl_dailyDashboard[[#This Row],[runDate]:[runDate]], tbl_dateHistory[[runDate]:[runDate]], 0), MATCH(tbl_dailyDashboard[[#Headers],[avgTransactionTime]], tbl_dateHistory[#Headers], 0)), "-")</f>
        <v>x</v>
      </c>
      <c r="F1231" s="5" t="str">
        <f>IFERROR(INDEX(tbl_dateHistory[], MATCH(tbl_dailyDashboard[[#This Row],[runDate]:[runDate]], tbl_dateHistory[[runDate]:[runDate]], 0), MATCH(tbl_dailyDashboard[[#Headers],[botRuns]], tbl_dateHistory[#Headers], 0)), "-")</f>
        <v>x</v>
      </c>
      <c r="G1231" s="6" t="str">
        <f>IFERROR(INDEX(tbl_dateHistory[], MATCH(tbl_dailyDashboard[[#This Row],[runDate]:[runDate]], tbl_dateHistory[[runDate]:[runDate]], 0), MATCH(tbl_dailyDashboard[[#Headers],[totalTransactions]], tbl_dateHistory[#Headers], 0)), "-")</f>
        <v>x</v>
      </c>
      <c r="H1231" s="46" t="str">
        <f>IFERROR(INDEX(tbl_dateHistory[], MATCH(tbl_dailyDashboard[[#This Row],[runDate]:[runDate]], tbl_dateHistory[[runDate]:[runDate]], 0), MATCH(tbl_dailyDashboard[[#Headers],[percentSuccessful]], tbl_dateHistory[#Headers], 0)), "-")</f>
        <v>x</v>
      </c>
      <c r="I1231" s="46" t="str">
        <f>IFERROR(INDEX(tbl_dateHistory[], MATCH(tbl_dailyDashboard[[#This Row],[runDate]:[runDate]], tbl_dateHistory[[runDate]:[runDate]], 0), MATCH(tbl_dailyDashboard[[#Headers],[percentBRE]], tbl_dateHistory[#Headers], 0)), "-")</f>
        <v>x</v>
      </c>
      <c r="J1231" s="47" t="str">
        <f>IFERROR(INDEX(tbl_dateHistory[], MATCH(tbl_dailyDashboard[[#This Row],[runDate]:[runDate]], tbl_dateHistory[[runDate]:[runDate]], 0), MATCH(tbl_dailyDashboard[[#Headers],[percentSystemErrors]], tbl_dateHistory[#Headers], 0)), "-")</f>
        <v>x</v>
      </c>
      <c r="K1231" s="69"/>
    </row>
    <row r="1232" spans="2:11" x14ac:dyDescent="0.3">
      <c r="B1232" s="63"/>
      <c r="C1232" s="45" t="str">
        <f>IFERROR((INDEX(tbl_dateHistory[], tbl_dailyDashboard[[#This Row],[rowLookup]], 1)), "-")</f>
        <v>x</v>
      </c>
      <c r="D1232" s="48" t="str">
        <f>IFERROR(INDEX(tbl_dateHistory[], MATCH(tbl_dailyDashboard[[#This Row],[runDate]:[runDate]], tbl_dateHistory[[runDate]:[runDate]], 0), MATCH(tbl_dailyDashboard[[#Headers],[avgBotRunTime]], tbl_dateHistory[#Headers], 0)), "-")</f>
        <v>x</v>
      </c>
      <c r="E1232" s="48" t="str">
        <f>IFERROR(INDEX(tbl_dateHistory[], MATCH(tbl_dailyDashboard[[#This Row],[runDate]:[runDate]], tbl_dateHistory[[runDate]:[runDate]], 0), MATCH(tbl_dailyDashboard[[#Headers],[avgTransactionTime]], tbl_dateHistory[#Headers], 0)), "-")</f>
        <v>x</v>
      </c>
      <c r="F1232" s="5" t="str">
        <f>IFERROR(INDEX(tbl_dateHistory[], MATCH(tbl_dailyDashboard[[#This Row],[runDate]:[runDate]], tbl_dateHistory[[runDate]:[runDate]], 0), MATCH(tbl_dailyDashboard[[#Headers],[botRuns]], tbl_dateHistory[#Headers], 0)), "-")</f>
        <v>x</v>
      </c>
      <c r="G1232" s="6" t="str">
        <f>IFERROR(INDEX(tbl_dateHistory[], MATCH(tbl_dailyDashboard[[#This Row],[runDate]:[runDate]], tbl_dateHistory[[runDate]:[runDate]], 0), MATCH(tbl_dailyDashboard[[#Headers],[totalTransactions]], tbl_dateHistory[#Headers], 0)), "-")</f>
        <v>x</v>
      </c>
      <c r="H1232" s="46" t="str">
        <f>IFERROR(INDEX(tbl_dateHistory[], MATCH(tbl_dailyDashboard[[#This Row],[runDate]:[runDate]], tbl_dateHistory[[runDate]:[runDate]], 0), MATCH(tbl_dailyDashboard[[#Headers],[percentSuccessful]], tbl_dateHistory[#Headers], 0)), "-")</f>
        <v>x</v>
      </c>
      <c r="I1232" s="46" t="str">
        <f>IFERROR(INDEX(tbl_dateHistory[], MATCH(tbl_dailyDashboard[[#This Row],[runDate]:[runDate]], tbl_dateHistory[[runDate]:[runDate]], 0), MATCH(tbl_dailyDashboard[[#Headers],[percentBRE]], tbl_dateHistory[#Headers], 0)), "-")</f>
        <v>x</v>
      </c>
      <c r="J1232" s="47" t="str">
        <f>IFERROR(INDEX(tbl_dateHistory[], MATCH(tbl_dailyDashboard[[#This Row],[runDate]:[runDate]], tbl_dateHistory[[runDate]:[runDate]], 0), MATCH(tbl_dailyDashboard[[#Headers],[percentSystemErrors]], tbl_dateHistory[#Headers], 0)), "-")</f>
        <v>x</v>
      </c>
      <c r="K1232" s="69"/>
    </row>
    <row r="1233" spans="2:11" x14ac:dyDescent="0.3">
      <c r="B1233" s="63"/>
      <c r="C1233" s="45" t="str">
        <f>IFERROR((INDEX(tbl_dateHistory[], tbl_dailyDashboard[[#This Row],[rowLookup]], 1)), "-")</f>
        <v>x</v>
      </c>
      <c r="D1233" s="48" t="str">
        <f>IFERROR(INDEX(tbl_dateHistory[], MATCH(tbl_dailyDashboard[[#This Row],[runDate]:[runDate]], tbl_dateHistory[[runDate]:[runDate]], 0), MATCH(tbl_dailyDashboard[[#Headers],[avgBotRunTime]], tbl_dateHistory[#Headers], 0)), "-")</f>
        <v>x</v>
      </c>
      <c r="E1233" s="48" t="str">
        <f>IFERROR(INDEX(tbl_dateHistory[], MATCH(tbl_dailyDashboard[[#This Row],[runDate]:[runDate]], tbl_dateHistory[[runDate]:[runDate]], 0), MATCH(tbl_dailyDashboard[[#Headers],[avgTransactionTime]], tbl_dateHistory[#Headers], 0)), "-")</f>
        <v>x</v>
      </c>
      <c r="F1233" s="5" t="str">
        <f>IFERROR(INDEX(tbl_dateHistory[], MATCH(tbl_dailyDashboard[[#This Row],[runDate]:[runDate]], tbl_dateHistory[[runDate]:[runDate]], 0), MATCH(tbl_dailyDashboard[[#Headers],[botRuns]], tbl_dateHistory[#Headers], 0)), "-")</f>
        <v>x</v>
      </c>
      <c r="G1233" s="6" t="str">
        <f>IFERROR(INDEX(tbl_dateHistory[], MATCH(tbl_dailyDashboard[[#This Row],[runDate]:[runDate]], tbl_dateHistory[[runDate]:[runDate]], 0), MATCH(tbl_dailyDashboard[[#Headers],[totalTransactions]], tbl_dateHistory[#Headers], 0)), "-")</f>
        <v>x</v>
      </c>
      <c r="H1233" s="46" t="str">
        <f>IFERROR(INDEX(tbl_dateHistory[], MATCH(tbl_dailyDashboard[[#This Row],[runDate]:[runDate]], tbl_dateHistory[[runDate]:[runDate]], 0), MATCH(tbl_dailyDashboard[[#Headers],[percentSuccessful]], tbl_dateHistory[#Headers], 0)), "-")</f>
        <v>x</v>
      </c>
      <c r="I1233" s="46" t="str">
        <f>IFERROR(INDEX(tbl_dateHistory[], MATCH(tbl_dailyDashboard[[#This Row],[runDate]:[runDate]], tbl_dateHistory[[runDate]:[runDate]], 0), MATCH(tbl_dailyDashboard[[#Headers],[percentBRE]], tbl_dateHistory[#Headers], 0)), "-")</f>
        <v>x</v>
      </c>
      <c r="J1233" s="47" t="str">
        <f>IFERROR(INDEX(tbl_dateHistory[], MATCH(tbl_dailyDashboard[[#This Row],[runDate]:[runDate]], tbl_dateHistory[[runDate]:[runDate]], 0), MATCH(tbl_dailyDashboard[[#Headers],[percentSystemErrors]], tbl_dateHistory[#Headers], 0)), "-")</f>
        <v>x</v>
      </c>
      <c r="K1233" s="69"/>
    </row>
    <row r="1234" spans="2:11" x14ac:dyDescent="0.3">
      <c r="B1234" s="63"/>
      <c r="C1234" s="45" t="str">
        <f>IFERROR((INDEX(tbl_dateHistory[], tbl_dailyDashboard[[#This Row],[rowLookup]], 1)), "-")</f>
        <v>x</v>
      </c>
      <c r="D1234" s="48" t="str">
        <f>IFERROR(INDEX(tbl_dateHistory[], MATCH(tbl_dailyDashboard[[#This Row],[runDate]:[runDate]], tbl_dateHistory[[runDate]:[runDate]], 0), MATCH(tbl_dailyDashboard[[#Headers],[avgBotRunTime]], tbl_dateHistory[#Headers], 0)), "-")</f>
        <v>x</v>
      </c>
      <c r="E1234" s="48" t="str">
        <f>IFERROR(INDEX(tbl_dateHistory[], MATCH(tbl_dailyDashboard[[#This Row],[runDate]:[runDate]], tbl_dateHistory[[runDate]:[runDate]], 0), MATCH(tbl_dailyDashboard[[#Headers],[avgTransactionTime]], tbl_dateHistory[#Headers], 0)), "-")</f>
        <v>x</v>
      </c>
      <c r="F1234" s="5" t="str">
        <f>IFERROR(INDEX(tbl_dateHistory[], MATCH(tbl_dailyDashboard[[#This Row],[runDate]:[runDate]], tbl_dateHistory[[runDate]:[runDate]], 0), MATCH(tbl_dailyDashboard[[#Headers],[botRuns]], tbl_dateHistory[#Headers], 0)), "-")</f>
        <v>x</v>
      </c>
      <c r="G1234" s="6" t="str">
        <f>IFERROR(INDEX(tbl_dateHistory[], MATCH(tbl_dailyDashboard[[#This Row],[runDate]:[runDate]], tbl_dateHistory[[runDate]:[runDate]], 0), MATCH(tbl_dailyDashboard[[#Headers],[totalTransactions]], tbl_dateHistory[#Headers], 0)), "-")</f>
        <v>x</v>
      </c>
      <c r="H1234" s="46" t="str">
        <f>IFERROR(INDEX(tbl_dateHistory[], MATCH(tbl_dailyDashboard[[#This Row],[runDate]:[runDate]], tbl_dateHistory[[runDate]:[runDate]], 0), MATCH(tbl_dailyDashboard[[#Headers],[percentSuccessful]], tbl_dateHistory[#Headers], 0)), "-")</f>
        <v>x</v>
      </c>
      <c r="I1234" s="46" t="str">
        <f>IFERROR(INDEX(tbl_dateHistory[], MATCH(tbl_dailyDashboard[[#This Row],[runDate]:[runDate]], tbl_dateHistory[[runDate]:[runDate]], 0), MATCH(tbl_dailyDashboard[[#Headers],[percentBRE]], tbl_dateHistory[#Headers], 0)), "-")</f>
        <v>x</v>
      </c>
      <c r="J1234" s="47" t="str">
        <f>IFERROR(INDEX(tbl_dateHistory[], MATCH(tbl_dailyDashboard[[#This Row],[runDate]:[runDate]], tbl_dateHistory[[runDate]:[runDate]], 0), MATCH(tbl_dailyDashboard[[#Headers],[percentSystemErrors]], tbl_dateHistory[#Headers], 0)), "-")</f>
        <v>x</v>
      </c>
      <c r="K1234" s="69"/>
    </row>
    <row r="1235" spans="2:11" x14ac:dyDescent="0.3">
      <c r="B1235" s="63"/>
      <c r="C1235" s="45" t="str">
        <f>IFERROR((INDEX(tbl_dateHistory[], tbl_dailyDashboard[[#This Row],[rowLookup]], 1)), "-")</f>
        <v>x</v>
      </c>
      <c r="D1235" s="48" t="str">
        <f>IFERROR(INDEX(tbl_dateHistory[], MATCH(tbl_dailyDashboard[[#This Row],[runDate]:[runDate]], tbl_dateHistory[[runDate]:[runDate]], 0), MATCH(tbl_dailyDashboard[[#Headers],[avgBotRunTime]], tbl_dateHistory[#Headers], 0)), "-")</f>
        <v>x</v>
      </c>
      <c r="E1235" s="48" t="str">
        <f>IFERROR(INDEX(tbl_dateHistory[], MATCH(tbl_dailyDashboard[[#This Row],[runDate]:[runDate]], tbl_dateHistory[[runDate]:[runDate]], 0), MATCH(tbl_dailyDashboard[[#Headers],[avgTransactionTime]], tbl_dateHistory[#Headers], 0)), "-")</f>
        <v>x</v>
      </c>
      <c r="F1235" s="5" t="str">
        <f>IFERROR(INDEX(tbl_dateHistory[], MATCH(tbl_dailyDashboard[[#This Row],[runDate]:[runDate]], tbl_dateHistory[[runDate]:[runDate]], 0), MATCH(tbl_dailyDashboard[[#Headers],[botRuns]], tbl_dateHistory[#Headers], 0)), "-")</f>
        <v>x</v>
      </c>
      <c r="G1235" s="6" t="str">
        <f>IFERROR(INDEX(tbl_dateHistory[], MATCH(tbl_dailyDashboard[[#This Row],[runDate]:[runDate]], tbl_dateHistory[[runDate]:[runDate]], 0), MATCH(tbl_dailyDashboard[[#Headers],[totalTransactions]], tbl_dateHistory[#Headers], 0)), "-")</f>
        <v>x</v>
      </c>
      <c r="H1235" s="46" t="str">
        <f>IFERROR(INDEX(tbl_dateHistory[], MATCH(tbl_dailyDashboard[[#This Row],[runDate]:[runDate]], tbl_dateHistory[[runDate]:[runDate]], 0), MATCH(tbl_dailyDashboard[[#Headers],[percentSuccessful]], tbl_dateHistory[#Headers], 0)), "-")</f>
        <v>x</v>
      </c>
      <c r="I1235" s="46" t="str">
        <f>IFERROR(INDEX(tbl_dateHistory[], MATCH(tbl_dailyDashboard[[#This Row],[runDate]:[runDate]], tbl_dateHistory[[runDate]:[runDate]], 0), MATCH(tbl_dailyDashboard[[#Headers],[percentBRE]], tbl_dateHistory[#Headers], 0)), "-")</f>
        <v>x</v>
      </c>
      <c r="J1235" s="47" t="str">
        <f>IFERROR(INDEX(tbl_dateHistory[], MATCH(tbl_dailyDashboard[[#This Row],[runDate]:[runDate]], tbl_dateHistory[[runDate]:[runDate]], 0), MATCH(tbl_dailyDashboard[[#Headers],[percentSystemErrors]], tbl_dateHistory[#Headers], 0)), "-")</f>
        <v>x</v>
      </c>
      <c r="K1235" s="69"/>
    </row>
    <row r="1236" spans="2:11" x14ac:dyDescent="0.3">
      <c r="B1236" s="63"/>
      <c r="C1236" s="45" t="str">
        <f>IFERROR((INDEX(tbl_dateHistory[], tbl_dailyDashboard[[#This Row],[rowLookup]], 1)), "-")</f>
        <v>x</v>
      </c>
      <c r="D1236" s="48" t="str">
        <f>IFERROR(INDEX(tbl_dateHistory[], MATCH(tbl_dailyDashboard[[#This Row],[runDate]:[runDate]], tbl_dateHistory[[runDate]:[runDate]], 0), MATCH(tbl_dailyDashboard[[#Headers],[avgBotRunTime]], tbl_dateHistory[#Headers], 0)), "-")</f>
        <v>x</v>
      </c>
      <c r="E1236" s="48" t="str">
        <f>IFERROR(INDEX(tbl_dateHistory[], MATCH(tbl_dailyDashboard[[#This Row],[runDate]:[runDate]], tbl_dateHistory[[runDate]:[runDate]], 0), MATCH(tbl_dailyDashboard[[#Headers],[avgTransactionTime]], tbl_dateHistory[#Headers], 0)), "-")</f>
        <v>x</v>
      </c>
      <c r="F1236" s="5" t="str">
        <f>IFERROR(INDEX(tbl_dateHistory[], MATCH(tbl_dailyDashboard[[#This Row],[runDate]:[runDate]], tbl_dateHistory[[runDate]:[runDate]], 0), MATCH(tbl_dailyDashboard[[#Headers],[botRuns]], tbl_dateHistory[#Headers], 0)), "-")</f>
        <v>x</v>
      </c>
      <c r="G1236" s="6" t="str">
        <f>IFERROR(INDEX(tbl_dateHistory[], MATCH(tbl_dailyDashboard[[#This Row],[runDate]:[runDate]], tbl_dateHistory[[runDate]:[runDate]], 0), MATCH(tbl_dailyDashboard[[#Headers],[totalTransactions]], tbl_dateHistory[#Headers], 0)), "-")</f>
        <v>x</v>
      </c>
      <c r="H1236" s="46" t="str">
        <f>IFERROR(INDEX(tbl_dateHistory[], MATCH(tbl_dailyDashboard[[#This Row],[runDate]:[runDate]], tbl_dateHistory[[runDate]:[runDate]], 0), MATCH(tbl_dailyDashboard[[#Headers],[percentSuccessful]], tbl_dateHistory[#Headers], 0)), "-")</f>
        <v>x</v>
      </c>
      <c r="I1236" s="46" t="str">
        <f>IFERROR(INDEX(tbl_dateHistory[], MATCH(tbl_dailyDashboard[[#This Row],[runDate]:[runDate]], tbl_dateHistory[[runDate]:[runDate]], 0), MATCH(tbl_dailyDashboard[[#Headers],[percentBRE]], tbl_dateHistory[#Headers], 0)), "-")</f>
        <v>x</v>
      </c>
      <c r="J1236" s="47" t="str">
        <f>IFERROR(INDEX(tbl_dateHistory[], MATCH(tbl_dailyDashboard[[#This Row],[runDate]:[runDate]], tbl_dateHistory[[runDate]:[runDate]], 0), MATCH(tbl_dailyDashboard[[#Headers],[percentSystemErrors]], tbl_dateHistory[#Headers], 0)), "-")</f>
        <v>x</v>
      </c>
      <c r="K1236" s="69"/>
    </row>
    <row r="1237" spans="2:11" x14ac:dyDescent="0.3">
      <c r="B1237" s="63"/>
      <c r="C1237" s="45" t="str">
        <f>IFERROR((INDEX(tbl_dateHistory[], tbl_dailyDashboard[[#This Row],[rowLookup]], 1)), "-")</f>
        <v>x</v>
      </c>
      <c r="D1237" s="48" t="str">
        <f>IFERROR(INDEX(tbl_dateHistory[], MATCH(tbl_dailyDashboard[[#This Row],[runDate]:[runDate]], tbl_dateHistory[[runDate]:[runDate]], 0), MATCH(tbl_dailyDashboard[[#Headers],[avgBotRunTime]], tbl_dateHistory[#Headers], 0)), "-")</f>
        <v>x</v>
      </c>
      <c r="E1237" s="48" t="str">
        <f>IFERROR(INDEX(tbl_dateHistory[], MATCH(tbl_dailyDashboard[[#This Row],[runDate]:[runDate]], tbl_dateHistory[[runDate]:[runDate]], 0), MATCH(tbl_dailyDashboard[[#Headers],[avgTransactionTime]], tbl_dateHistory[#Headers], 0)), "-")</f>
        <v>x</v>
      </c>
      <c r="F1237" s="5" t="str">
        <f>IFERROR(INDEX(tbl_dateHistory[], MATCH(tbl_dailyDashboard[[#This Row],[runDate]:[runDate]], tbl_dateHistory[[runDate]:[runDate]], 0), MATCH(tbl_dailyDashboard[[#Headers],[botRuns]], tbl_dateHistory[#Headers], 0)), "-")</f>
        <v>x</v>
      </c>
      <c r="G1237" s="6" t="str">
        <f>IFERROR(INDEX(tbl_dateHistory[], MATCH(tbl_dailyDashboard[[#This Row],[runDate]:[runDate]], tbl_dateHistory[[runDate]:[runDate]], 0), MATCH(tbl_dailyDashboard[[#Headers],[totalTransactions]], tbl_dateHistory[#Headers], 0)), "-")</f>
        <v>x</v>
      </c>
      <c r="H1237" s="46" t="str">
        <f>IFERROR(INDEX(tbl_dateHistory[], MATCH(tbl_dailyDashboard[[#This Row],[runDate]:[runDate]], tbl_dateHistory[[runDate]:[runDate]], 0), MATCH(tbl_dailyDashboard[[#Headers],[percentSuccessful]], tbl_dateHistory[#Headers], 0)), "-")</f>
        <v>x</v>
      </c>
      <c r="I1237" s="46" t="str">
        <f>IFERROR(INDEX(tbl_dateHistory[], MATCH(tbl_dailyDashboard[[#This Row],[runDate]:[runDate]], tbl_dateHistory[[runDate]:[runDate]], 0), MATCH(tbl_dailyDashboard[[#Headers],[percentBRE]], tbl_dateHistory[#Headers], 0)), "-")</f>
        <v>x</v>
      </c>
      <c r="J1237" s="47" t="str">
        <f>IFERROR(INDEX(tbl_dateHistory[], MATCH(tbl_dailyDashboard[[#This Row],[runDate]:[runDate]], tbl_dateHistory[[runDate]:[runDate]], 0), MATCH(tbl_dailyDashboard[[#Headers],[percentSystemErrors]], tbl_dateHistory[#Headers], 0)), "-")</f>
        <v>x</v>
      </c>
      <c r="K1237" s="69"/>
    </row>
    <row r="1238" spans="2:11" x14ac:dyDescent="0.3">
      <c r="B1238" s="63"/>
      <c r="C1238" s="45" t="str">
        <f>IFERROR((INDEX(tbl_dateHistory[], tbl_dailyDashboard[[#This Row],[rowLookup]], 1)), "-")</f>
        <v>x</v>
      </c>
      <c r="D1238" s="48" t="str">
        <f>IFERROR(INDEX(tbl_dateHistory[], MATCH(tbl_dailyDashboard[[#This Row],[runDate]:[runDate]], tbl_dateHistory[[runDate]:[runDate]], 0), MATCH(tbl_dailyDashboard[[#Headers],[avgBotRunTime]], tbl_dateHistory[#Headers], 0)), "-")</f>
        <v>x</v>
      </c>
      <c r="E1238" s="48" t="str">
        <f>IFERROR(INDEX(tbl_dateHistory[], MATCH(tbl_dailyDashboard[[#This Row],[runDate]:[runDate]], tbl_dateHistory[[runDate]:[runDate]], 0), MATCH(tbl_dailyDashboard[[#Headers],[avgTransactionTime]], tbl_dateHistory[#Headers], 0)), "-")</f>
        <v>x</v>
      </c>
      <c r="F1238" s="5" t="str">
        <f>IFERROR(INDEX(tbl_dateHistory[], MATCH(tbl_dailyDashboard[[#This Row],[runDate]:[runDate]], tbl_dateHistory[[runDate]:[runDate]], 0), MATCH(tbl_dailyDashboard[[#Headers],[botRuns]], tbl_dateHistory[#Headers], 0)), "-")</f>
        <v>x</v>
      </c>
      <c r="G1238" s="6" t="str">
        <f>IFERROR(INDEX(tbl_dateHistory[], MATCH(tbl_dailyDashboard[[#This Row],[runDate]:[runDate]], tbl_dateHistory[[runDate]:[runDate]], 0), MATCH(tbl_dailyDashboard[[#Headers],[totalTransactions]], tbl_dateHistory[#Headers], 0)), "-")</f>
        <v>x</v>
      </c>
      <c r="H1238" s="46" t="str">
        <f>IFERROR(INDEX(tbl_dateHistory[], MATCH(tbl_dailyDashboard[[#This Row],[runDate]:[runDate]], tbl_dateHistory[[runDate]:[runDate]], 0), MATCH(tbl_dailyDashboard[[#Headers],[percentSuccessful]], tbl_dateHistory[#Headers], 0)), "-")</f>
        <v>x</v>
      </c>
      <c r="I1238" s="46" t="str">
        <f>IFERROR(INDEX(tbl_dateHistory[], MATCH(tbl_dailyDashboard[[#This Row],[runDate]:[runDate]], tbl_dateHistory[[runDate]:[runDate]], 0), MATCH(tbl_dailyDashboard[[#Headers],[percentBRE]], tbl_dateHistory[#Headers], 0)), "-")</f>
        <v>x</v>
      </c>
      <c r="J1238" s="47" t="str">
        <f>IFERROR(INDEX(tbl_dateHistory[], MATCH(tbl_dailyDashboard[[#This Row],[runDate]:[runDate]], tbl_dateHistory[[runDate]:[runDate]], 0), MATCH(tbl_dailyDashboard[[#Headers],[percentSystemErrors]], tbl_dateHistory[#Headers], 0)), "-")</f>
        <v>x</v>
      </c>
      <c r="K1238" s="69"/>
    </row>
    <row r="1239" spans="2:11" x14ac:dyDescent="0.3">
      <c r="B1239" s="63"/>
      <c r="C1239" s="45" t="str">
        <f>IFERROR((INDEX(tbl_dateHistory[], tbl_dailyDashboard[[#This Row],[rowLookup]], 1)), "-")</f>
        <v>x</v>
      </c>
      <c r="D1239" s="48" t="str">
        <f>IFERROR(INDEX(tbl_dateHistory[], MATCH(tbl_dailyDashboard[[#This Row],[runDate]:[runDate]], tbl_dateHistory[[runDate]:[runDate]], 0), MATCH(tbl_dailyDashboard[[#Headers],[avgBotRunTime]], tbl_dateHistory[#Headers], 0)), "-")</f>
        <v>x</v>
      </c>
      <c r="E1239" s="48" t="str">
        <f>IFERROR(INDEX(tbl_dateHistory[], MATCH(tbl_dailyDashboard[[#This Row],[runDate]:[runDate]], tbl_dateHistory[[runDate]:[runDate]], 0), MATCH(tbl_dailyDashboard[[#Headers],[avgTransactionTime]], tbl_dateHistory[#Headers], 0)), "-")</f>
        <v>x</v>
      </c>
      <c r="F1239" s="5" t="str">
        <f>IFERROR(INDEX(tbl_dateHistory[], MATCH(tbl_dailyDashboard[[#This Row],[runDate]:[runDate]], tbl_dateHistory[[runDate]:[runDate]], 0), MATCH(tbl_dailyDashboard[[#Headers],[botRuns]], tbl_dateHistory[#Headers], 0)), "-")</f>
        <v>x</v>
      </c>
      <c r="G1239" s="6" t="str">
        <f>IFERROR(INDEX(tbl_dateHistory[], MATCH(tbl_dailyDashboard[[#This Row],[runDate]:[runDate]], tbl_dateHistory[[runDate]:[runDate]], 0), MATCH(tbl_dailyDashboard[[#Headers],[totalTransactions]], tbl_dateHistory[#Headers], 0)), "-")</f>
        <v>x</v>
      </c>
      <c r="H1239" s="46" t="str">
        <f>IFERROR(INDEX(tbl_dateHistory[], MATCH(tbl_dailyDashboard[[#This Row],[runDate]:[runDate]], tbl_dateHistory[[runDate]:[runDate]], 0), MATCH(tbl_dailyDashboard[[#Headers],[percentSuccessful]], tbl_dateHistory[#Headers], 0)), "-")</f>
        <v>x</v>
      </c>
      <c r="I1239" s="46" t="str">
        <f>IFERROR(INDEX(tbl_dateHistory[], MATCH(tbl_dailyDashboard[[#This Row],[runDate]:[runDate]], tbl_dateHistory[[runDate]:[runDate]], 0), MATCH(tbl_dailyDashboard[[#Headers],[percentBRE]], tbl_dateHistory[#Headers], 0)), "-")</f>
        <v>x</v>
      </c>
      <c r="J1239" s="47" t="str">
        <f>IFERROR(INDEX(tbl_dateHistory[], MATCH(tbl_dailyDashboard[[#This Row],[runDate]:[runDate]], tbl_dateHistory[[runDate]:[runDate]], 0), MATCH(tbl_dailyDashboard[[#Headers],[percentSystemErrors]], tbl_dateHistory[#Headers], 0)), "-")</f>
        <v>x</v>
      </c>
      <c r="K1239" s="69"/>
    </row>
    <row r="1240" spans="2:11" x14ac:dyDescent="0.3">
      <c r="B1240" s="63"/>
      <c r="C1240" s="45" t="str">
        <f>IFERROR((INDEX(tbl_dateHistory[], tbl_dailyDashboard[[#This Row],[rowLookup]], 1)), "-")</f>
        <v>x</v>
      </c>
      <c r="D1240" s="48" t="str">
        <f>IFERROR(INDEX(tbl_dateHistory[], MATCH(tbl_dailyDashboard[[#This Row],[runDate]:[runDate]], tbl_dateHistory[[runDate]:[runDate]], 0), MATCH(tbl_dailyDashboard[[#Headers],[avgBotRunTime]], tbl_dateHistory[#Headers], 0)), "-")</f>
        <v>x</v>
      </c>
      <c r="E1240" s="48" t="str">
        <f>IFERROR(INDEX(tbl_dateHistory[], MATCH(tbl_dailyDashboard[[#This Row],[runDate]:[runDate]], tbl_dateHistory[[runDate]:[runDate]], 0), MATCH(tbl_dailyDashboard[[#Headers],[avgTransactionTime]], tbl_dateHistory[#Headers], 0)), "-")</f>
        <v>x</v>
      </c>
      <c r="F1240" s="5" t="str">
        <f>IFERROR(INDEX(tbl_dateHistory[], MATCH(tbl_dailyDashboard[[#This Row],[runDate]:[runDate]], tbl_dateHistory[[runDate]:[runDate]], 0), MATCH(tbl_dailyDashboard[[#Headers],[botRuns]], tbl_dateHistory[#Headers], 0)), "-")</f>
        <v>x</v>
      </c>
      <c r="G1240" s="6" t="str">
        <f>IFERROR(INDEX(tbl_dateHistory[], MATCH(tbl_dailyDashboard[[#This Row],[runDate]:[runDate]], tbl_dateHistory[[runDate]:[runDate]], 0), MATCH(tbl_dailyDashboard[[#Headers],[totalTransactions]], tbl_dateHistory[#Headers], 0)), "-")</f>
        <v>x</v>
      </c>
      <c r="H1240" s="46" t="str">
        <f>IFERROR(INDEX(tbl_dateHistory[], MATCH(tbl_dailyDashboard[[#This Row],[runDate]:[runDate]], tbl_dateHistory[[runDate]:[runDate]], 0), MATCH(tbl_dailyDashboard[[#Headers],[percentSuccessful]], tbl_dateHistory[#Headers], 0)), "-")</f>
        <v>x</v>
      </c>
      <c r="I1240" s="46" t="str">
        <f>IFERROR(INDEX(tbl_dateHistory[], MATCH(tbl_dailyDashboard[[#This Row],[runDate]:[runDate]], tbl_dateHistory[[runDate]:[runDate]], 0), MATCH(tbl_dailyDashboard[[#Headers],[percentBRE]], tbl_dateHistory[#Headers], 0)), "-")</f>
        <v>x</v>
      </c>
      <c r="J1240" s="47" t="str">
        <f>IFERROR(INDEX(tbl_dateHistory[], MATCH(tbl_dailyDashboard[[#This Row],[runDate]:[runDate]], tbl_dateHistory[[runDate]:[runDate]], 0), MATCH(tbl_dailyDashboard[[#Headers],[percentSystemErrors]], tbl_dateHistory[#Headers], 0)), "-")</f>
        <v>x</v>
      </c>
      <c r="K1240" s="69"/>
    </row>
    <row r="1241" spans="2:11" x14ac:dyDescent="0.3">
      <c r="B1241" s="63"/>
      <c r="C1241" s="45" t="str">
        <f>IFERROR((INDEX(tbl_dateHistory[], tbl_dailyDashboard[[#This Row],[rowLookup]], 1)), "-")</f>
        <v>x</v>
      </c>
      <c r="D1241" s="48" t="str">
        <f>IFERROR(INDEX(tbl_dateHistory[], MATCH(tbl_dailyDashboard[[#This Row],[runDate]:[runDate]], tbl_dateHistory[[runDate]:[runDate]], 0), MATCH(tbl_dailyDashboard[[#Headers],[avgBotRunTime]], tbl_dateHistory[#Headers], 0)), "-")</f>
        <v>x</v>
      </c>
      <c r="E1241" s="48" t="str">
        <f>IFERROR(INDEX(tbl_dateHistory[], MATCH(tbl_dailyDashboard[[#This Row],[runDate]:[runDate]], tbl_dateHistory[[runDate]:[runDate]], 0), MATCH(tbl_dailyDashboard[[#Headers],[avgTransactionTime]], tbl_dateHistory[#Headers], 0)), "-")</f>
        <v>x</v>
      </c>
      <c r="F1241" s="5" t="str">
        <f>IFERROR(INDEX(tbl_dateHistory[], MATCH(tbl_dailyDashboard[[#This Row],[runDate]:[runDate]], tbl_dateHistory[[runDate]:[runDate]], 0), MATCH(tbl_dailyDashboard[[#Headers],[botRuns]], tbl_dateHistory[#Headers], 0)), "-")</f>
        <v>x</v>
      </c>
      <c r="G1241" s="6" t="str">
        <f>IFERROR(INDEX(tbl_dateHistory[], MATCH(tbl_dailyDashboard[[#This Row],[runDate]:[runDate]], tbl_dateHistory[[runDate]:[runDate]], 0), MATCH(tbl_dailyDashboard[[#Headers],[totalTransactions]], tbl_dateHistory[#Headers], 0)), "-")</f>
        <v>x</v>
      </c>
      <c r="H1241" s="46" t="str">
        <f>IFERROR(INDEX(tbl_dateHistory[], MATCH(tbl_dailyDashboard[[#This Row],[runDate]:[runDate]], tbl_dateHistory[[runDate]:[runDate]], 0), MATCH(tbl_dailyDashboard[[#Headers],[percentSuccessful]], tbl_dateHistory[#Headers], 0)), "-")</f>
        <v>x</v>
      </c>
      <c r="I1241" s="46" t="str">
        <f>IFERROR(INDEX(tbl_dateHistory[], MATCH(tbl_dailyDashboard[[#This Row],[runDate]:[runDate]], tbl_dateHistory[[runDate]:[runDate]], 0), MATCH(tbl_dailyDashboard[[#Headers],[percentBRE]], tbl_dateHistory[#Headers], 0)), "-")</f>
        <v>x</v>
      </c>
      <c r="J1241" s="47" t="str">
        <f>IFERROR(INDEX(tbl_dateHistory[], MATCH(tbl_dailyDashboard[[#This Row],[runDate]:[runDate]], tbl_dateHistory[[runDate]:[runDate]], 0), MATCH(tbl_dailyDashboard[[#Headers],[percentSystemErrors]], tbl_dateHistory[#Headers], 0)), "-")</f>
        <v>x</v>
      </c>
      <c r="K1241" s="69"/>
    </row>
    <row r="1242" spans="2:11" x14ac:dyDescent="0.3">
      <c r="B1242" s="63"/>
      <c r="C1242" s="45" t="str">
        <f>IFERROR((INDEX(tbl_dateHistory[], tbl_dailyDashboard[[#This Row],[rowLookup]], 1)), "-")</f>
        <v>x</v>
      </c>
      <c r="D1242" s="48" t="str">
        <f>IFERROR(INDEX(tbl_dateHistory[], MATCH(tbl_dailyDashboard[[#This Row],[runDate]:[runDate]], tbl_dateHistory[[runDate]:[runDate]], 0), MATCH(tbl_dailyDashboard[[#Headers],[avgBotRunTime]], tbl_dateHistory[#Headers], 0)), "-")</f>
        <v>x</v>
      </c>
      <c r="E1242" s="48" t="str">
        <f>IFERROR(INDEX(tbl_dateHistory[], MATCH(tbl_dailyDashboard[[#This Row],[runDate]:[runDate]], tbl_dateHistory[[runDate]:[runDate]], 0), MATCH(tbl_dailyDashboard[[#Headers],[avgTransactionTime]], tbl_dateHistory[#Headers], 0)), "-")</f>
        <v>x</v>
      </c>
      <c r="F1242" s="5" t="str">
        <f>IFERROR(INDEX(tbl_dateHistory[], MATCH(tbl_dailyDashboard[[#This Row],[runDate]:[runDate]], tbl_dateHistory[[runDate]:[runDate]], 0), MATCH(tbl_dailyDashboard[[#Headers],[botRuns]], tbl_dateHistory[#Headers], 0)), "-")</f>
        <v>x</v>
      </c>
      <c r="G1242" s="6" t="str">
        <f>IFERROR(INDEX(tbl_dateHistory[], MATCH(tbl_dailyDashboard[[#This Row],[runDate]:[runDate]], tbl_dateHistory[[runDate]:[runDate]], 0), MATCH(tbl_dailyDashboard[[#Headers],[totalTransactions]], tbl_dateHistory[#Headers], 0)), "-")</f>
        <v>x</v>
      </c>
      <c r="H1242" s="46" t="str">
        <f>IFERROR(INDEX(tbl_dateHistory[], MATCH(tbl_dailyDashboard[[#This Row],[runDate]:[runDate]], tbl_dateHistory[[runDate]:[runDate]], 0), MATCH(tbl_dailyDashboard[[#Headers],[percentSuccessful]], tbl_dateHistory[#Headers], 0)), "-")</f>
        <v>x</v>
      </c>
      <c r="I1242" s="46" t="str">
        <f>IFERROR(INDEX(tbl_dateHistory[], MATCH(tbl_dailyDashboard[[#This Row],[runDate]:[runDate]], tbl_dateHistory[[runDate]:[runDate]], 0), MATCH(tbl_dailyDashboard[[#Headers],[percentBRE]], tbl_dateHistory[#Headers], 0)), "-")</f>
        <v>x</v>
      </c>
      <c r="J1242" s="47" t="str">
        <f>IFERROR(INDEX(tbl_dateHistory[], MATCH(tbl_dailyDashboard[[#This Row],[runDate]:[runDate]], tbl_dateHistory[[runDate]:[runDate]], 0), MATCH(tbl_dailyDashboard[[#Headers],[percentSystemErrors]], tbl_dateHistory[#Headers], 0)), "-")</f>
        <v>x</v>
      </c>
      <c r="K1242" s="69"/>
    </row>
    <row r="1243" spans="2:11" x14ac:dyDescent="0.3">
      <c r="B1243" s="63"/>
      <c r="C1243" s="45" t="str">
        <f>IFERROR((INDEX(tbl_dateHistory[], tbl_dailyDashboard[[#This Row],[rowLookup]], 1)), "-")</f>
        <v>x</v>
      </c>
      <c r="D1243" s="48" t="str">
        <f>IFERROR(INDEX(tbl_dateHistory[], MATCH(tbl_dailyDashboard[[#This Row],[runDate]:[runDate]], tbl_dateHistory[[runDate]:[runDate]], 0), MATCH(tbl_dailyDashboard[[#Headers],[avgBotRunTime]], tbl_dateHistory[#Headers], 0)), "-")</f>
        <v>x</v>
      </c>
      <c r="E1243" s="48" t="str">
        <f>IFERROR(INDEX(tbl_dateHistory[], MATCH(tbl_dailyDashboard[[#This Row],[runDate]:[runDate]], tbl_dateHistory[[runDate]:[runDate]], 0), MATCH(tbl_dailyDashboard[[#Headers],[avgTransactionTime]], tbl_dateHistory[#Headers], 0)), "-")</f>
        <v>x</v>
      </c>
      <c r="F1243" s="5" t="str">
        <f>IFERROR(INDEX(tbl_dateHistory[], MATCH(tbl_dailyDashboard[[#This Row],[runDate]:[runDate]], tbl_dateHistory[[runDate]:[runDate]], 0), MATCH(tbl_dailyDashboard[[#Headers],[botRuns]], tbl_dateHistory[#Headers], 0)), "-")</f>
        <v>x</v>
      </c>
      <c r="G1243" s="6" t="str">
        <f>IFERROR(INDEX(tbl_dateHistory[], MATCH(tbl_dailyDashboard[[#This Row],[runDate]:[runDate]], tbl_dateHistory[[runDate]:[runDate]], 0), MATCH(tbl_dailyDashboard[[#Headers],[totalTransactions]], tbl_dateHistory[#Headers], 0)), "-")</f>
        <v>x</v>
      </c>
      <c r="H1243" s="46" t="str">
        <f>IFERROR(INDEX(tbl_dateHistory[], MATCH(tbl_dailyDashboard[[#This Row],[runDate]:[runDate]], tbl_dateHistory[[runDate]:[runDate]], 0), MATCH(tbl_dailyDashboard[[#Headers],[percentSuccessful]], tbl_dateHistory[#Headers], 0)), "-")</f>
        <v>x</v>
      </c>
      <c r="I1243" s="46" t="str">
        <f>IFERROR(INDEX(tbl_dateHistory[], MATCH(tbl_dailyDashboard[[#This Row],[runDate]:[runDate]], tbl_dateHistory[[runDate]:[runDate]], 0), MATCH(tbl_dailyDashboard[[#Headers],[percentBRE]], tbl_dateHistory[#Headers], 0)), "-")</f>
        <v>x</v>
      </c>
      <c r="J1243" s="47" t="str">
        <f>IFERROR(INDEX(tbl_dateHistory[], MATCH(tbl_dailyDashboard[[#This Row],[runDate]:[runDate]], tbl_dateHistory[[runDate]:[runDate]], 0), MATCH(tbl_dailyDashboard[[#Headers],[percentSystemErrors]], tbl_dateHistory[#Headers], 0)), "-")</f>
        <v>x</v>
      </c>
      <c r="K1243" s="69"/>
    </row>
    <row r="1244" spans="2:11" x14ac:dyDescent="0.3">
      <c r="B1244" s="63"/>
      <c r="C1244" s="45" t="str">
        <f>IFERROR((INDEX(tbl_dateHistory[], tbl_dailyDashboard[[#This Row],[rowLookup]], 1)), "-")</f>
        <v>x</v>
      </c>
      <c r="D1244" s="48" t="str">
        <f>IFERROR(INDEX(tbl_dateHistory[], MATCH(tbl_dailyDashboard[[#This Row],[runDate]:[runDate]], tbl_dateHistory[[runDate]:[runDate]], 0), MATCH(tbl_dailyDashboard[[#Headers],[avgBotRunTime]], tbl_dateHistory[#Headers], 0)), "-")</f>
        <v>x</v>
      </c>
      <c r="E1244" s="48" t="str">
        <f>IFERROR(INDEX(tbl_dateHistory[], MATCH(tbl_dailyDashboard[[#This Row],[runDate]:[runDate]], tbl_dateHistory[[runDate]:[runDate]], 0), MATCH(tbl_dailyDashboard[[#Headers],[avgTransactionTime]], tbl_dateHistory[#Headers], 0)), "-")</f>
        <v>x</v>
      </c>
      <c r="F1244" s="5" t="str">
        <f>IFERROR(INDEX(tbl_dateHistory[], MATCH(tbl_dailyDashboard[[#This Row],[runDate]:[runDate]], tbl_dateHistory[[runDate]:[runDate]], 0), MATCH(tbl_dailyDashboard[[#Headers],[botRuns]], tbl_dateHistory[#Headers], 0)), "-")</f>
        <v>x</v>
      </c>
      <c r="G1244" s="6" t="str">
        <f>IFERROR(INDEX(tbl_dateHistory[], MATCH(tbl_dailyDashboard[[#This Row],[runDate]:[runDate]], tbl_dateHistory[[runDate]:[runDate]], 0), MATCH(tbl_dailyDashboard[[#Headers],[totalTransactions]], tbl_dateHistory[#Headers], 0)), "-")</f>
        <v>x</v>
      </c>
      <c r="H1244" s="46" t="str">
        <f>IFERROR(INDEX(tbl_dateHistory[], MATCH(tbl_dailyDashboard[[#This Row],[runDate]:[runDate]], tbl_dateHistory[[runDate]:[runDate]], 0), MATCH(tbl_dailyDashboard[[#Headers],[percentSuccessful]], tbl_dateHistory[#Headers], 0)), "-")</f>
        <v>x</v>
      </c>
      <c r="I1244" s="46" t="str">
        <f>IFERROR(INDEX(tbl_dateHistory[], MATCH(tbl_dailyDashboard[[#This Row],[runDate]:[runDate]], tbl_dateHistory[[runDate]:[runDate]], 0), MATCH(tbl_dailyDashboard[[#Headers],[percentBRE]], tbl_dateHistory[#Headers], 0)), "-")</f>
        <v>x</v>
      </c>
      <c r="J1244" s="47" t="str">
        <f>IFERROR(INDEX(tbl_dateHistory[], MATCH(tbl_dailyDashboard[[#This Row],[runDate]:[runDate]], tbl_dateHistory[[runDate]:[runDate]], 0), MATCH(tbl_dailyDashboard[[#Headers],[percentSystemErrors]], tbl_dateHistory[#Headers], 0)), "-")</f>
        <v>x</v>
      </c>
      <c r="K1244" s="69"/>
    </row>
    <row r="1245" spans="2:11" x14ac:dyDescent="0.3">
      <c r="B1245" s="63"/>
      <c r="C1245" s="45" t="str">
        <f>IFERROR((INDEX(tbl_dateHistory[], tbl_dailyDashboard[[#This Row],[rowLookup]], 1)), "-")</f>
        <v>x</v>
      </c>
      <c r="D1245" s="48" t="str">
        <f>IFERROR(INDEX(tbl_dateHistory[], MATCH(tbl_dailyDashboard[[#This Row],[runDate]:[runDate]], tbl_dateHistory[[runDate]:[runDate]], 0), MATCH(tbl_dailyDashboard[[#Headers],[avgBotRunTime]], tbl_dateHistory[#Headers], 0)), "-")</f>
        <v>x</v>
      </c>
      <c r="E1245" s="48" t="str">
        <f>IFERROR(INDEX(tbl_dateHistory[], MATCH(tbl_dailyDashboard[[#This Row],[runDate]:[runDate]], tbl_dateHistory[[runDate]:[runDate]], 0), MATCH(tbl_dailyDashboard[[#Headers],[avgTransactionTime]], tbl_dateHistory[#Headers], 0)), "-")</f>
        <v>x</v>
      </c>
      <c r="F1245" s="5" t="str">
        <f>IFERROR(INDEX(tbl_dateHistory[], MATCH(tbl_dailyDashboard[[#This Row],[runDate]:[runDate]], tbl_dateHistory[[runDate]:[runDate]], 0), MATCH(tbl_dailyDashboard[[#Headers],[botRuns]], tbl_dateHistory[#Headers], 0)), "-")</f>
        <v>x</v>
      </c>
      <c r="G1245" s="6" t="str">
        <f>IFERROR(INDEX(tbl_dateHistory[], MATCH(tbl_dailyDashboard[[#This Row],[runDate]:[runDate]], tbl_dateHistory[[runDate]:[runDate]], 0), MATCH(tbl_dailyDashboard[[#Headers],[totalTransactions]], tbl_dateHistory[#Headers], 0)), "-")</f>
        <v>x</v>
      </c>
      <c r="H1245" s="46" t="str">
        <f>IFERROR(INDEX(tbl_dateHistory[], MATCH(tbl_dailyDashboard[[#This Row],[runDate]:[runDate]], tbl_dateHistory[[runDate]:[runDate]], 0), MATCH(tbl_dailyDashboard[[#Headers],[percentSuccessful]], tbl_dateHistory[#Headers], 0)), "-")</f>
        <v>x</v>
      </c>
      <c r="I1245" s="46" t="str">
        <f>IFERROR(INDEX(tbl_dateHistory[], MATCH(tbl_dailyDashboard[[#This Row],[runDate]:[runDate]], tbl_dateHistory[[runDate]:[runDate]], 0), MATCH(tbl_dailyDashboard[[#Headers],[percentBRE]], tbl_dateHistory[#Headers], 0)), "-")</f>
        <v>x</v>
      </c>
      <c r="J1245" s="47" t="str">
        <f>IFERROR(INDEX(tbl_dateHistory[], MATCH(tbl_dailyDashboard[[#This Row],[runDate]:[runDate]], tbl_dateHistory[[runDate]:[runDate]], 0), MATCH(tbl_dailyDashboard[[#Headers],[percentSystemErrors]], tbl_dateHistory[#Headers], 0)), "-")</f>
        <v>x</v>
      </c>
      <c r="K1245" s="69"/>
    </row>
    <row r="1246" spans="2:11" x14ac:dyDescent="0.3">
      <c r="B1246" s="63"/>
      <c r="C1246" s="45" t="str">
        <f>IFERROR((INDEX(tbl_dateHistory[], tbl_dailyDashboard[[#This Row],[rowLookup]], 1)), "-")</f>
        <v>x</v>
      </c>
      <c r="D1246" s="48" t="str">
        <f>IFERROR(INDEX(tbl_dateHistory[], MATCH(tbl_dailyDashboard[[#This Row],[runDate]:[runDate]], tbl_dateHistory[[runDate]:[runDate]], 0), MATCH(tbl_dailyDashboard[[#Headers],[avgBotRunTime]], tbl_dateHistory[#Headers], 0)), "-")</f>
        <v>x</v>
      </c>
      <c r="E1246" s="48" t="str">
        <f>IFERROR(INDEX(tbl_dateHistory[], MATCH(tbl_dailyDashboard[[#This Row],[runDate]:[runDate]], tbl_dateHistory[[runDate]:[runDate]], 0), MATCH(tbl_dailyDashboard[[#Headers],[avgTransactionTime]], tbl_dateHistory[#Headers], 0)), "-")</f>
        <v>x</v>
      </c>
      <c r="F1246" s="5" t="str">
        <f>IFERROR(INDEX(tbl_dateHistory[], MATCH(tbl_dailyDashboard[[#This Row],[runDate]:[runDate]], tbl_dateHistory[[runDate]:[runDate]], 0), MATCH(tbl_dailyDashboard[[#Headers],[botRuns]], tbl_dateHistory[#Headers], 0)), "-")</f>
        <v>x</v>
      </c>
      <c r="G1246" s="6" t="str">
        <f>IFERROR(INDEX(tbl_dateHistory[], MATCH(tbl_dailyDashboard[[#This Row],[runDate]:[runDate]], tbl_dateHistory[[runDate]:[runDate]], 0), MATCH(tbl_dailyDashboard[[#Headers],[totalTransactions]], tbl_dateHistory[#Headers], 0)), "-")</f>
        <v>x</v>
      </c>
      <c r="H1246" s="46" t="str">
        <f>IFERROR(INDEX(tbl_dateHistory[], MATCH(tbl_dailyDashboard[[#This Row],[runDate]:[runDate]], tbl_dateHistory[[runDate]:[runDate]], 0), MATCH(tbl_dailyDashboard[[#Headers],[percentSuccessful]], tbl_dateHistory[#Headers], 0)), "-")</f>
        <v>x</v>
      </c>
      <c r="I1246" s="46" t="str">
        <f>IFERROR(INDEX(tbl_dateHistory[], MATCH(tbl_dailyDashboard[[#This Row],[runDate]:[runDate]], tbl_dateHistory[[runDate]:[runDate]], 0), MATCH(tbl_dailyDashboard[[#Headers],[percentBRE]], tbl_dateHistory[#Headers], 0)), "-")</f>
        <v>x</v>
      </c>
      <c r="J1246" s="47" t="str">
        <f>IFERROR(INDEX(tbl_dateHistory[], MATCH(tbl_dailyDashboard[[#This Row],[runDate]:[runDate]], tbl_dateHistory[[runDate]:[runDate]], 0), MATCH(tbl_dailyDashboard[[#Headers],[percentSystemErrors]], tbl_dateHistory[#Headers], 0)), "-")</f>
        <v>x</v>
      </c>
      <c r="K1246" s="69"/>
    </row>
    <row r="1247" spans="2:11" x14ac:dyDescent="0.3">
      <c r="B1247" s="63"/>
      <c r="C1247" s="45" t="str">
        <f>IFERROR((INDEX(tbl_dateHistory[], tbl_dailyDashboard[[#This Row],[rowLookup]], 1)), "-")</f>
        <v>x</v>
      </c>
      <c r="D1247" s="48" t="str">
        <f>IFERROR(INDEX(tbl_dateHistory[], MATCH(tbl_dailyDashboard[[#This Row],[runDate]:[runDate]], tbl_dateHistory[[runDate]:[runDate]], 0), MATCH(tbl_dailyDashboard[[#Headers],[avgBotRunTime]], tbl_dateHistory[#Headers], 0)), "-")</f>
        <v>x</v>
      </c>
      <c r="E1247" s="48" t="str">
        <f>IFERROR(INDEX(tbl_dateHistory[], MATCH(tbl_dailyDashboard[[#This Row],[runDate]:[runDate]], tbl_dateHistory[[runDate]:[runDate]], 0), MATCH(tbl_dailyDashboard[[#Headers],[avgTransactionTime]], tbl_dateHistory[#Headers], 0)), "-")</f>
        <v>x</v>
      </c>
      <c r="F1247" s="5" t="str">
        <f>IFERROR(INDEX(tbl_dateHistory[], MATCH(tbl_dailyDashboard[[#This Row],[runDate]:[runDate]], tbl_dateHistory[[runDate]:[runDate]], 0), MATCH(tbl_dailyDashboard[[#Headers],[botRuns]], tbl_dateHistory[#Headers], 0)), "-")</f>
        <v>x</v>
      </c>
      <c r="G1247" s="6" t="str">
        <f>IFERROR(INDEX(tbl_dateHistory[], MATCH(tbl_dailyDashboard[[#This Row],[runDate]:[runDate]], tbl_dateHistory[[runDate]:[runDate]], 0), MATCH(tbl_dailyDashboard[[#Headers],[totalTransactions]], tbl_dateHistory[#Headers], 0)), "-")</f>
        <v>x</v>
      </c>
      <c r="H1247" s="46" t="str">
        <f>IFERROR(INDEX(tbl_dateHistory[], MATCH(tbl_dailyDashboard[[#This Row],[runDate]:[runDate]], tbl_dateHistory[[runDate]:[runDate]], 0), MATCH(tbl_dailyDashboard[[#Headers],[percentSuccessful]], tbl_dateHistory[#Headers], 0)), "-")</f>
        <v>x</v>
      </c>
      <c r="I1247" s="46" t="str">
        <f>IFERROR(INDEX(tbl_dateHistory[], MATCH(tbl_dailyDashboard[[#This Row],[runDate]:[runDate]], tbl_dateHistory[[runDate]:[runDate]], 0), MATCH(tbl_dailyDashboard[[#Headers],[percentBRE]], tbl_dateHistory[#Headers], 0)), "-")</f>
        <v>x</v>
      </c>
      <c r="J1247" s="47" t="str">
        <f>IFERROR(INDEX(tbl_dateHistory[], MATCH(tbl_dailyDashboard[[#This Row],[runDate]:[runDate]], tbl_dateHistory[[runDate]:[runDate]], 0), MATCH(tbl_dailyDashboard[[#Headers],[percentSystemErrors]], tbl_dateHistory[#Headers], 0)), "-")</f>
        <v>x</v>
      </c>
      <c r="K1247" s="69"/>
    </row>
    <row r="1248" spans="2:11" x14ac:dyDescent="0.3">
      <c r="B1248" s="63"/>
      <c r="C1248" s="45" t="str">
        <f>IFERROR((INDEX(tbl_dateHistory[], tbl_dailyDashboard[[#This Row],[rowLookup]], 1)), "-")</f>
        <v>x</v>
      </c>
      <c r="D1248" s="48" t="str">
        <f>IFERROR(INDEX(tbl_dateHistory[], MATCH(tbl_dailyDashboard[[#This Row],[runDate]:[runDate]], tbl_dateHistory[[runDate]:[runDate]], 0), MATCH(tbl_dailyDashboard[[#Headers],[avgBotRunTime]], tbl_dateHistory[#Headers], 0)), "-")</f>
        <v>x</v>
      </c>
      <c r="E1248" s="48" t="str">
        <f>IFERROR(INDEX(tbl_dateHistory[], MATCH(tbl_dailyDashboard[[#This Row],[runDate]:[runDate]], tbl_dateHistory[[runDate]:[runDate]], 0), MATCH(tbl_dailyDashboard[[#Headers],[avgTransactionTime]], tbl_dateHistory[#Headers], 0)), "-")</f>
        <v>x</v>
      </c>
      <c r="F1248" s="5" t="str">
        <f>IFERROR(INDEX(tbl_dateHistory[], MATCH(tbl_dailyDashboard[[#This Row],[runDate]:[runDate]], tbl_dateHistory[[runDate]:[runDate]], 0), MATCH(tbl_dailyDashboard[[#Headers],[botRuns]], tbl_dateHistory[#Headers], 0)), "-")</f>
        <v>x</v>
      </c>
      <c r="G1248" s="6" t="str">
        <f>IFERROR(INDEX(tbl_dateHistory[], MATCH(tbl_dailyDashboard[[#This Row],[runDate]:[runDate]], tbl_dateHistory[[runDate]:[runDate]], 0), MATCH(tbl_dailyDashboard[[#Headers],[totalTransactions]], tbl_dateHistory[#Headers], 0)), "-")</f>
        <v>x</v>
      </c>
      <c r="H1248" s="46" t="str">
        <f>IFERROR(INDEX(tbl_dateHistory[], MATCH(tbl_dailyDashboard[[#This Row],[runDate]:[runDate]], tbl_dateHistory[[runDate]:[runDate]], 0), MATCH(tbl_dailyDashboard[[#Headers],[percentSuccessful]], tbl_dateHistory[#Headers], 0)), "-")</f>
        <v>x</v>
      </c>
      <c r="I1248" s="46" t="str">
        <f>IFERROR(INDEX(tbl_dateHistory[], MATCH(tbl_dailyDashboard[[#This Row],[runDate]:[runDate]], tbl_dateHistory[[runDate]:[runDate]], 0), MATCH(tbl_dailyDashboard[[#Headers],[percentBRE]], tbl_dateHistory[#Headers], 0)), "-")</f>
        <v>x</v>
      </c>
      <c r="J1248" s="47" t="str">
        <f>IFERROR(INDEX(tbl_dateHistory[], MATCH(tbl_dailyDashboard[[#This Row],[runDate]:[runDate]], tbl_dateHistory[[runDate]:[runDate]], 0), MATCH(tbl_dailyDashboard[[#Headers],[percentSystemErrors]], tbl_dateHistory[#Headers], 0)), "-")</f>
        <v>x</v>
      </c>
      <c r="K1248" s="69"/>
    </row>
    <row r="1249" spans="2:11" x14ac:dyDescent="0.3">
      <c r="B1249" s="63"/>
      <c r="C1249" s="45" t="str">
        <f>IFERROR((INDEX(tbl_dateHistory[], tbl_dailyDashboard[[#This Row],[rowLookup]], 1)), "-")</f>
        <v>x</v>
      </c>
      <c r="D1249" s="48" t="str">
        <f>IFERROR(INDEX(tbl_dateHistory[], MATCH(tbl_dailyDashboard[[#This Row],[runDate]:[runDate]], tbl_dateHistory[[runDate]:[runDate]], 0), MATCH(tbl_dailyDashboard[[#Headers],[avgBotRunTime]], tbl_dateHistory[#Headers], 0)), "-")</f>
        <v>x</v>
      </c>
      <c r="E1249" s="48" t="str">
        <f>IFERROR(INDEX(tbl_dateHistory[], MATCH(tbl_dailyDashboard[[#This Row],[runDate]:[runDate]], tbl_dateHistory[[runDate]:[runDate]], 0), MATCH(tbl_dailyDashboard[[#Headers],[avgTransactionTime]], tbl_dateHistory[#Headers], 0)), "-")</f>
        <v>x</v>
      </c>
      <c r="F1249" s="5" t="str">
        <f>IFERROR(INDEX(tbl_dateHistory[], MATCH(tbl_dailyDashboard[[#This Row],[runDate]:[runDate]], tbl_dateHistory[[runDate]:[runDate]], 0), MATCH(tbl_dailyDashboard[[#Headers],[botRuns]], tbl_dateHistory[#Headers], 0)), "-")</f>
        <v>x</v>
      </c>
      <c r="G1249" s="6" t="str">
        <f>IFERROR(INDEX(tbl_dateHistory[], MATCH(tbl_dailyDashboard[[#This Row],[runDate]:[runDate]], tbl_dateHistory[[runDate]:[runDate]], 0), MATCH(tbl_dailyDashboard[[#Headers],[totalTransactions]], tbl_dateHistory[#Headers], 0)), "-")</f>
        <v>x</v>
      </c>
      <c r="H1249" s="46" t="str">
        <f>IFERROR(INDEX(tbl_dateHistory[], MATCH(tbl_dailyDashboard[[#This Row],[runDate]:[runDate]], tbl_dateHistory[[runDate]:[runDate]], 0), MATCH(tbl_dailyDashboard[[#Headers],[percentSuccessful]], tbl_dateHistory[#Headers], 0)), "-")</f>
        <v>x</v>
      </c>
      <c r="I1249" s="46" t="str">
        <f>IFERROR(INDEX(tbl_dateHistory[], MATCH(tbl_dailyDashboard[[#This Row],[runDate]:[runDate]], tbl_dateHistory[[runDate]:[runDate]], 0), MATCH(tbl_dailyDashboard[[#Headers],[percentBRE]], tbl_dateHistory[#Headers], 0)), "-")</f>
        <v>x</v>
      </c>
      <c r="J1249" s="47" t="str">
        <f>IFERROR(INDEX(tbl_dateHistory[], MATCH(tbl_dailyDashboard[[#This Row],[runDate]:[runDate]], tbl_dateHistory[[runDate]:[runDate]], 0), MATCH(tbl_dailyDashboard[[#Headers],[percentSystemErrors]], tbl_dateHistory[#Headers], 0)), "-")</f>
        <v>x</v>
      </c>
      <c r="K1249" s="69"/>
    </row>
    <row r="1250" spans="2:11" x14ac:dyDescent="0.3">
      <c r="B1250" s="63"/>
      <c r="C1250" s="45" t="str">
        <f>IFERROR((INDEX(tbl_dateHistory[], tbl_dailyDashboard[[#This Row],[rowLookup]], 1)), "-")</f>
        <v>x</v>
      </c>
      <c r="D1250" s="48" t="str">
        <f>IFERROR(INDEX(tbl_dateHistory[], MATCH(tbl_dailyDashboard[[#This Row],[runDate]:[runDate]], tbl_dateHistory[[runDate]:[runDate]], 0), MATCH(tbl_dailyDashboard[[#Headers],[avgBotRunTime]], tbl_dateHistory[#Headers], 0)), "-")</f>
        <v>x</v>
      </c>
      <c r="E1250" s="48" t="str">
        <f>IFERROR(INDEX(tbl_dateHistory[], MATCH(tbl_dailyDashboard[[#This Row],[runDate]:[runDate]], tbl_dateHistory[[runDate]:[runDate]], 0), MATCH(tbl_dailyDashboard[[#Headers],[avgTransactionTime]], tbl_dateHistory[#Headers], 0)), "-")</f>
        <v>x</v>
      </c>
      <c r="F1250" s="5" t="str">
        <f>IFERROR(INDEX(tbl_dateHistory[], MATCH(tbl_dailyDashboard[[#This Row],[runDate]:[runDate]], tbl_dateHistory[[runDate]:[runDate]], 0), MATCH(tbl_dailyDashboard[[#Headers],[botRuns]], tbl_dateHistory[#Headers], 0)), "-")</f>
        <v>x</v>
      </c>
      <c r="G1250" s="6" t="str">
        <f>IFERROR(INDEX(tbl_dateHistory[], MATCH(tbl_dailyDashboard[[#This Row],[runDate]:[runDate]], tbl_dateHistory[[runDate]:[runDate]], 0), MATCH(tbl_dailyDashboard[[#Headers],[totalTransactions]], tbl_dateHistory[#Headers], 0)), "-")</f>
        <v>x</v>
      </c>
      <c r="H1250" s="46" t="str">
        <f>IFERROR(INDEX(tbl_dateHistory[], MATCH(tbl_dailyDashboard[[#This Row],[runDate]:[runDate]], tbl_dateHistory[[runDate]:[runDate]], 0), MATCH(tbl_dailyDashboard[[#Headers],[percentSuccessful]], tbl_dateHistory[#Headers], 0)), "-")</f>
        <v>x</v>
      </c>
      <c r="I1250" s="46" t="str">
        <f>IFERROR(INDEX(tbl_dateHistory[], MATCH(tbl_dailyDashboard[[#This Row],[runDate]:[runDate]], tbl_dateHistory[[runDate]:[runDate]], 0), MATCH(tbl_dailyDashboard[[#Headers],[percentBRE]], tbl_dateHistory[#Headers], 0)), "-")</f>
        <v>x</v>
      </c>
      <c r="J1250" s="47" t="str">
        <f>IFERROR(INDEX(tbl_dateHistory[], MATCH(tbl_dailyDashboard[[#This Row],[runDate]:[runDate]], tbl_dateHistory[[runDate]:[runDate]], 0), MATCH(tbl_dailyDashboard[[#Headers],[percentSystemErrors]], tbl_dateHistory[#Headers], 0)), "-")</f>
        <v>x</v>
      </c>
      <c r="K1250" s="69"/>
    </row>
    <row r="1251" spans="2:11" x14ac:dyDescent="0.3">
      <c r="B1251" s="63"/>
      <c r="C1251" s="45" t="str">
        <f>IFERROR((INDEX(tbl_dateHistory[], tbl_dailyDashboard[[#This Row],[rowLookup]], 1)), "-")</f>
        <v>x</v>
      </c>
      <c r="D1251" s="48" t="str">
        <f>IFERROR(INDEX(tbl_dateHistory[], MATCH(tbl_dailyDashboard[[#This Row],[runDate]:[runDate]], tbl_dateHistory[[runDate]:[runDate]], 0), MATCH(tbl_dailyDashboard[[#Headers],[avgBotRunTime]], tbl_dateHistory[#Headers], 0)), "-")</f>
        <v>x</v>
      </c>
      <c r="E1251" s="48" t="str">
        <f>IFERROR(INDEX(tbl_dateHistory[], MATCH(tbl_dailyDashboard[[#This Row],[runDate]:[runDate]], tbl_dateHistory[[runDate]:[runDate]], 0), MATCH(tbl_dailyDashboard[[#Headers],[avgTransactionTime]], tbl_dateHistory[#Headers], 0)), "-")</f>
        <v>x</v>
      </c>
      <c r="F1251" s="5" t="str">
        <f>IFERROR(INDEX(tbl_dateHistory[], MATCH(tbl_dailyDashboard[[#This Row],[runDate]:[runDate]], tbl_dateHistory[[runDate]:[runDate]], 0), MATCH(tbl_dailyDashboard[[#Headers],[botRuns]], tbl_dateHistory[#Headers], 0)), "-")</f>
        <v>x</v>
      </c>
      <c r="G1251" s="6" t="str">
        <f>IFERROR(INDEX(tbl_dateHistory[], MATCH(tbl_dailyDashboard[[#This Row],[runDate]:[runDate]], tbl_dateHistory[[runDate]:[runDate]], 0), MATCH(tbl_dailyDashboard[[#Headers],[totalTransactions]], tbl_dateHistory[#Headers], 0)), "-")</f>
        <v>x</v>
      </c>
      <c r="H1251" s="46" t="str">
        <f>IFERROR(INDEX(tbl_dateHistory[], MATCH(tbl_dailyDashboard[[#This Row],[runDate]:[runDate]], tbl_dateHistory[[runDate]:[runDate]], 0), MATCH(tbl_dailyDashboard[[#Headers],[percentSuccessful]], tbl_dateHistory[#Headers], 0)), "-")</f>
        <v>x</v>
      </c>
      <c r="I1251" s="46" t="str">
        <f>IFERROR(INDEX(tbl_dateHistory[], MATCH(tbl_dailyDashboard[[#This Row],[runDate]:[runDate]], tbl_dateHistory[[runDate]:[runDate]], 0), MATCH(tbl_dailyDashboard[[#Headers],[percentBRE]], tbl_dateHistory[#Headers], 0)), "-")</f>
        <v>x</v>
      </c>
      <c r="J1251" s="47" t="str">
        <f>IFERROR(INDEX(tbl_dateHistory[], MATCH(tbl_dailyDashboard[[#This Row],[runDate]:[runDate]], tbl_dateHistory[[runDate]:[runDate]], 0), MATCH(tbl_dailyDashboard[[#Headers],[percentSystemErrors]], tbl_dateHistory[#Headers], 0)), "-")</f>
        <v>x</v>
      </c>
      <c r="K1251" s="69"/>
    </row>
    <row r="1252" spans="2:11" x14ac:dyDescent="0.3">
      <c r="B1252" s="63"/>
      <c r="C1252" s="45" t="str">
        <f>IFERROR((INDEX(tbl_dateHistory[], tbl_dailyDashboard[[#This Row],[rowLookup]], 1)), "-")</f>
        <v>x</v>
      </c>
      <c r="D1252" s="48" t="str">
        <f>IFERROR(INDEX(tbl_dateHistory[], MATCH(tbl_dailyDashboard[[#This Row],[runDate]:[runDate]], tbl_dateHistory[[runDate]:[runDate]], 0), MATCH(tbl_dailyDashboard[[#Headers],[avgBotRunTime]], tbl_dateHistory[#Headers], 0)), "-")</f>
        <v>x</v>
      </c>
      <c r="E1252" s="48" t="str">
        <f>IFERROR(INDEX(tbl_dateHistory[], MATCH(tbl_dailyDashboard[[#This Row],[runDate]:[runDate]], tbl_dateHistory[[runDate]:[runDate]], 0), MATCH(tbl_dailyDashboard[[#Headers],[avgTransactionTime]], tbl_dateHistory[#Headers], 0)), "-")</f>
        <v>x</v>
      </c>
      <c r="F1252" s="5" t="str">
        <f>IFERROR(INDEX(tbl_dateHistory[], MATCH(tbl_dailyDashboard[[#This Row],[runDate]:[runDate]], tbl_dateHistory[[runDate]:[runDate]], 0), MATCH(tbl_dailyDashboard[[#Headers],[botRuns]], tbl_dateHistory[#Headers], 0)), "-")</f>
        <v>x</v>
      </c>
      <c r="G1252" s="6" t="str">
        <f>IFERROR(INDEX(tbl_dateHistory[], MATCH(tbl_dailyDashboard[[#This Row],[runDate]:[runDate]], tbl_dateHistory[[runDate]:[runDate]], 0), MATCH(tbl_dailyDashboard[[#Headers],[totalTransactions]], tbl_dateHistory[#Headers], 0)), "-")</f>
        <v>x</v>
      </c>
      <c r="H1252" s="46" t="str">
        <f>IFERROR(INDEX(tbl_dateHistory[], MATCH(tbl_dailyDashboard[[#This Row],[runDate]:[runDate]], tbl_dateHistory[[runDate]:[runDate]], 0), MATCH(tbl_dailyDashboard[[#Headers],[percentSuccessful]], tbl_dateHistory[#Headers], 0)), "-")</f>
        <v>x</v>
      </c>
      <c r="I1252" s="46" t="str">
        <f>IFERROR(INDEX(tbl_dateHistory[], MATCH(tbl_dailyDashboard[[#This Row],[runDate]:[runDate]], tbl_dateHistory[[runDate]:[runDate]], 0), MATCH(tbl_dailyDashboard[[#Headers],[percentBRE]], tbl_dateHistory[#Headers], 0)), "-")</f>
        <v>x</v>
      </c>
      <c r="J1252" s="47" t="str">
        <f>IFERROR(INDEX(tbl_dateHistory[], MATCH(tbl_dailyDashboard[[#This Row],[runDate]:[runDate]], tbl_dateHistory[[runDate]:[runDate]], 0), MATCH(tbl_dailyDashboard[[#Headers],[percentSystemErrors]], tbl_dateHistory[#Headers], 0)), "-")</f>
        <v>x</v>
      </c>
      <c r="K1252" s="69"/>
    </row>
    <row r="1253" spans="2:11" x14ac:dyDescent="0.3">
      <c r="B1253" s="63"/>
      <c r="C1253" s="45" t="str">
        <f>IFERROR((INDEX(tbl_dateHistory[], tbl_dailyDashboard[[#This Row],[rowLookup]], 1)), "-")</f>
        <v>x</v>
      </c>
      <c r="D1253" s="48" t="str">
        <f>IFERROR(INDEX(tbl_dateHistory[], MATCH(tbl_dailyDashboard[[#This Row],[runDate]:[runDate]], tbl_dateHistory[[runDate]:[runDate]], 0), MATCH(tbl_dailyDashboard[[#Headers],[avgBotRunTime]], tbl_dateHistory[#Headers], 0)), "-")</f>
        <v>x</v>
      </c>
      <c r="E1253" s="48" t="str">
        <f>IFERROR(INDEX(tbl_dateHistory[], MATCH(tbl_dailyDashboard[[#This Row],[runDate]:[runDate]], tbl_dateHistory[[runDate]:[runDate]], 0), MATCH(tbl_dailyDashboard[[#Headers],[avgTransactionTime]], tbl_dateHistory[#Headers], 0)), "-")</f>
        <v>x</v>
      </c>
      <c r="F1253" s="5" t="str">
        <f>IFERROR(INDEX(tbl_dateHistory[], MATCH(tbl_dailyDashboard[[#This Row],[runDate]:[runDate]], tbl_dateHistory[[runDate]:[runDate]], 0), MATCH(tbl_dailyDashboard[[#Headers],[botRuns]], tbl_dateHistory[#Headers], 0)), "-")</f>
        <v>x</v>
      </c>
      <c r="G1253" s="6" t="str">
        <f>IFERROR(INDEX(tbl_dateHistory[], MATCH(tbl_dailyDashboard[[#This Row],[runDate]:[runDate]], tbl_dateHistory[[runDate]:[runDate]], 0), MATCH(tbl_dailyDashboard[[#Headers],[totalTransactions]], tbl_dateHistory[#Headers], 0)), "-")</f>
        <v>x</v>
      </c>
      <c r="H1253" s="46" t="str">
        <f>IFERROR(INDEX(tbl_dateHistory[], MATCH(tbl_dailyDashboard[[#This Row],[runDate]:[runDate]], tbl_dateHistory[[runDate]:[runDate]], 0), MATCH(tbl_dailyDashboard[[#Headers],[percentSuccessful]], tbl_dateHistory[#Headers], 0)), "-")</f>
        <v>x</v>
      </c>
      <c r="I1253" s="46" t="str">
        <f>IFERROR(INDEX(tbl_dateHistory[], MATCH(tbl_dailyDashboard[[#This Row],[runDate]:[runDate]], tbl_dateHistory[[runDate]:[runDate]], 0), MATCH(tbl_dailyDashboard[[#Headers],[percentBRE]], tbl_dateHistory[#Headers], 0)), "-")</f>
        <v>x</v>
      </c>
      <c r="J1253" s="47" t="str">
        <f>IFERROR(INDEX(tbl_dateHistory[], MATCH(tbl_dailyDashboard[[#This Row],[runDate]:[runDate]], tbl_dateHistory[[runDate]:[runDate]], 0), MATCH(tbl_dailyDashboard[[#Headers],[percentSystemErrors]], tbl_dateHistory[#Headers], 0)), "-")</f>
        <v>x</v>
      </c>
      <c r="K1253" s="69"/>
    </row>
    <row r="1254" spans="2:11" x14ac:dyDescent="0.3">
      <c r="B1254" s="63"/>
      <c r="C1254" s="45" t="str">
        <f>IFERROR((INDEX(tbl_dateHistory[], tbl_dailyDashboard[[#This Row],[rowLookup]], 1)), "-")</f>
        <v>x</v>
      </c>
      <c r="D1254" s="48" t="str">
        <f>IFERROR(INDEX(tbl_dateHistory[], MATCH(tbl_dailyDashboard[[#This Row],[runDate]:[runDate]], tbl_dateHistory[[runDate]:[runDate]], 0), MATCH(tbl_dailyDashboard[[#Headers],[avgBotRunTime]], tbl_dateHistory[#Headers], 0)), "-")</f>
        <v>x</v>
      </c>
      <c r="E1254" s="48" t="str">
        <f>IFERROR(INDEX(tbl_dateHistory[], MATCH(tbl_dailyDashboard[[#This Row],[runDate]:[runDate]], tbl_dateHistory[[runDate]:[runDate]], 0), MATCH(tbl_dailyDashboard[[#Headers],[avgTransactionTime]], tbl_dateHistory[#Headers], 0)), "-")</f>
        <v>x</v>
      </c>
      <c r="F1254" s="5" t="str">
        <f>IFERROR(INDEX(tbl_dateHistory[], MATCH(tbl_dailyDashboard[[#This Row],[runDate]:[runDate]], tbl_dateHistory[[runDate]:[runDate]], 0), MATCH(tbl_dailyDashboard[[#Headers],[botRuns]], tbl_dateHistory[#Headers], 0)), "-")</f>
        <v>x</v>
      </c>
      <c r="G1254" s="6" t="str">
        <f>IFERROR(INDEX(tbl_dateHistory[], MATCH(tbl_dailyDashboard[[#This Row],[runDate]:[runDate]], tbl_dateHistory[[runDate]:[runDate]], 0), MATCH(tbl_dailyDashboard[[#Headers],[totalTransactions]], tbl_dateHistory[#Headers], 0)), "-")</f>
        <v>x</v>
      </c>
      <c r="H1254" s="46" t="str">
        <f>IFERROR(INDEX(tbl_dateHistory[], MATCH(tbl_dailyDashboard[[#This Row],[runDate]:[runDate]], tbl_dateHistory[[runDate]:[runDate]], 0), MATCH(tbl_dailyDashboard[[#Headers],[percentSuccessful]], tbl_dateHistory[#Headers], 0)), "-")</f>
        <v>x</v>
      </c>
      <c r="I1254" s="46" t="str">
        <f>IFERROR(INDEX(tbl_dateHistory[], MATCH(tbl_dailyDashboard[[#This Row],[runDate]:[runDate]], tbl_dateHistory[[runDate]:[runDate]], 0), MATCH(tbl_dailyDashboard[[#Headers],[percentBRE]], tbl_dateHistory[#Headers], 0)), "-")</f>
        <v>x</v>
      </c>
      <c r="J1254" s="47" t="str">
        <f>IFERROR(INDEX(tbl_dateHistory[], MATCH(tbl_dailyDashboard[[#This Row],[runDate]:[runDate]], tbl_dateHistory[[runDate]:[runDate]], 0), MATCH(tbl_dailyDashboard[[#Headers],[percentSystemErrors]], tbl_dateHistory[#Headers], 0)), "-")</f>
        <v>x</v>
      </c>
      <c r="K1254" s="69"/>
    </row>
    <row r="1255" spans="2:11" x14ac:dyDescent="0.3">
      <c r="B1255" s="63"/>
      <c r="C1255" s="45" t="str">
        <f>IFERROR((INDEX(tbl_dateHistory[], tbl_dailyDashboard[[#This Row],[rowLookup]], 1)), "-")</f>
        <v>x</v>
      </c>
      <c r="D1255" s="48" t="str">
        <f>IFERROR(INDEX(tbl_dateHistory[], MATCH(tbl_dailyDashboard[[#This Row],[runDate]:[runDate]], tbl_dateHistory[[runDate]:[runDate]], 0), MATCH(tbl_dailyDashboard[[#Headers],[avgBotRunTime]], tbl_dateHistory[#Headers], 0)), "-")</f>
        <v>x</v>
      </c>
      <c r="E1255" s="48" t="str">
        <f>IFERROR(INDEX(tbl_dateHistory[], MATCH(tbl_dailyDashboard[[#This Row],[runDate]:[runDate]], tbl_dateHistory[[runDate]:[runDate]], 0), MATCH(tbl_dailyDashboard[[#Headers],[avgTransactionTime]], tbl_dateHistory[#Headers], 0)), "-")</f>
        <v>x</v>
      </c>
      <c r="F1255" s="5" t="str">
        <f>IFERROR(INDEX(tbl_dateHistory[], MATCH(tbl_dailyDashboard[[#This Row],[runDate]:[runDate]], tbl_dateHistory[[runDate]:[runDate]], 0), MATCH(tbl_dailyDashboard[[#Headers],[botRuns]], tbl_dateHistory[#Headers], 0)), "-")</f>
        <v>x</v>
      </c>
      <c r="G1255" s="6" t="str">
        <f>IFERROR(INDEX(tbl_dateHistory[], MATCH(tbl_dailyDashboard[[#This Row],[runDate]:[runDate]], tbl_dateHistory[[runDate]:[runDate]], 0), MATCH(tbl_dailyDashboard[[#Headers],[totalTransactions]], tbl_dateHistory[#Headers], 0)), "-")</f>
        <v>x</v>
      </c>
      <c r="H1255" s="46" t="str">
        <f>IFERROR(INDEX(tbl_dateHistory[], MATCH(tbl_dailyDashboard[[#This Row],[runDate]:[runDate]], tbl_dateHistory[[runDate]:[runDate]], 0), MATCH(tbl_dailyDashboard[[#Headers],[percentSuccessful]], tbl_dateHistory[#Headers], 0)), "-")</f>
        <v>x</v>
      </c>
      <c r="I1255" s="46" t="str">
        <f>IFERROR(INDEX(tbl_dateHistory[], MATCH(tbl_dailyDashboard[[#This Row],[runDate]:[runDate]], tbl_dateHistory[[runDate]:[runDate]], 0), MATCH(tbl_dailyDashboard[[#Headers],[percentBRE]], tbl_dateHistory[#Headers], 0)), "-")</f>
        <v>x</v>
      </c>
      <c r="J1255" s="47" t="str">
        <f>IFERROR(INDEX(tbl_dateHistory[], MATCH(tbl_dailyDashboard[[#This Row],[runDate]:[runDate]], tbl_dateHistory[[runDate]:[runDate]], 0), MATCH(tbl_dailyDashboard[[#Headers],[percentSystemErrors]], tbl_dateHistory[#Headers], 0)), "-")</f>
        <v>x</v>
      </c>
      <c r="K1255" s="69"/>
    </row>
    <row r="1256" spans="2:11" x14ac:dyDescent="0.3">
      <c r="B1256" s="63"/>
      <c r="C1256" s="45" t="str">
        <f>IFERROR((INDEX(tbl_dateHistory[], tbl_dailyDashboard[[#This Row],[rowLookup]], 1)), "-")</f>
        <v>x</v>
      </c>
      <c r="D1256" s="48" t="str">
        <f>IFERROR(INDEX(tbl_dateHistory[], MATCH(tbl_dailyDashboard[[#This Row],[runDate]:[runDate]], tbl_dateHistory[[runDate]:[runDate]], 0), MATCH(tbl_dailyDashboard[[#Headers],[avgBotRunTime]], tbl_dateHistory[#Headers], 0)), "-")</f>
        <v>x</v>
      </c>
      <c r="E1256" s="48" t="str">
        <f>IFERROR(INDEX(tbl_dateHistory[], MATCH(tbl_dailyDashboard[[#This Row],[runDate]:[runDate]], tbl_dateHistory[[runDate]:[runDate]], 0), MATCH(tbl_dailyDashboard[[#Headers],[avgTransactionTime]], tbl_dateHistory[#Headers], 0)), "-")</f>
        <v>x</v>
      </c>
      <c r="F1256" s="5" t="str">
        <f>IFERROR(INDEX(tbl_dateHistory[], MATCH(tbl_dailyDashboard[[#This Row],[runDate]:[runDate]], tbl_dateHistory[[runDate]:[runDate]], 0), MATCH(tbl_dailyDashboard[[#Headers],[botRuns]], tbl_dateHistory[#Headers], 0)), "-")</f>
        <v>x</v>
      </c>
      <c r="G1256" s="6" t="str">
        <f>IFERROR(INDEX(tbl_dateHistory[], MATCH(tbl_dailyDashboard[[#This Row],[runDate]:[runDate]], tbl_dateHistory[[runDate]:[runDate]], 0), MATCH(tbl_dailyDashboard[[#Headers],[totalTransactions]], tbl_dateHistory[#Headers], 0)), "-")</f>
        <v>x</v>
      </c>
      <c r="H1256" s="46" t="str">
        <f>IFERROR(INDEX(tbl_dateHistory[], MATCH(tbl_dailyDashboard[[#This Row],[runDate]:[runDate]], tbl_dateHistory[[runDate]:[runDate]], 0), MATCH(tbl_dailyDashboard[[#Headers],[percentSuccessful]], tbl_dateHistory[#Headers], 0)), "-")</f>
        <v>x</v>
      </c>
      <c r="I1256" s="46" t="str">
        <f>IFERROR(INDEX(tbl_dateHistory[], MATCH(tbl_dailyDashboard[[#This Row],[runDate]:[runDate]], tbl_dateHistory[[runDate]:[runDate]], 0), MATCH(tbl_dailyDashboard[[#Headers],[percentBRE]], tbl_dateHistory[#Headers], 0)), "-")</f>
        <v>x</v>
      </c>
      <c r="J1256" s="47" t="str">
        <f>IFERROR(INDEX(tbl_dateHistory[], MATCH(tbl_dailyDashboard[[#This Row],[runDate]:[runDate]], tbl_dateHistory[[runDate]:[runDate]], 0), MATCH(tbl_dailyDashboard[[#Headers],[percentSystemErrors]], tbl_dateHistory[#Headers], 0)), "-")</f>
        <v>x</v>
      </c>
      <c r="K1256" s="69"/>
    </row>
    <row r="1257" spans="2:11" x14ac:dyDescent="0.3">
      <c r="B1257" s="63"/>
      <c r="C1257" s="45" t="str">
        <f>IFERROR((INDEX(tbl_dateHistory[], tbl_dailyDashboard[[#This Row],[rowLookup]], 1)), "-")</f>
        <v>x</v>
      </c>
      <c r="D1257" s="48" t="str">
        <f>IFERROR(INDEX(tbl_dateHistory[], MATCH(tbl_dailyDashboard[[#This Row],[runDate]:[runDate]], tbl_dateHistory[[runDate]:[runDate]], 0), MATCH(tbl_dailyDashboard[[#Headers],[avgBotRunTime]], tbl_dateHistory[#Headers], 0)), "-")</f>
        <v>x</v>
      </c>
      <c r="E1257" s="48" t="str">
        <f>IFERROR(INDEX(tbl_dateHistory[], MATCH(tbl_dailyDashboard[[#This Row],[runDate]:[runDate]], tbl_dateHistory[[runDate]:[runDate]], 0), MATCH(tbl_dailyDashboard[[#Headers],[avgTransactionTime]], tbl_dateHistory[#Headers], 0)), "-")</f>
        <v>x</v>
      </c>
      <c r="F1257" s="5" t="str">
        <f>IFERROR(INDEX(tbl_dateHistory[], MATCH(tbl_dailyDashboard[[#This Row],[runDate]:[runDate]], tbl_dateHistory[[runDate]:[runDate]], 0), MATCH(tbl_dailyDashboard[[#Headers],[botRuns]], tbl_dateHistory[#Headers], 0)), "-")</f>
        <v>x</v>
      </c>
      <c r="G1257" s="6" t="str">
        <f>IFERROR(INDEX(tbl_dateHistory[], MATCH(tbl_dailyDashboard[[#This Row],[runDate]:[runDate]], tbl_dateHistory[[runDate]:[runDate]], 0), MATCH(tbl_dailyDashboard[[#Headers],[totalTransactions]], tbl_dateHistory[#Headers], 0)), "-")</f>
        <v>x</v>
      </c>
      <c r="H1257" s="46" t="str">
        <f>IFERROR(INDEX(tbl_dateHistory[], MATCH(tbl_dailyDashboard[[#This Row],[runDate]:[runDate]], tbl_dateHistory[[runDate]:[runDate]], 0), MATCH(tbl_dailyDashboard[[#Headers],[percentSuccessful]], tbl_dateHistory[#Headers], 0)), "-")</f>
        <v>x</v>
      </c>
      <c r="I1257" s="46" t="str">
        <f>IFERROR(INDEX(tbl_dateHistory[], MATCH(tbl_dailyDashboard[[#This Row],[runDate]:[runDate]], tbl_dateHistory[[runDate]:[runDate]], 0), MATCH(tbl_dailyDashboard[[#Headers],[percentBRE]], tbl_dateHistory[#Headers], 0)), "-")</f>
        <v>x</v>
      </c>
      <c r="J1257" s="47" t="str">
        <f>IFERROR(INDEX(tbl_dateHistory[], MATCH(tbl_dailyDashboard[[#This Row],[runDate]:[runDate]], tbl_dateHistory[[runDate]:[runDate]], 0), MATCH(tbl_dailyDashboard[[#Headers],[percentSystemErrors]], tbl_dateHistory[#Headers], 0)), "-")</f>
        <v>x</v>
      </c>
      <c r="K1257" s="69"/>
    </row>
    <row r="1258" spans="2:11" x14ac:dyDescent="0.3">
      <c r="B1258" s="63"/>
      <c r="C1258" s="45" t="str">
        <f>IFERROR((INDEX(tbl_dateHistory[], tbl_dailyDashboard[[#This Row],[rowLookup]], 1)), "-")</f>
        <v>x</v>
      </c>
      <c r="D1258" s="48" t="str">
        <f>IFERROR(INDEX(tbl_dateHistory[], MATCH(tbl_dailyDashboard[[#This Row],[runDate]:[runDate]], tbl_dateHistory[[runDate]:[runDate]], 0), MATCH(tbl_dailyDashboard[[#Headers],[avgBotRunTime]], tbl_dateHistory[#Headers], 0)), "-")</f>
        <v>x</v>
      </c>
      <c r="E1258" s="48" t="str">
        <f>IFERROR(INDEX(tbl_dateHistory[], MATCH(tbl_dailyDashboard[[#This Row],[runDate]:[runDate]], tbl_dateHistory[[runDate]:[runDate]], 0), MATCH(tbl_dailyDashboard[[#Headers],[avgTransactionTime]], tbl_dateHistory[#Headers], 0)), "-")</f>
        <v>x</v>
      </c>
      <c r="F1258" s="5" t="str">
        <f>IFERROR(INDEX(tbl_dateHistory[], MATCH(tbl_dailyDashboard[[#This Row],[runDate]:[runDate]], tbl_dateHistory[[runDate]:[runDate]], 0), MATCH(tbl_dailyDashboard[[#Headers],[botRuns]], tbl_dateHistory[#Headers], 0)), "-")</f>
        <v>x</v>
      </c>
      <c r="G1258" s="6" t="str">
        <f>IFERROR(INDEX(tbl_dateHistory[], MATCH(tbl_dailyDashboard[[#This Row],[runDate]:[runDate]], tbl_dateHistory[[runDate]:[runDate]], 0), MATCH(tbl_dailyDashboard[[#Headers],[totalTransactions]], tbl_dateHistory[#Headers], 0)), "-")</f>
        <v>x</v>
      </c>
      <c r="H1258" s="46" t="str">
        <f>IFERROR(INDEX(tbl_dateHistory[], MATCH(tbl_dailyDashboard[[#This Row],[runDate]:[runDate]], tbl_dateHistory[[runDate]:[runDate]], 0), MATCH(tbl_dailyDashboard[[#Headers],[percentSuccessful]], tbl_dateHistory[#Headers], 0)), "-")</f>
        <v>x</v>
      </c>
      <c r="I1258" s="46" t="str">
        <f>IFERROR(INDEX(tbl_dateHistory[], MATCH(tbl_dailyDashboard[[#This Row],[runDate]:[runDate]], tbl_dateHistory[[runDate]:[runDate]], 0), MATCH(tbl_dailyDashboard[[#Headers],[percentBRE]], tbl_dateHistory[#Headers], 0)), "-")</f>
        <v>x</v>
      </c>
      <c r="J1258" s="47" t="str">
        <f>IFERROR(INDEX(tbl_dateHistory[], MATCH(tbl_dailyDashboard[[#This Row],[runDate]:[runDate]], tbl_dateHistory[[runDate]:[runDate]], 0), MATCH(tbl_dailyDashboard[[#Headers],[percentSystemErrors]], tbl_dateHistory[#Headers], 0)), "-")</f>
        <v>x</v>
      </c>
      <c r="K1258" s="69"/>
    </row>
    <row r="1259" spans="2:11" x14ac:dyDescent="0.3">
      <c r="B1259" s="63"/>
      <c r="C1259" s="45" t="str">
        <f>IFERROR((INDEX(tbl_dateHistory[], tbl_dailyDashboard[[#This Row],[rowLookup]], 1)), "-")</f>
        <v>x</v>
      </c>
      <c r="D1259" s="48" t="str">
        <f>IFERROR(INDEX(tbl_dateHistory[], MATCH(tbl_dailyDashboard[[#This Row],[runDate]:[runDate]], tbl_dateHistory[[runDate]:[runDate]], 0), MATCH(tbl_dailyDashboard[[#Headers],[avgBotRunTime]], tbl_dateHistory[#Headers], 0)), "-")</f>
        <v>x</v>
      </c>
      <c r="E1259" s="48" t="str">
        <f>IFERROR(INDEX(tbl_dateHistory[], MATCH(tbl_dailyDashboard[[#This Row],[runDate]:[runDate]], tbl_dateHistory[[runDate]:[runDate]], 0), MATCH(tbl_dailyDashboard[[#Headers],[avgTransactionTime]], tbl_dateHistory[#Headers], 0)), "-")</f>
        <v>x</v>
      </c>
      <c r="F1259" s="5" t="str">
        <f>IFERROR(INDEX(tbl_dateHistory[], MATCH(tbl_dailyDashboard[[#This Row],[runDate]:[runDate]], tbl_dateHistory[[runDate]:[runDate]], 0), MATCH(tbl_dailyDashboard[[#Headers],[botRuns]], tbl_dateHistory[#Headers], 0)), "-")</f>
        <v>x</v>
      </c>
      <c r="G1259" s="6" t="str">
        <f>IFERROR(INDEX(tbl_dateHistory[], MATCH(tbl_dailyDashboard[[#This Row],[runDate]:[runDate]], tbl_dateHistory[[runDate]:[runDate]], 0), MATCH(tbl_dailyDashboard[[#Headers],[totalTransactions]], tbl_dateHistory[#Headers], 0)), "-")</f>
        <v>x</v>
      </c>
      <c r="H1259" s="46" t="str">
        <f>IFERROR(INDEX(tbl_dateHistory[], MATCH(tbl_dailyDashboard[[#This Row],[runDate]:[runDate]], tbl_dateHistory[[runDate]:[runDate]], 0), MATCH(tbl_dailyDashboard[[#Headers],[percentSuccessful]], tbl_dateHistory[#Headers], 0)), "-")</f>
        <v>x</v>
      </c>
      <c r="I1259" s="46" t="str">
        <f>IFERROR(INDEX(tbl_dateHistory[], MATCH(tbl_dailyDashboard[[#This Row],[runDate]:[runDate]], tbl_dateHistory[[runDate]:[runDate]], 0), MATCH(tbl_dailyDashboard[[#Headers],[percentBRE]], tbl_dateHistory[#Headers], 0)), "-")</f>
        <v>x</v>
      </c>
      <c r="J1259" s="47" t="str">
        <f>IFERROR(INDEX(tbl_dateHistory[], MATCH(tbl_dailyDashboard[[#This Row],[runDate]:[runDate]], tbl_dateHistory[[runDate]:[runDate]], 0), MATCH(tbl_dailyDashboard[[#Headers],[percentSystemErrors]], tbl_dateHistory[#Headers], 0)), "-")</f>
        <v>x</v>
      </c>
      <c r="K1259" s="69"/>
    </row>
    <row r="1260" spans="2:11" x14ac:dyDescent="0.3">
      <c r="B1260" s="63"/>
      <c r="C1260" s="45" t="str">
        <f>IFERROR((INDEX(tbl_dateHistory[], tbl_dailyDashboard[[#This Row],[rowLookup]], 1)), "-")</f>
        <v>x</v>
      </c>
      <c r="D1260" s="48" t="str">
        <f>IFERROR(INDEX(tbl_dateHistory[], MATCH(tbl_dailyDashboard[[#This Row],[runDate]:[runDate]], tbl_dateHistory[[runDate]:[runDate]], 0), MATCH(tbl_dailyDashboard[[#Headers],[avgBotRunTime]], tbl_dateHistory[#Headers], 0)), "-")</f>
        <v>x</v>
      </c>
      <c r="E1260" s="48" t="str">
        <f>IFERROR(INDEX(tbl_dateHistory[], MATCH(tbl_dailyDashboard[[#This Row],[runDate]:[runDate]], tbl_dateHistory[[runDate]:[runDate]], 0), MATCH(tbl_dailyDashboard[[#Headers],[avgTransactionTime]], tbl_dateHistory[#Headers], 0)), "-")</f>
        <v>x</v>
      </c>
      <c r="F1260" s="5" t="str">
        <f>IFERROR(INDEX(tbl_dateHistory[], MATCH(tbl_dailyDashboard[[#This Row],[runDate]:[runDate]], tbl_dateHistory[[runDate]:[runDate]], 0), MATCH(tbl_dailyDashboard[[#Headers],[botRuns]], tbl_dateHistory[#Headers], 0)), "-")</f>
        <v>x</v>
      </c>
      <c r="G1260" s="6" t="str">
        <f>IFERROR(INDEX(tbl_dateHistory[], MATCH(tbl_dailyDashboard[[#This Row],[runDate]:[runDate]], tbl_dateHistory[[runDate]:[runDate]], 0), MATCH(tbl_dailyDashboard[[#Headers],[totalTransactions]], tbl_dateHistory[#Headers], 0)), "-")</f>
        <v>x</v>
      </c>
      <c r="H1260" s="46" t="str">
        <f>IFERROR(INDEX(tbl_dateHistory[], MATCH(tbl_dailyDashboard[[#This Row],[runDate]:[runDate]], tbl_dateHistory[[runDate]:[runDate]], 0), MATCH(tbl_dailyDashboard[[#Headers],[percentSuccessful]], tbl_dateHistory[#Headers], 0)), "-")</f>
        <v>x</v>
      </c>
      <c r="I1260" s="46" t="str">
        <f>IFERROR(INDEX(tbl_dateHistory[], MATCH(tbl_dailyDashboard[[#This Row],[runDate]:[runDate]], tbl_dateHistory[[runDate]:[runDate]], 0), MATCH(tbl_dailyDashboard[[#Headers],[percentBRE]], tbl_dateHistory[#Headers], 0)), "-")</f>
        <v>x</v>
      </c>
      <c r="J1260" s="47" t="str">
        <f>IFERROR(INDEX(tbl_dateHistory[], MATCH(tbl_dailyDashboard[[#This Row],[runDate]:[runDate]], tbl_dateHistory[[runDate]:[runDate]], 0), MATCH(tbl_dailyDashboard[[#Headers],[percentSystemErrors]], tbl_dateHistory[#Headers], 0)), "-")</f>
        <v>x</v>
      </c>
      <c r="K1260" s="69"/>
    </row>
    <row r="1261" spans="2:11" x14ac:dyDescent="0.3">
      <c r="B1261" s="63"/>
      <c r="C1261" s="45" t="str">
        <f>IFERROR((INDEX(tbl_dateHistory[], tbl_dailyDashboard[[#This Row],[rowLookup]], 1)), "-")</f>
        <v>x</v>
      </c>
      <c r="D1261" s="48" t="str">
        <f>IFERROR(INDEX(tbl_dateHistory[], MATCH(tbl_dailyDashboard[[#This Row],[runDate]:[runDate]], tbl_dateHistory[[runDate]:[runDate]], 0), MATCH(tbl_dailyDashboard[[#Headers],[avgBotRunTime]], tbl_dateHistory[#Headers], 0)), "-")</f>
        <v>x</v>
      </c>
      <c r="E1261" s="48" t="str">
        <f>IFERROR(INDEX(tbl_dateHistory[], MATCH(tbl_dailyDashboard[[#This Row],[runDate]:[runDate]], tbl_dateHistory[[runDate]:[runDate]], 0), MATCH(tbl_dailyDashboard[[#Headers],[avgTransactionTime]], tbl_dateHistory[#Headers], 0)), "-")</f>
        <v>x</v>
      </c>
      <c r="F1261" s="5" t="str">
        <f>IFERROR(INDEX(tbl_dateHistory[], MATCH(tbl_dailyDashboard[[#This Row],[runDate]:[runDate]], tbl_dateHistory[[runDate]:[runDate]], 0), MATCH(tbl_dailyDashboard[[#Headers],[botRuns]], tbl_dateHistory[#Headers], 0)), "-")</f>
        <v>x</v>
      </c>
      <c r="G1261" s="6" t="str">
        <f>IFERROR(INDEX(tbl_dateHistory[], MATCH(tbl_dailyDashboard[[#This Row],[runDate]:[runDate]], tbl_dateHistory[[runDate]:[runDate]], 0), MATCH(tbl_dailyDashboard[[#Headers],[totalTransactions]], tbl_dateHistory[#Headers], 0)), "-")</f>
        <v>x</v>
      </c>
      <c r="H1261" s="46" t="str">
        <f>IFERROR(INDEX(tbl_dateHistory[], MATCH(tbl_dailyDashboard[[#This Row],[runDate]:[runDate]], tbl_dateHistory[[runDate]:[runDate]], 0), MATCH(tbl_dailyDashboard[[#Headers],[percentSuccessful]], tbl_dateHistory[#Headers], 0)), "-")</f>
        <v>x</v>
      </c>
      <c r="I1261" s="46" t="str">
        <f>IFERROR(INDEX(tbl_dateHistory[], MATCH(tbl_dailyDashboard[[#This Row],[runDate]:[runDate]], tbl_dateHistory[[runDate]:[runDate]], 0), MATCH(tbl_dailyDashboard[[#Headers],[percentBRE]], tbl_dateHistory[#Headers], 0)), "-")</f>
        <v>x</v>
      </c>
      <c r="J1261" s="47" t="str">
        <f>IFERROR(INDEX(tbl_dateHistory[], MATCH(tbl_dailyDashboard[[#This Row],[runDate]:[runDate]], tbl_dateHistory[[runDate]:[runDate]], 0), MATCH(tbl_dailyDashboard[[#Headers],[percentSystemErrors]], tbl_dateHistory[#Headers], 0)), "-")</f>
        <v>x</v>
      </c>
      <c r="K1261" s="69"/>
    </row>
    <row r="1262" spans="2:11" x14ac:dyDescent="0.3">
      <c r="B1262" s="63"/>
      <c r="C1262" s="45" t="str">
        <f>IFERROR((INDEX(tbl_dateHistory[], tbl_dailyDashboard[[#This Row],[rowLookup]], 1)), "-")</f>
        <v>x</v>
      </c>
      <c r="D1262" s="48" t="str">
        <f>IFERROR(INDEX(tbl_dateHistory[], MATCH(tbl_dailyDashboard[[#This Row],[runDate]:[runDate]], tbl_dateHistory[[runDate]:[runDate]], 0), MATCH(tbl_dailyDashboard[[#Headers],[avgBotRunTime]], tbl_dateHistory[#Headers], 0)), "-")</f>
        <v>x</v>
      </c>
      <c r="E1262" s="48" t="str">
        <f>IFERROR(INDEX(tbl_dateHistory[], MATCH(tbl_dailyDashboard[[#This Row],[runDate]:[runDate]], tbl_dateHistory[[runDate]:[runDate]], 0), MATCH(tbl_dailyDashboard[[#Headers],[avgTransactionTime]], tbl_dateHistory[#Headers], 0)), "-")</f>
        <v>x</v>
      </c>
      <c r="F1262" s="5" t="str">
        <f>IFERROR(INDEX(tbl_dateHistory[], MATCH(tbl_dailyDashboard[[#This Row],[runDate]:[runDate]], tbl_dateHistory[[runDate]:[runDate]], 0), MATCH(tbl_dailyDashboard[[#Headers],[botRuns]], tbl_dateHistory[#Headers], 0)), "-")</f>
        <v>x</v>
      </c>
      <c r="G1262" s="6" t="str">
        <f>IFERROR(INDEX(tbl_dateHistory[], MATCH(tbl_dailyDashboard[[#This Row],[runDate]:[runDate]], tbl_dateHistory[[runDate]:[runDate]], 0), MATCH(tbl_dailyDashboard[[#Headers],[totalTransactions]], tbl_dateHistory[#Headers], 0)), "-")</f>
        <v>x</v>
      </c>
      <c r="H1262" s="46" t="str">
        <f>IFERROR(INDEX(tbl_dateHistory[], MATCH(tbl_dailyDashboard[[#This Row],[runDate]:[runDate]], tbl_dateHistory[[runDate]:[runDate]], 0), MATCH(tbl_dailyDashboard[[#Headers],[percentSuccessful]], tbl_dateHistory[#Headers], 0)), "-")</f>
        <v>x</v>
      </c>
      <c r="I1262" s="46" t="str">
        <f>IFERROR(INDEX(tbl_dateHistory[], MATCH(tbl_dailyDashboard[[#This Row],[runDate]:[runDate]], tbl_dateHistory[[runDate]:[runDate]], 0), MATCH(tbl_dailyDashboard[[#Headers],[percentBRE]], tbl_dateHistory[#Headers], 0)), "-")</f>
        <v>x</v>
      </c>
      <c r="J1262" s="47" t="str">
        <f>IFERROR(INDEX(tbl_dateHistory[], MATCH(tbl_dailyDashboard[[#This Row],[runDate]:[runDate]], tbl_dateHistory[[runDate]:[runDate]], 0), MATCH(tbl_dailyDashboard[[#Headers],[percentSystemErrors]], tbl_dateHistory[#Headers], 0)), "-")</f>
        <v>x</v>
      </c>
      <c r="K1262" s="69"/>
    </row>
    <row r="1263" spans="2:11" x14ac:dyDescent="0.3">
      <c r="B1263" s="63"/>
      <c r="C1263" s="45" t="str">
        <f>IFERROR((INDEX(tbl_dateHistory[], tbl_dailyDashboard[[#This Row],[rowLookup]], 1)), "-")</f>
        <v>x</v>
      </c>
      <c r="D1263" s="48" t="str">
        <f>IFERROR(INDEX(tbl_dateHistory[], MATCH(tbl_dailyDashboard[[#This Row],[runDate]:[runDate]], tbl_dateHistory[[runDate]:[runDate]], 0), MATCH(tbl_dailyDashboard[[#Headers],[avgBotRunTime]], tbl_dateHistory[#Headers], 0)), "-")</f>
        <v>x</v>
      </c>
      <c r="E1263" s="48" t="str">
        <f>IFERROR(INDEX(tbl_dateHistory[], MATCH(tbl_dailyDashboard[[#This Row],[runDate]:[runDate]], tbl_dateHistory[[runDate]:[runDate]], 0), MATCH(tbl_dailyDashboard[[#Headers],[avgTransactionTime]], tbl_dateHistory[#Headers], 0)), "-")</f>
        <v>x</v>
      </c>
      <c r="F1263" s="5" t="str">
        <f>IFERROR(INDEX(tbl_dateHistory[], MATCH(tbl_dailyDashboard[[#This Row],[runDate]:[runDate]], tbl_dateHistory[[runDate]:[runDate]], 0), MATCH(tbl_dailyDashboard[[#Headers],[botRuns]], tbl_dateHistory[#Headers], 0)), "-")</f>
        <v>x</v>
      </c>
      <c r="G1263" s="6" t="str">
        <f>IFERROR(INDEX(tbl_dateHistory[], MATCH(tbl_dailyDashboard[[#This Row],[runDate]:[runDate]], tbl_dateHistory[[runDate]:[runDate]], 0), MATCH(tbl_dailyDashboard[[#Headers],[totalTransactions]], tbl_dateHistory[#Headers], 0)), "-")</f>
        <v>x</v>
      </c>
      <c r="H1263" s="46" t="str">
        <f>IFERROR(INDEX(tbl_dateHistory[], MATCH(tbl_dailyDashboard[[#This Row],[runDate]:[runDate]], tbl_dateHistory[[runDate]:[runDate]], 0), MATCH(tbl_dailyDashboard[[#Headers],[percentSuccessful]], tbl_dateHistory[#Headers], 0)), "-")</f>
        <v>x</v>
      </c>
      <c r="I1263" s="46" t="str">
        <f>IFERROR(INDEX(tbl_dateHistory[], MATCH(tbl_dailyDashboard[[#This Row],[runDate]:[runDate]], tbl_dateHistory[[runDate]:[runDate]], 0), MATCH(tbl_dailyDashboard[[#Headers],[percentBRE]], tbl_dateHistory[#Headers], 0)), "-")</f>
        <v>x</v>
      </c>
      <c r="J1263" s="47" t="str">
        <f>IFERROR(INDEX(tbl_dateHistory[], MATCH(tbl_dailyDashboard[[#This Row],[runDate]:[runDate]], tbl_dateHistory[[runDate]:[runDate]], 0), MATCH(tbl_dailyDashboard[[#Headers],[percentSystemErrors]], tbl_dateHistory[#Headers], 0)), "-")</f>
        <v>x</v>
      </c>
      <c r="K1263" s="69"/>
    </row>
    <row r="1264" spans="2:11" x14ac:dyDescent="0.3">
      <c r="B1264" s="63"/>
      <c r="C1264" s="45" t="str">
        <f>IFERROR((INDEX(tbl_dateHistory[], tbl_dailyDashboard[[#This Row],[rowLookup]], 1)), "-")</f>
        <v>x</v>
      </c>
      <c r="D1264" s="48" t="str">
        <f>IFERROR(INDEX(tbl_dateHistory[], MATCH(tbl_dailyDashboard[[#This Row],[runDate]:[runDate]], tbl_dateHistory[[runDate]:[runDate]], 0), MATCH(tbl_dailyDashboard[[#Headers],[avgBotRunTime]], tbl_dateHistory[#Headers], 0)), "-")</f>
        <v>x</v>
      </c>
      <c r="E1264" s="48" t="str">
        <f>IFERROR(INDEX(tbl_dateHistory[], MATCH(tbl_dailyDashboard[[#This Row],[runDate]:[runDate]], tbl_dateHistory[[runDate]:[runDate]], 0), MATCH(tbl_dailyDashboard[[#Headers],[avgTransactionTime]], tbl_dateHistory[#Headers], 0)), "-")</f>
        <v>x</v>
      </c>
      <c r="F1264" s="5" t="str">
        <f>IFERROR(INDEX(tbl_dateHistory[], MATCH(tbl_dailyDashboard[[#This Row],[runDate]:[runDate]], tbl_dateHistory[[runDate]:[runDate]], 0), MATCH(tbl_dailyDashboard[[#Headers],[botRuns]], tbl_dateHistory[#Headers], 0)), "-")</f>
        <v>x</v>
      </c>
      <c r="G1264" s="6" t="str">
        <f>IFERROR(INDEX(tbl_dateHistory[], MATCH(tbl_dailyDashboard[[#This Row],[runDate]:[runDate]], tbl_dateHistory[[runDate]:[runDate]], 0), MATCH(tbl_dailyDashboard[[#Headers],[totalTransactions]], tbl_dateHistory[#Headers], 0)), "-")</f>
        <v>x</v>
      </c>
      <c r="H1264" s="46" t="str">
        <f>IFERROR(INDEX(tbl_dateHistory[], MATCH(tbl_dailyDashboard[[#This Row],[runDate]:[runDate]], tbl_dateHistory[[runDate]:[runDate]], 0), MATCH(tbl_dailyDashboard[[#Headers],[percentSuccessful]], tbl_dateHistory[#Headers], 0)), "-")</f>
        <v>x</v>
      </c>
      <c r="I1264" s="46" t="str">
        <f>IFERROR(INDEX(tbl_dateHistory[], MATCH(tbl_dailyDashboard[[#This Row],[runDate]:[runDate]], tbl_dateHistory[[runDate]:[runDate]], 0), MATCH(tbl_dailyDashboard[[#Headers],[percentBRE]], tbl_dateHistory[#Headers], 0)), "-")</f>
        <v>x</v>
      </c>
      <c r="J1264" s="47" t="str">
        <f>IFERROR(INDEX(tbl_dateHistory[], MATCH(tbl_dailyDashboard[[#This Row],[runDate]:[runDate]], tbl_dateHistory[[runDate]:[runDate]], 0), MATCH(tbl_dailyDashboard[[#Headers],[percentSystemErrors]], tbl_dateHistory[#Headers], 0)), "-")</f>
        <v>x</v>
      </c>
      <c r="K1264" s="69"/>
    </row>
    <row r="1265" spans="2:11" x14ac:dyDescent="0.3">
      <c r="B1265" s="63"/>
      <c r="C1265" s="45" t="str">
        <f>IFERROR((INDEX(tbl_dateHistory[], tbl_dailyDashboard[[#This Row],[rowLookup]], 1)), "-")</f>
        <v>x</v>
      </c>
      <c r="D1265" s="48" t="str">
        <f>IFERROR(INDEX(tbl_dateHistory[], MATCH(tbl_dailyDashboard[[#This Row],[runDate]:[runDate]], tbl_dateHistory[[runDate]:[runDate]], 0), MATCH(tbl_dailyDashboard[[#Headers],[avgBotRunTime]], tbl_dateHistory[#Headers], 0)), "-")</f>
        <v>x</v>
      </c>
      <c r="E1265" s="48" t="str">
        <f>IFERROR(INDEX(tbl_dateHistory[], MATCH(tbl_dailyDashboard[[#This Row],[runDate]:[runDate]], tbl_dateHistory[[runDate]:[runDate]], 0), MATCH(tbl_dailyDashboard[[#Headers],[avgTransactionTime]], tbl_dateHistory[#Headers], 0)), "-")</f>
        <v>x</v>
      </c>
      <c r="F1265" s="5" t="str">
        <f>IFERROR(INDEX(tbl_dateHistory[], MATCH(tbl_dailyDashboard[[#This Row],[runDate]:[runDate]], tbl_dateHistory[[runDate]:[runDate]], 0), MATCH(tbl_dailyDashboard[[#Headers],[botRuns]], tbl_dateHistory[#Headers], 0)), "-")</f>
        <v>x</v>
      </c>
      <c r="G1265" s="6" t="str">
        <f>IFERROR(INDEX(tbl_dateHistory[], MATCH(tbl_dailyDashboard[[#This Row],[runDate]:[runDate]], tbl_dateHistory[[runDate]:[runDate]], 0), MATCH(tbl_dailyDashboard[[#Headers],[totalTransactions]], tbl_dateHistory[#Headers], 0)), "-")</f>
        <v>x</v>
      </c>
      <c r="H1265" s="46" t="str">
        <f>IFERROR(INDEX(tbl_dateHistory[], MATCH(tbl_dailyDashboard[[#This Row],[runDate]:[runDate]], tbl_dateHistory[[runDate]:[runDate]], 0), MATCH(tbl_dailyDashboard[[#Headers],[percentSuccessful]], tbl_dateHistory[#Headers], 0)), "-")</f>
        <v>x</v>
      </c>
      <c r="I1265" s="46" t="str">
        <f>IFERROR(INDEX(tbl_dateHistory[], MATCH(tbl_dailyDashboard[[#This Row],[runDate]:[runDate]], tbl_dateHistory[[runDate]:[runDate]], 0), MATCH(tbl_dailyDashboard[[#Headers],[percentBRE]], tbl_dateHistory[#Headers], 0)), "-")</f>
        <v>x</v>
      </c>
      <c r="J1265" s="47" t="str">
        <f>IFERROR(INDEX(tbl_dateHistory[], MATCH(tbl_dailyDashboard[[#This Row],[runDate]:[runDate]], tbl_dateHistory[[runDate]:[runDate]], 0), MATCH(tbl_dailyDashboard[[#Headers],[percentSystemErrors]], tbl_dateHistory[#Headers], 0)), "-")</f>
        <v>x</v>
      </c>
      <c r="K1265" s="69"/>
    </row>
    <row r="1266" spans="2:11" x14ac:dyDescent="0.3">
      <c r="B1266" s="63"/>
      <c r="C1266" s="45" t="str">
        <f>IFERROR((INDEX(tbl_dateHistory[], tbl_dailyDashboard[[#This Row],[rowLookup]], 1)), "-")</f>
        <v>x</v>
      </c>
      <c r="D1266" s="48" t="str">
        <f>IFERROR(INDEX(tbl_dateHistory[], MATCH(tbl_dailyDashboard[[#This Row],[runDate]:[runDate]], tbl_dateHistory[[runDate]:[runDate]], 0), MATCH(tbl_dailyDashboard[[#Headers],[avgBotRunTime]], tbl_dateHistory[#Headers], 0)), "-")</f>
        <v>x</v>
      </c>
      <c r="E1266" s="48" t="str">
        <f>IFERROR(INDEX(tbl_dateHistory[], MATCH(tbl_dailyDashboard[[#This Row],[runDate]:[runDate]], tbl_dateHistory[[runDate]:[runDate]], 0), MATCH(tbl_dailyDashboard[[#Headers],[avgTransactionTime]], tbl_dateHistory[#Headers], 0)), "-")</f>
        <v>x</v>
      </c>
      <c r="F1266" s="5" t="str">
        <f>IFERROR(INDEX(tbl_dateHistory[], MATCH(tbl_dailyDashboard[[#This Row],[runDate]:[runDate]], tbl_dateHistory[[runDate]:[runDate]], 0), MATCH(tbl_dailyDashboard[[#Headers],[botRuns]], tbl_dateHistory[#Headers], 0)), "-")</f>
        <v>x</v>
      </c>
      <c r="G1266" s="6" t="str">
        <f>IFERROR(INDEX(tbl_dateHistory[], MATCH(tbl_dailyDashboard[[#This Row],[runDate]:[runDate]], tbl_dateHistory[[runDate]:[runDate]], 0), MATCH(tbl_dailyDashboard[[#Headers],[totalTransactions]], tbl_dateHistory[#Headers], 0)), "-")</f>
        <v>x</v>
      </c>
      <c r="H1266" s="46" t="str">
        <f>IFERROR(INDEX(tbl_dateHistory[], MATCH(tbl_dailyDashboard[[#This Row],[runDate]:[runDate]], tbl_dateHistory[[runDate]:[runDate]], 0), MATCH(tbl_dailyDashboard[[#Headers],[percentSuccessful]], tbl_dateHistory[#Headers], 0)), "-")</f>
        <v>x</v>
      </c>
      <c r="I1266" s="46" t="str">
        <f>IFERROR(INDEX(tbl_dateHistory[], MATCH(tbl_dailyDashboard[[#This Row],[runDate]:[runDate]], tbl_dateHistory[[runDate]:[runDate]], 0), MATCH(tbl_dailyDashboard[[#Headers],[percentBRE]], tbl_dateHistory[#Headers], 0)), "-")</f>
        <v>x</v>
      </c>
      <c r="J1266" s="47" t="str">
        <f>IFERROR(INDEX(tbl_dateHistory[], MATCH(tbl_dailyDashboard[[#This Row],[runDate]:[runDate]], tbl_dateHistory[[runDate]:[runDate]], 0), MATCH(tbl_dailyDashboard[[#Headers],[percentSystemErrors]], tbl_dateHistory[#Headers], 0)), "-")</f>
        <v>x</v>
      </c>
      <c r="K1266" s="69"/>
    </row>
    <row r="1267" spans="2:11" x14ac:dyDescent="0.3">
      <c r="B1267" s="63"/>
      <c r="C1267" s="45" t="str">
        <f>IFERROR((INDEX(tbl_dateHistory[], tbl_dailyDashboard[[#This Row],[rowLookup]], 1)), "-")</f>
        <v>x</v>
      </c>
      <c r="D1267" s="48" t="str">
        <f>IFERROR(INDEX(tbl_dateHistory[], MATCH(tbl_dailyDashboard[[#This Row],[runDate]:[runDate]], tbl_dateHistory[[runDate]:[runDate]], 0), MATCH(tbl_dailyDashboard[[#Headers],[avgBotRunTime]], tbl_dateHistory[#Headers], 0)), "-")</f>
        <v>x</v>
      </c>
      <c r="E1267" s="48" t="str">
        <f>IFERROR(INDEX(tbl_dateHistory[], MATCH(tbl_dailyDashboard[[#This Row],[runDate]:[runDate]], tbl_dateHistory[[runDate]:[runDate]], 0), MATCH(tbl_dailyDashboard[[#Headers],[avgTransactionTime]], tbl_dateHistory[#Headers], 0)), "-")</f>
        <v>x</v>
      </c>
      <c r="F1267" s="5" t="str">
        <f>IFERROR(INDEX(tbl_dateHistory[], MATCH(tbl_dailyDashboard[[#This Row],[runDate]:[runDate]], tbl_dateHistory[[runDate]:[runDate]], 0), MATCH(tbl_dailyDashboard[[#Headers],[botRuns]], tbl_dateHistory[#Headers], 0)), "-")</f>
        <v>x</v>
      </c>
      <c r="G1267" s="6" t="str">
        <f>IFERROR(INDEX(tbl_dateHistory[], MATCH(tbl_dailyDashboard[[#This Row],[runDate]:[runDate]], tbl_dateHistory[[runDate]:[runDate]], 0), MATCH(tbl_dailyDashboard[[#Headers],[totalTransactions]], tbl_dateHistory[#Headers], 0)), "-")</f>
        <v>x</v>
      </c>
      <c r="H1267" s="46" t="str">
        <f>IFERROR(INDEX(tbl_dateHistory[], MATCH(tbl_dailyDashboard[[#This Row],[runDate]:[runDate]], tbl_dateHistory[[runDate]:[runDate]], 0), MATCH(tbl_dailyDashboard[[#Headers],[percentSuccessful]], tbl_dateHistory[#Headers], 0)), "-")</f>
        <v>x</v>
      </c>
      <c r="I1267" s="46" t="str">
        <f>IFERROR(INDEX(tbl_dateHistory[], MATCH(tbl_dailyDashboard[[#This Row],[runDate]:[runDate]], tbl_dateHistory[[runDate]:[runDate]], 0), MATCH(tbl_dailyDashboard[[#Headers],[percentBRE]], tbl_dateHistory[#Headers], 0)), "-")</f>
        <v>x</v>
      </c>
      <c r="J1267" s="47" t="str">
        <f>IFERROR(INDEX(tbl_dateHistory[], MATCH(tbl_dailyDashboard[[#This Row],[runDate]:[runDate]], tbl_dateHistory[[runDate]:[runDate]], 0), MATCH(tbl_dailyDashboard[[#Headers],[percentSystemErrors]], tbl_dateHistory[#Headers], 0)), "-")</f>
        <v>x</v>
      </c>
      <c r="K1267" s="69"/>
    </row>
    <row r="1268" spans="2:11" x14ac:dyDescent="0.3">
      <c r="B1268" s="63"/>
      <c r="C1268" s="45" t="str">
        <f>IFERROR((INDEX(tbl_dateHistory[], tbl_dailyDashboard[[#This Row],[rowLookup]], 1)), "-")</f>
        <v>x</v>
      </c>
      <c r="D1268" s="48" t="str">
        <f>IFERROR(INDEX(tbl_dateHistory[], MATCH(tbl_dailyDashboard[[#This Row],[runDate]:[runDate]], tbl_dateHistory[[runDate]:[runDate]], 0), MATCH(tbl_dailyDashboard[[#Headers],[avgBotRunTime]], tbl_dateHistory[#Headers], 0)), "-")</f>
        <v>x</v>
      </c>
      <c r="E1268" s="48" t="str">
        <f>IFERROR(INDEX(tbl_dateHistory[], MATCH(tbl_dailyDashboard[[#This Row],[runDate]:[runDate]], tbl_dateHistory[[runDate]:[runDate]], 0), MATCH(tbl_dailyDashboard[[#Headers],[avgTransactionTime]], tbl_dateHistory[#Headers], 0)), "-")</f>
        <v>x</v>
      </c>
      <c r="F1268" s="5" t="str">
        <f>IFERROR(INDEX(tbl_dateHistory[], MATCH(tbl_dailyDashboard[[#This Row],[runDate]:[runDate]], tbl_dateHistory[[runDate]:[runDate]], 0), MATCH(tbl_dailyDashboard[[#Headers],[botRuns]], tbl_dateHistory[#Headers], 0)), "-")</f>
        <v>x</v>
      </c>
      <c r="G1268" s="6" t="str">
        <f>IFERROR(INDEX(tbl_dateHistory[], MATCH(tbl_dailyDashboard[[#This Row],[runDate]:[runDate]], tbl_dateHistory[[runDate]:[runDate]], 0), MATCH(tbl_dailyDashboard[[#Headers],[totalTransactions]], tbl_dateHistory[#Headers], 0)), "-")</f>
        <v>x</v>
      </c>
      <c r="H1268" s="46" t="str">
        <f>IFERROR(INDEX(tbl_dateHistory[], MATCH(tbl_dailyDashboard[[#This Row],[runDate]:[runDate]], tbl_dateHistory[[runDate]:[runDate]], 0), MATCH(tbl_dailyDashboard[[#Headers],[percentSuccessful]], tbl_dateHistory[#Headers], 0)), "-")</f>
        <v>x</v>
      </c>
      <c r="I1268" s="46" t="str">
        <f>IFERROR(INDEX(tbl_dateHistory[], MATCH(tbl_dailyDashboard[[#This Row],[runDate]:[runDate]], tbl_dateHistory[[runDate]:[runDate]], 0), MATCH(tbl_dailyDashboard[[#Headers],[percentBRE]], tbl_dateHistory[#Headers], 0)), "-")</f>
        <v>x</v>
      </c>
      <c r="J1268" s="47" t="str">
        <f>IFERROR(INDEX(tbl_dateHistory[], MATCH(tbl_dailyDashboard[[#This Row],[runDate]:[runDate]], tbl_dateHistory[[runDate]:[runDate]], 0), MATCH(tbl_dailyDashboard[[#Headers],[percentSystemErrors]], tbl_dateHistory[#Headers], 0)), "-")</f>
        <v>x</v>
      </c>
      <c r="K1268" s="69"/>
    </row>
    <row r="1269" spans="2:11" x14ac:dyDescent="0.3">
      <c r="B1269" s="63"/>
      <c r="C1269" s="45" t="str">
        <f>IFERROR((INDEX(tbl_dateHistory[], tbl_dailyDashboard[[#This Row],[rowLookup]], 1)), "-")</f>
        <v>x</v>
      </c>
      <c r="D1269" s="48" t="str">
        <f>IFERROR(INDEX(tbl_dateHistory[], MATCH(tbl_dailyDashboard[[#This Row],[runDate]:[runDate]], tbl_dateHistory[[runDate]:[runDate]], 0), MATCH(tbl_dailyDashboard[[#Headers],[avgBotRunTime]], tbl_dateHistory[#Headers], 0)), "-")</f>
        <v>x</v>
      </c>
      <c r="E1269" s="48" t="str">
        <f>IFERROR(INDEX(tbl_dateHistory[], MATCH(tbl_dailyDashboard[[#This Row],[runDate]:[runDate]], tbl_dateHistory[[runDate]:[runDate]], 0), MATCH(tbl_dailyDashboard[[#Headers],[avgTransactionTime]], tbl_dateHistory[#Headers], 0)), "-")</f>
        <v>x</v>
      </c>
      <c r="F1269" s="5" t="str">
        <f>IFERROR(INDEX(tbl_dateHistory[], MATCH(tbl_dailyDashboard[[#This Row],[runDate]:[runDate]], tbl_dateHistory[[runDate]:[runDate]], 0), MATCH(tbl_dailyDashboard[[#Headers],[botRuns]], tbl_dateHistory[#Headers], 0)), "-")</f>
        <v>x</v>
      </c>
      <c r="G1269" s="6" t="str">
        <f>IFERROR(INDEX(tbl_dateHistory[], MATCH(tbl_dailyDashboard[[#This Row],[runDate]:[runDate]], tbl_dateHistory[[runDate]:[runDate]], 0), MATCH(tbl_dailyDashboard[[#Headers],[totalTransactions]], tbl_dateHistory[#Headers], 0)), "-")</f>
        <v>x</v>
      </c>
      <c r="H1269" s="46" t="str">
        <f>IFERROR(INDEX(tbl_dateHistory[], MATCH(tbl_dailyDashboard[[#This Row],[runDate]:[runDate]], tbl_dateHistory[[runDate]:[runDate]], 0), MATCH(tbl_dailyDashboard[[#Headers],[percentSuccessful]], tbl_dateHistory[#Headers], 0)), "-")</f>
        <v>x</v>
      </c>
      <c r="I1269" s="46" t="str">
        <f>IFERROR(INDEX(tbl_dateHistory[], MATCH(tbl_dailyDashboard[[#This Row],[runDate]:[runDate]], tbl_dateHistory[[runDate]:[runDate]], 0), MATCH(tbl_dailyDashboard[[#Headers],[percentBRE]], tbl_dateHistory[#Headers], 0)), "-")</f>
        <v>x</v>
      </c>
      <c r="J1269" s="47" t="str">
        <f>IFERROR(INDEX(tbl_dateHistory[], MATCH(tbl_dailyDashboard[[#This Row],[runDate]:[runDate]], tbl_dateHistory[[runDate]:[runDate]], 0), MATCH(tbl_dailyDashboard[[#Headers],[percentSystemErrors]], tbl_dateHistory[#Headers], 0)), "-")</f>
        <v>x</v>
      </c>
      <c r="K1269" s="69"/>
    </row>
    <row r="1270" spans="2:11" x14ac:dyDescent="0.3">
      <c r="B1270" s="63"/>
      <c r="C1270" s="45" t="str">
        <f>IFERROR((INDEX(tbl_dateHistory[], tbl_dailyDashboard[[#This Row],[rowLookup]], 1)), "-")</f>
        <v>x</v>
      </c>
      <c r="D1270" s="48" t="str">
        <f>IFERROR(INDEX(tbl_dateHistory[], MATCH(tbl_dailyDashboard[[#This Row],[runDate]:[runDate]], tbl_dateHistory[[runDate]:[runDate]], 0), MATCH(tbl_dailyDashboard[[#Headers],[avgBotRunTime]], tbl_dateHistory[#Headers], 0)), "-")</f>
        <v>x</v>
      </c>
      <c r="E1270" s="48" t="str">
        <f>IFERROR(INDEX(tbl_dateHistory[], MATCH(tbl_dailyDashboard[[#This Row],[runDate]:[runDate]], tbl_dateHistory[[runDate]:[runDate]], 0), MATCH(tbl_dailyDashboard[[#Headers],[avgTransactionTime]], tbl_dateHistory[#Headers], 0)), "-")</f>
        <v>x</v>
      </c>
      <c r="F1270" s="5" t="str">
        <f>IFERROR(INDEX(tbl_dateHistory[], MATCH(tbl_dailyDashboard[[#This Row],[runDate]:[runDate]], tbl_dateHistory[[runDate]:[runDate]], 0), MATCH(tbl_dailyDashboard[[#Headers],[botRuns]], tbl_dateHistory[#Headers], 0)), "-")</f>
        <v>x</v>
      </c>
      <c r="G1270" s="6" t="str">
        <f>IFERROR(INDEX(tbl_dateHistory[], MATCH(tbl_dailyDashboard[[#This Row],[runDate]:[runDate]], tbl_dateHistory[[runDate]:[runDate]], 0), MATCH(tbl_dailyDashboard[[#Headers],[totalTransactions]], tbl_dateHistory[#Headers], 0)), "-")</f>
        <v>x</v>
      </c>
      <c r="H1270" s="46" t="str">
        <f>IFERROR(INDEX(tbl_dateHistory[], MATCH(tbl_dailyDashboard[[#This Row],[runDate]:[runDate]], tbl_dateHistory[[runDate]:[runDate]], 0), MATCH(tbl_dailyDashboard[[#Headers],[percentSuccessful]], tbl_dateHistory[#Headers], 0)), "-")</f>
        <v>x</v>
      </c>
      <c r="I1270" s="46" t="str">
        <f>IFERROR(INDEX(tbl_dateHistory[], MATCH(tbl_dailyDashboard[[#This Row],[runDate]:[runDate]], tbl_dateHistory[[runDate]:[runDate]], 0), MATCH(tbl_dailyDashboard[[#Headers],[percentBRE]], tbl_dateHistory[#Headers], 0)), "-")</f>
        <v>x</v>
      </c>
      <c r="J1270" s="47" t="str">
        <f>IFERROR(INDEX(tbl_dateHistory[], MATCH(tbl_dailyDashboard[[#This Row],[runDate]:[runDate]], tbl_dateHistory[[runDate]:[runDate]], 0), MATCH(tbl_dailyDashboard[[#Headers],[percentSystemErrors]], tbl_dateHistory[#Headers], 0)), "-")</f>
        <v>x</v>
      </c>
      <c r="K1270" s="69"/>
    </row>
    <row r="1271" spans="2:11" x14ac:dyDescent="0.3">
      <c r="B1271" s="63"/>
      <c r="C1271" s="45" t="str">
        <f>IFERROR((INDEX(tbl_dateHistory[], tbl_dailyDashboard[[#This Row],[rowLookup]], 1)), "-")</f>
        <v>x</v>
      </c>
      <c r="D1271" s="48" t="str">
        <f>IFERROR(INDEX(tbl_dateHistory[], MATCH(tbl_dailyDashboard[[#This Row],[runDate]:[runDate]], tbl_dateHistory[[runDate]:[runDate]], 0), MATCH(tbl_dailyDashboard[[#Headers],[avgBotRunTime]], tbl_dateHistory[#Headers], 0)), "-")</f>
        <v>x</v>
      </c>
      <c r="E1271" s="48" t="str">
        <f>IFERROR(INDEX(tbl_dateHistory[], MATCH(tbl_dailyDashboard[[#This Row],[runDate]:[runDate]], tbl_dateHistory[[runDate]:[runDate]], 0), MATCH(tbl_dailyDashboard[[#Headers],[avgTransactionTime]], tbl_dateHistory[#Headers], 0)), "-")</f>
        <v>x</v>
      </c>
      <c r="F1271" s="5" t="str">
        <f>IFERROR(INDEX(tbl_dateHistory[], MATCH(tbl_dailyDashboard[[#This Row],[runDate]:[runDate]], tbl_dateHistory[[runDate]:[runDate]], 0), MATCH(tbl_dailyDashboard[[#Headers],[botRuns]], tbl_dateHistory[#Headers], 0)), "-")</f>
        <v>x</v>
      </c>
      <c r="G1271" s="6" t="str">
        <f>IFERROR(INDEX(tbl_dateHistory[], MATCH(tbl_dailyDashboard[[#This Row],[runDate]:[runDate]], tbl_dateHistory[[runDate]:[runDate]], 0), MATCH(tbl_dailyDashboard[[#Headers],[totalTransactions]], tbl_dateHistory[#Headers], 0)), "-")</f>
        <v>x</v>
      </c>
      <c r="H1271" s="46" t="str">
        <f>IFERROR(INDEX(tbl_dateHistory[], MATCH(tbl_dailyDashboard[[#This Row],[runDate]:[runDate]], tbl_dateHistory[[runDate]:[runDate]], 0), MATCH(tbl_dailyDashboard[[#Headers],[percentSuccessful]], tbl_dateHistory[#Headers], 0)), "-")</f>
        <v>x</v>
      </c>
      <c r="I1271" s="46" t="str">
        <f>IFERROR(INDEX(tbl_dateHistory[], MATCH(tbl_dailyDashboard[[#This Row],[runDate]:[runDate]], tbl_dateHistory[[runDate]:[runDate]], 0), MATCH(tbl_dailyDashboard[[#Headers],[percentBRE]], tbl_dateHistory[#Headers], 0)), "-")</f>
        <v>x</v>
      </c>
      <c r="J1271" s="47" t="str">
        <f>IFERROR(INDEX(tbl_dateHistory[], MATCH(tbl_dailyDashboard[[#This Row],[runDate]:[runDate]], tbl_dateHistory[[runDate]:[runDate]], 0), MATCH(tbl_dailyDashboard[[#Headers],[percentSystemErrors]], tbl_dateHistory[#Headers], 0)), "-")</f>
        <v>x</v>
      </c>
      <c r="K1271" s="69"/>
    </row>
    <row r="1272" spans="2:11" x14ac:dyDescent="0.3">
      <c r="B1272" s="63"/>
      <c r="C1272" s="45" t="str">
        <f>IFERROR((INDEX(tbl_dateHistory[], tbl_dailyDashboard[[#This Row],[rowLookup]], 1)), "-")</f>
        <v>x</v>
      </c>
      <c r="D1272" s="48" t="str">
        <f>IFERROR(INDEX(tbl_dateHistory[], MATCH(tbl_dailyDashboard[[#This Row],[runDate]:[runDate]], tbl_dateHistory[[runDate]:[runDate]], 0), MATCH(tbl_dailyDashboard[[#Headers],[avgBotRunTime]], tbl_dateHistory[#Headers], 0)), "-")</f>
        <v>x</v>
      </c>
      <c r="E1272" s="48" t="str">
        <f>IFERROR(INDEX(tbl_dateHistory[], MATCH(tbl_dailyDashboard[[#This Row],[runDate]:[runDate]], tbl_dateHistory[[runDate]:[runDate]], 0), MATCH(tbl_dailyDashboard[[#Headers],[avgTransactionTime]], tbl_dateHistory[#Headers], 0)), "-")</f>
        <v>x</v>
      </c>
      <c r="F1272" s="5" t="str">
        <f>IFERROR(INDEX(tbl_dateHistory[], MATCH(tbl_dailyDashboard[[#This Row],[runDate]:[runDate]], tbl_dateHistory[[runDate]:[runDate]], 0), MATCH(tbl_dailyDashboard[[#Headers],[botRuns]], tbl_dateHistory[#Headers], 0)), "-")</f>
        <v>x</v>
      </c>
      <c r="G1272" s="6" t="str">
        <f>IFERROR(INDEX(tbl_dateHistory[], MATCH(tbl_dailyDashboard[[#This Row],[runDate]:[runDate]], tbl_dateHistory[[runDate]:[runDate]], 0), MATCH(tbl_dailyDashboard[[#Headers],[totalTransactions]], tbl_dateHistory[#Headers], 0)), "-")</f>
        <v>x</v>
      </c>
      <c r="H1272" s="46" t="str">
        <f>IFERROR(INDEX(tbl_dateHistory[], MATCH(tbl_dailyDashboard[[#This Row],[runDate]:[runDate]], tbl_dateHistory[[runDate]:[runDate]], 0), MATCH(tbl_dailyDashboard[[#Headers],[percentSuccessful]], tbl_dateHistory[#Headers], 0)), "-")</f>
        <v>x</v>
      </c>
      <c r="I1272" s="46" t="str">
        <f>IFERROR(INDEX(tbl_dateHistory[], MATCH(tbl_dailyDashboard[[#This Row],[runDate]:[runDate]], tbl_dateHistory[[runDate]:[runDate]], 0), MATCH(tbl_dailyDashboard[[#Headers],[percentBRE]], tbl_dateHistory[#Headers], 0)), "-")</f>
        <v>x</v>
      </c>
      <c r="J1272" s="47" t="str">
        <f>IFERROR(INDEX(tbl_dateHistory[], MATCH(tbl_dailyDashboard[[#This Row],[runDate]:[runDate]], tbl_dateHistory[[runDate]:[runDate]], 0), MATCH(tbl_dailyDashboard[[#Headers],[percentSystemErrors]], tbl_dateHistory[#Headers], 0)), "-")</f>
        <v>x</v>
      </c>
      <c r="K1272" s="69"/>
    </row>
    <row r="1273" spans="2:11" x14ac:dyDescent="0.3">
      <c r="B1273" s="63"/>
      <c r="C1273" s="45" t="str">
        <f>IFERROR((INDEX(tbl_dateHistory[], tbl_dailyDashboard[[#This Row],[rowLookup]], 1)), "-")</f>
        <v>x</v>
      </c>
      <c r="D1273" s="48" t="str">
        <f>IFERROR(INDEX(tbl_dateHistory[], MATCH(tbl_dailyDashboard[[#This Row],[runDate]:[runDate]], tbl_dateHistory[[runDate]:[runDate]], 0), MATCH(tbl_dailyDashboard[[#Headers],[avgBotRunTime]], tbl_dateHistory[#Headers], 0)), "-")</f>
        <v>x</v>
      </c>
      <c r="E1273" s="48" t="str">
        <f>IFERROR(INDEX(tbl_dateHistory[], MATCH(tbl_dailyDashboard[[#This Row],[runDate]:[runDate]], tbl_dateHistory[[runDate]:[runDate]], 0), MATCH(tbl_dailyDashboard[[#Headers],[avgTransactionTime]], tbl_dateHistory[#Headers], 0)), "-")</f>
        <v>x</v>
      </c>
      <c r="F1273" s="5" t="str">
        <f>IFERROR(INDEX(tbl_dateHistory[], MATCH(tbl_dailyDashboard[[#This Row],[runDate]:[runDate]], tbl_dateHistory[[runDate]:[runDate]], 0), MATCH(tbl_dailyDashboard[[#Headers],[botRuns]], tbl_dateHistory[#Headers], 0)), "-")</f>
        <v>x</v>
      </c>
      <c r="G1273" s="6" t="str">
        <f>IFERROR(INDEX(tbl_dateHistory[], MATCH(tbl_dailyDashboard[[#This Row],[runDate]:[runDate]], tbl_dateHistory[[runDate]:[runDate]], 0), MATCH(tbl_dailyDashboard[[#Headers],[totalTransactions]], tbl_dateHistory[#Headers], 0)), "-")</f>
        <v>x</v>
      </c>
      <c r="H1273" s="46" t="str">
        <f>IFERROR(INDEX(tbl_dateHistory[], MATCH(tbl_dailyDashboard[[#This Row],[runDate]:[runDate]], tbl_dateHistory[[runDate]:[runDate]], 0), MATCH(tbl_dailyDashboard[[#Headers],[percentSuccessful]], tbl_dateHistory[#Headers], 0)), "-")</f>
        <v>x</v>
      </c>
      <c r="I1273" s="46" t="str">
        <f>IFERROR(INDEX(tbl_dateHistory[], MATCH(tbl_dailyDashboard[[#This Row],[runDate]:[runDate]], tbl_dateHistory[[runDate]:[runDate]], 0), MATCH(tbl_dailyDashboard[[#Headers],[percentBRE]], tbl_dateHistory[#Headers], 0)), "-")</f>
        <v>x</v>
      </c>
      <c r="J1273" s="47" t="str">
        <f>IFERROR(INDEX(tbl_dateHistory[], MATCH(tbl_dailyDashboard[[#This Row],[runDate]:[runDate]], tbl_dateHistory[[runDate]:[runDate]], 0), MATCH(tbl_dailyDashboard[[#Headers],[percentSystemErrors]], tbl_dateHistory[#Headers], 0)), "-")</f>
        <v>x</v>
      </c>
      <c r="K1273" s="69"/>
    </row>
    <row r="1274" spans="2:11" x14ac:dyDescent="0.3">
      <c r="B1274" s="63"/>
      <c r="C1274" s="45" t="str">
        <f>IFERROR((INDEX(tbl_dateHistory[], tbl_dailyDashboard[[#This Row],[rowLookup]], 1)), "-")</f>
        <v>x</v>
      </c>
      <c r="D1274" s="48" t="str">
        <f>IFERROR(INDEX(tbl_dateHistory[], MATCH(tbl_dailyDashboard[[#This Row],[runDate]:[runDate]], tbl_dateHistory[[runDate]:[runDate]], 0), MATCH(tbl_dailyDashboard[[#Headers],[avgBotRunTime]], tbl_dateHistory[#Headers], 0)), "-")</f>
        <v>x</v>
      </c>
      <c r="E1274" s="48" t="str">
        <f>IFERROR(INDEX(tbl_dateHistory[], MATCH(tbl_dailyDashboard[[#This Row],[runDate]:[runDate]], tbl_dateHistory[[runDate]:[runDate]], 0), MATCH(tbl_dailyDashboard[[#Headers],[avgTransactionTime]], tbl_dateHistory[#Headers], 0)), "-")</f>
        <v>x</v>
      </c>
      <c r="F1274" s="5" t="str">
        <f>IFERROR(INDEX(tbl_dateHistory[], MATCH(tbl_dailyDashboard[[#This Row],[runDate]:[runDate]], tbl_dateHistory[[runDate]:[runDate]], 0), MATCH(tbl_dailyDashboard[[#Headers],[botRuns]], tbl_dateHistory[#Headers], 0)), "-")</f>
        <v>x</v>
      </c>
      <c r="G1274" s="6" t="str">
        <f>IFERROR(INDEX(tbl_dateHistory[], MATCH(tbl_dailyDashboard[[#This Row],[runDate]:[runDate]], tbl_dateHistory[[runDate]:[runDate]], 0), MATCH(tbl_dailyDashboard[[#Headers],[totalTransactions]], tbl_dateHistory[#Headers], 0)), "-")</f>
        <v>x</v>
      </c>
      <c r="H1274" s="46" t="str">
        <f>IFERROR(INDEX(tbl_dateHistory[], MATCH(tbl_dailyDashboard[[#This Row],[runDate]:[runDate]], tbl_dateHistory[[runDate]:[runDate]], 0), MATCH(tbl_dailyDashboard[[#Headers],[percentSuccessful]], tbl_dateHistory[#Headers], 0)), "-")</f>
        <v>x</v>
      </c>
      <c r="I1274" s="46" t="str">
        <f>IFERROR(INDEX(tbl_dateHistory[], MATCH(tbl_dailyDashboard[[#This Row],[runDate]:[runDate]], tbl_dateHistory[[runDate]:[runDate]], 0), MATCH(tbl_dailyDashboard[[#Headers],[percentBRE]], tbl_dateHistory[#Headers], 0)), "-")</f>
        <v>x</v>
      </c>
      <c r="J1274" s="47" t="str">
        <f>IFERROR(INDEX(tbl_dateHistory[], MATCH(tbl_dailyDashboard[[#This Row],[runDate]:[runDate]], tbl_dateHistory[[runDate]:[runDate]], 0), MATCH(tbl_dailyDashboard[[#Headers],[percentSystemErrors]], tbl_dateHistory[#Headers], 0)), "-")</f>
        <v>x</v>
      </c>
      <c r="K1274" s="69"/>
    </row>
    <row r="1275" spans="2:11" x14ac:dyDescent="0.3">
      <c r="B1275" s="63"/>
      <c r="C1275" s="45" t="str">
        <f>IFERROR((INDEX(tbl_dateHistory[], tbl_dailyDashboard[[#This Row],[rowLookup]], 1)), "-")</f>
        <v>x</v>
      </c>
      <c r="D1275" s="48" t="str">
        <f>IFERROR(INDEX(tbl_dateHistory[], MATCH(tbl_dailyDashboard[[#This Row],[runDate]:[runDate]], tbl_dateHistory[[runDate]:[runDate]], 0), MATCH(tbl_dailyDashboard[[#Headers],[avgBotRunTime]], tbl_dateHistory[#Headers], 0)), "-")</f>
        <v>x</v>
      </c>
      <c r="E1275" s="48" t="str">
        <f>IFERROR(INDEX(tbl_dateHistory[], MATCH(tbl_dailyDashboard[[#This Row],[runDate]:[runDate]], tbl_dateHistory[[runDate]:[runDate]], 0), MATCH(tbl_dailyDashboard[[#Headers],[avgTransactionTime]], tbl_dateHistory[#Headers], 0)), "-")</f>
        <v>x</v>
      </c>
      <c r="F1275" s="5" t="str">
        <f>IFERROR(INDEX(tbl_dateHistory[], MATCH(tbl_dailyDashboard[[#This Row],[runDate]:[runDate]], tbl_dateHistory[[runDate]:[runDate]], 0), MATCH(tbl_dailyDashboard[[#Headers],[botRuns]], tbl_dateHistory[#Headers], 0)), "-")</f>
        <v>x</v>
      </c>
      <c r="G1275" s="6" t="str">
        <f>IFERROR(INDEX(tbl_dateHistory[], MATCH(tbl_dailyDashboard[[#This Row],[runDate]:[runDate]], tbl_dateHistory[[runDate]:[runDate]], 0), MATCH(tbl_dailyDashboard[[#Headers],[totalTransactions]], tbl_dateHistory[#Headers], 0)), "-")</f>
        <v>x</v>
      </c>
      <c r="H1275" s="46" t="str">
        <f>IFERROR(INDEX(tbl_dateHistory[], MATCH(tbl_dailyDashboard[[#This Row],[runDate]:[runDate]], tbl_dateHistory[[runDate]:[runDate]], 0), MATCH(tbl_dailyDashboard[[#Headers],[percentSuccessful]], tbl_dateHistory[#Headers], 0)), "-")</f>
        <v>x</v>
      </c>
      <c r="I1275" s="46" t="str">
        <f>IFERROR(INDEX(tbl_dateHistory[], MATCH(tbl_dailyDashboard[[#This Row],[runDate]:[runDate]], tbl_dateHistory[[runDate]:[runDate]], 0), MATCH(tbl_dailyDashboard[[#Headers],[percentBRE]], tbl_dateHistory[#Headers], 0)), "-")</f>
        <v>x</v>
      </c>
      <c r="J1275" s="47" t="str">
        <f>IFERROR(INDEX(tbl_dateHistory[], MATCH(tbl_dailyDashboard[[#This Row],[runDate]:[runDate]], tbl_dateHistory[[runDate]:[runDate]], 0), MATCH(tbl_dailyDashboard[[#Headers],[percentSystemErrors]], tbl_dateHistory[#Headers], 0)), "-")</f>
        <v>x</v>
      </c>
      <c r="K1275" s="69"/>
    </row>
    <row r="1276" spans="2:11" x14ac:dyDescent="0.3">
      <c r="B1276" s="63"/>
      <c r="C1276" s="45" t="str">
        <f>IFERROR((INDEX(tbl_dateHistory[], tbl_dailyDashboard[[#This Row],[rowLookup]], 1)), "-")</f>
        <v>x</v>
      </c>
      <c r="D1276" s="48" t="str">
        <f>IFERROR(INDEX(tbl_dateHistory[], MATCH(tbl_dailyDashboard[[#This Row],[runDate]:[runDate]], tbl_dateHistory[[runDate]:[runDate]], 0), MATCH(tbl_dailyDashboard[[#Headers],[avgBotRunTime]], tbl_dateHistory[#Headers], 0)), "-")</f>
        <v>x</v>
      </c>
      <c r="E1276" s="48" t="str">
        <f>IFERROR(INDEX(tbl_dateHistory[], MATCH(tbl_dailyDashboard[[#This Row],[runDate]:[runDate]], tbl_dateHistory[[runDate]:[runDate]], 0), MATCH(tbl_dailyDashboard[[#Headers],[avgTransactionTime]], tbl_dateHistory[#Headers], 0)), "-")</f>
        <v>x</v>
      </c>
      <c r="F1276" s="5" t="str">
        <f>IFERROR(INDEX(tbl_dateHistory[], MATCH(tbl_dailyDashboard[[#This Row],[runDate]:[runDate]], tbl_dateHistory[[runDate]:[runDate]], 0), MATCH(tbl_dailyDashboard[[#Headers],[botRuns]], tbl_dateHistory[#Headers], 0)), "-")</f>
        <v>x</v>
      </c>
      <c r="G1276" s="6" t="str">
        <f>IFERROR(INDEX(tbl_dateHistory[], MATCH(tbl_dailyDashboard[[#This Row],[runDate]:[runDate]], tbl_dateHistory[[runDate]:[runDate]], 0), MATCH(tbl_dailyDashboard[[#Headers],[totalTransactions]], tbl_dateHistory[#Headers], 0)), "-")</f>
        <v>x</v>
      </c>
      <c r="H1276" s="46" t="str">
        <f>IFERROR(INDEX(tbl_dateHistory[], MATCH(tbl_dailyDashboard[[#This Row],[runDate]:[runDate]], tbl_dateHistory[[runDate]:[runDate]], 0), MATCH(tbl_dailyDashboard[[#Headers],[percentSuccessful]], tbl_dateHistory[#Headers], 0)), "-")</f>
        <v>x</v>
      </c>
      <c r="I1276" s="46" t="str">
        <f>IFERROR(INDEX(tbl_dateHistory[], MATCH(tbl_dailyDashboard[[#This Row],[runDate]:[runDate]], tbl_dateHistory[[runDate]:[runDate]], 0), MATCH(tbl_dailyDashboard[[#Headers],[percentBRE]], tbl_dateHistory[#Headers], 0)), "-")</f>
        <v>x</v>
      </c>
      <c r="J1276" s="47" t="str">
        <f>IFERROR(INDEX(tbl_dateHistory[], MATCH(tbl_dailyDashboard[[#This Row],[runDate]:[runDate]], tbl_dateHistory[[runDate]:[runDate]], 0), MATCH(tbl_dailyDashboard[[#Headers],[percentSystemErrors]], tbl_dateHistory[#Headers], 0)), "-")</f>
        <v>x</v>
      </c>
      <c r="K1276" s="69"/>
    </row>
    <row r="1277" spans="2:11" x14ac:dyDescent="0.3">
      <c r="B1277" s="63"/>
      <c r="C1277" s="45" t="str">
        <f>IFERROR((INDEX(tbl_dateHistory[], tbl_dailyDashboard[[#This Row],[rowLookup]], 1)), "-")</f>
        <v>x</v>
      </c>
      <c r="D1277" s="48" t="str">
        <f>IFERROR(INDEX(tbl_dateHistory[], MATCH(tbl_dailyDashboard[[#This Row],[runDate]:[runDate]], tbl_dateHistory[[runDate]:[runDate]], 0), MATCH(tbl_dailyDashboard[[#Headers],[avgBotRunTime]], tbl_dateHistory[#Headers], 0)), "-")</f>
        <v>x</v>
      </c>
      <c r="E1277" s="48" t="str">
        <f>IFERROR(INDEX(tbl_dateHistory[], MATCH(tbl_dailyDashboard[[#This Row],[runDate]:[runDate]], tbl_dateHistory[[runDate]:[runDate]], 0), MATCH(tbl_dailyDashboard[[#Headers],[avgTransactionTime]], tbl_dateHistory[#Headers], 0)), "-")</f>
        <v>x</v>
      </c>
      <c r="F1277" s="5" t="str">
        <f>IFERROR(INDEX(tbl_dateHistory[], MATCH(tbl_dailyDashboard[[#This Row],[runDate]:[runDate]], tbl_dateHistory[[runDate]:[runDate]], 0), MATCH(tbl_dailyDashboard[[#Headers],[botRuns]], tbl_dateHistory[#Headers], 0)), "-")</f>
        <v>x</v>
      </c>
      <c r="G1277" s="6" t="str">
        <f>IFERROR(INDEX(tbl_dateHistory[], MATCH(tbl_dailyDashboard[[#This Row],[runDate]:[runDate]], tbl_dateHistory[[runDate]:[runDate]], 0), MATCH(tbl_dailyDashboard[[#Headers],[totalTransactions]], tbl_dateHistory[#Headers], 0)), "-")</f>
        <v>x</v>
      </c>
      <c r="H1277" s="46" t="str">
        <f>IFERROR(INDEX(tbl_dateHistory[], MATCH(tbl_dailyDashboard[[#This Row],[runDate]:[runDate]], tbl_dateHistory[[runDate]:[runDate]], 0), MATCH(tbl_dailyDashboard[[#Headers],[percentSuccessful]], tbl_dateHistory[#Headers], 0)), "-")</f>
        <v>x</v>
      </c>
      <c r="I1277" s="46" t="str">
        <f>IFERROR(INDEX(tbl_dateHistory[], MATCH(tbl_dailyDashboard[[#This Row],[runDate]:[runDate]], tbl_dateHistory[[runDate]:[runDate]], 0), MATCH(tbl_dailyDashboard[[#Headers],[percentBRE]], tbl_dateHistory[#Headers], 0)), "-")</f>
        <v>x</v>
      </c>
      <c r="J1277" s="47" t="str">
        <f>IFERROR(INDEX(tbl_dateHistory[], MATCH(tbl_dailyDashboard[[#This Row],[runDate]:[runDate]], tbl_dateHistory[[runDate]:[runDate]], 0), MATCH(tbl_dailyDashboard[[#Headers],[percentSystemErrors]], tbl_dateHistory[#Headers], 0)), "-")</f>
        <v>x</v>
      </c>
      <c r="K1277" s="69"/>
    </row>
    <row r="1278" spans="2:11" x14ac:dyDescent="0.3">
      <c r="B1278" s="63"/>
      <c r="C1278" s="45" t="str">
        <f>IFERROR((INDEX(tbl_dateHistory[], tbl_dailyDashboard[[#This Row],[rowLookup]], 1)), "-")</f>
        <v>x</v>
      </c>
      <c r="D1278" s="48" t="str">
        <f>IFERROR(INDEX(tbl_dateHistory[], MATCH(tbl_dailyDashboard[[#This Row],[runDate]:[runDate]], tbl_dateHistory[[runDate]:[runDate]], 0), MATCH(tbl_dailyDashboard[[#Headers],[avgBotRunTime]], tbl_dateHistory[#Headers], 0)), "-")</f>
        <v>x</v>
      </c>
      <c r="E1278" s="48" t="str">
        <f>IFERROR(INDEX(tbl_dateHistory[], MATCH(tbl_dailyDashboard[[#This Row],[runDate]:[runDate]], tbl_dateHistory[[runDate]:[runDate]], 0), MATCH(tbl_dailyDashboard[[#Headers],[avgTransactionTime]], tbl_dateHistory[#Headers], 0)), "-")</f>
        <v>x</v>
      </c>
      <c r="F1278" s="5" t="str">
        <f>IFERROR(INDEX(tbl_dateHistory[], MATCH(tbl_dailyDashboard[[#This Row],[runDate]:[runDate]], tbl_dateHistory[[runDate]:[runDate]], 0), MATCH(tbl_dailyDashboard[[#Headers],[botRuns]], tbl_dateHistory[#Headers], 0)), "-")</f>
        <v>x</v>
      </c>
      <c r="G1278" s="6" t="str">
        <f>IFERROR(INDEX(tbl_dateHistory[], MATCH(tbl_dailyDashboard[[#This Row],[runDate]:[runDate]], tbl_dateHistory[[runDate]:[runDate]], 0), MATCH(tbl_dailyDashboard[[#Headers],[totalTransactions]], tbl_dateHistory[#Headers], 0)), "-")</f>
        <v>x</v>
      </c>
      <c r="H1278" s="46" t="str">
        <f>IFERROR(INDEX(tbl_dateHistory[], MATCH(tbl_dailyDashboard[[#This Row],[runDate]:[runDate]], tbl_dateHistory[[runDate]:[runDate]], 0), MATCH(tbl_dailyDashboard[[#Headers],[percentSuccessful]], tbl_dateHistory[#Headers], 0)), "-")</f>
        <v>x</v>
      </c>
      <c r="I1278" s="46" t="str">
        <f>IFERROR(INDEX(tbl_dateHistory[], MATCH(tbl_dailyDashboard[[#This Row],[runDate]:[runDate]], tbl_dateHistory[[runDate]:[runDate]], 0), MATCH(tbl_dailyDashboard[[#Headers],[percentBRE]], tbl_dateHistory[#Headers], 0)), "-")</f>
        <v>x</v>
      </c>
      <c r="J1278" s="47" t="str">
        <f>IFERROR(INDEX(tbl_dateHistory[], MATCH(tbl_dailyDashboard[[#This Row],[runDate]:[runDate]], tbl_dateHistory[[runDate]:[runDate]], 0), MATCH(tbl_dailyDashboard[[#Headers],[percentSystemErrors]], tbl_dateHistory[#Headers], 0)), "-")</f>
        <v>x</v>
      </c>
      <c r="K1278" s="69"/>
    </row>
    <row r="1279" spans="2:11" x14ac:dyDescent="0.3">
      <c r="B1279" s="63"/>
      <c r="C1279" s="45" t="str">
        <f>IFERROR((INDEX(tbl_dateHistory[], tbl_dailyDashboard[[#This Row],[rowLookup]], 1)), "-")</f>
        <v>x</v>
      </c>
      <c r="D1279" s="48" t="str">
        <f>IFERROR(INDEX(tbl_dateHistory[], MATCH(tbl_dailyDashboard[[#This Row],[runDate]:[runDate]], tbl_dateHistory[[runDate]:[runDate]], 0), MATCH(tbl_dailyDashboard[[#Headers],[avgBotRunTime]], tbl_dateHistory[#Headers], 0)), "-")</f>
        <v>x</v>
      </c>
      <c r="E1279" s="48" t="str">
        <f>IFERROR(INDEX(tbl_dateHistory[], MATCH(tbl_dailyDashboard[[#This Row],[runDate]:[runDate]], tbl_dateHistory[[runDate]:[runDate]], 0), MATCH(tbl_dailyDashboard[[#Headers],[avgTransactionTime]], tbl_dateHistory[#Headers], 0)), "-")</f>
        <v>x</v>
      </c>
      <c r="F1279" s="5" t="str">
        <f>IFERROR(INDEX(tbl_dateHistory[], MATCH(tbl_dailyDashboard[[#This Row],[runDate]:[runDate]], tbl_dateHistory[[runDate]:[runDate]], 0), MATCH(tbl_dailyDashboard[[#Headers],[botRuns]], tbl_dateHistory[#Headers], 0)), "-")</f>
        <v>x</v>
      </c>
      <c r="G1279" s="6" t="str">
        <f>IFERROR(INDEX(tbl_dateHistory[], MATCH(tbl_dailyDashboard[[#This Row],[runDate]:[runDate]], tbl_dateHistory[[runDate]:[runDate]], 0), MATCH(tbl_dailyDashboard[[#Headers],[totalTransactions]], tbl_dateHistory[#Headers], 0)), "-")</f>
        <v>x</v>
      </c>
      <c r="H1279" s="46" t="str">
        <f>IFERROR(INDEX(tbl_dateHistory[], MATCH(tbl_dailyDashboard[[#This Row],[runDate]:[runDate]], tbl_dateHistory[[runDate]:[runDate]], 0), MATCH(tbl_dailyDashboard[[#Headers],[percentSuccessful]], tbl_dateHistory[#Headers], 0)), "-")</f>
        <v>x</v>
      </c>
      <c r="I1279" s="46" t="str">
        <f>IFERROR(INDEX(tbl_dateHistory[], MATCH(tbl_dailyDashboard[[#This Row],[runDate]:[runDate]], tbl_dateHistory[[runDate]:[runDate]], 0), MATCH(tbl_dailyDashboard[[#Headers],[percentBRE]], tbl_dateHistory[#Headers], 0)), "-")</f>
        <v>x</v>
      </c>
      <c r="J1279" s="47" t="str">
        <f>IFERROR(INDEX(tbl_dateHistory[], MATCH(tbl_dailyDashboard[[#This Row],[runDate]:[runDate]], tbl_dateHistory[[runDate]:[runDate]], 0), MATCH(tbl_dailyDashboard[[#Headers],[percentSystemErrors]], tbl_dateHistory[#Headers], 0)), "-")</f>
        <v>x</v>
      </c>
      <c r="K1279" s="69"/>
    </row>
    <row r="1280" spans="2:11" x14ac:dyDescent="0.3">
      <c r="B1280" s="63"/>
      <c r="C1280" s="45" t="str">
        <f>IFERROR((INDEX(tbl_dateHistory[], tbl_dailyDashboard[[#This Row],[rowLookup]], 1)), "-")</f>
        <v>x</v>
      </c>
      <c r="D1280" s="48" t="str">
        <f>IFERROR(INDEX(tbl_dateHistory[], MATCH(tbl_dailyDashboard[[#This Row],[runDate]:[runDate]], tbl_dateHistory[[runDate]:[runDate]], 0), MATCH(tbl_dailyDashboard[[#Headers],[avgBotRunTime]], tbl_dateHistory[#Headers], 0)), "-")</f>
        <v>x</v>
      </c>
      <c r="E1280" s="48" t="str">
        <f>IFERROR(INDEX(tbl_dateHistory[], MATCH(tbl_dailyDashboard[[#This Row],[runDate]:[runDate]], tbl_dateHistory[[runDate]:[runDate]], 0), MATCH(tbl_dailyDashboard[[#Headers],[avgTransactionTime]], tbl_dateHistory[#Headers], 0)), "-")</f>
        <v>x</v>
      </c>
      <c r="F1280" s="5" t="str">
        <f>IFERROR(INDEX(tbl_dateHistory[], MATCH(tbl_dailyDashboard[[#This Row],[runDate]:[runDate]], tbl_dateHistory[[runDate]:[runDate]], 0), MATCH(tbl_dailyDashboard[[#Headers],[botRuns]], tbl_dateHistory[#Headers], 0)), "-")</f>
        <v>x</v>
      </c>
      <c r="G1280" s="6" t="str">
        <f>IFERROR(INDEX(tbl_dateHistory[], MATCH(tbl_dailyDashboard[[#This Row],[runDate]:[runDate]], tbl_dateHistory[[runDate]:[runDate]], 0), MATCH(tbl_dailyDashboard[[#Headers],[totalTransactions]], tbl_dateHistory[#Headers], 0)), "-")</f>
        <v>x</v>
      </c>
      <c r="H1280" s="46" t="str">
        <f>IFERROR(INDEX(tbl_dateHistory[], MATCH(tbl_dailyDashboard[[#This Row],[runDate]:[runDate]], tbl_dateHistory[[runDate]:[runDate]], 0), MATCH(tbl_dailyDashboard[[#Headers],[percentSuccessful]], tbl_dateHistory[#Headers], 0)), "-")</f>
        <v>x</v>
      </c>
      <c r="I1280" s="46" t="str">
        <f>IFERROR(INDEX(tbl_dateHistory[], MATCH(tbl_dailyDashboard[[#This Row],[runDate]:[runDate]], tbl_dateHistory[[runDate]:[runDate]], 0), MATCH(tbl_dailyDashboard[[#Headers],[percentBRE]], tbl_dateHistory[#Headers], 0)), "-")</f>
        <v>x</v>
      </c>
      <c r="J1280" s="47" t="str">
        <f>IFERROR(INDEX(tbl_dateHistory[], MATCH(tbl_dailyDashboard[[#This Row],[runDate]:[runDate]], tbl_dateHistory[[runDate]:[runDate]], 0), MATCH(tbl_dailyDashboard[[#Headers],[percentSystemErrors]], tbl_dateHistory[#Headers], 0)), "-")</f>
        <v>x</v>
      </c>
      <c r="K1280" s="69"/>
    </row>
    <row r="1281" spans="2:11" x14ac:dyDescent="0.3">
      <c r="B1281" s="63"/>
      <c r="C1281" s="45" t="str">
        <f>IFERROR((INDEX(tbl_dateHistory[], tbl_dailyDashboard[[#This Row],[rowLookup]], 1)), "-")</f>
        <v>x</v>
      </c>
      <c r="D1281" s="48" t="str">
        <f>IFERROR(INDEX(tbl_dateHistory[], MATCH(tbl_dailyDashboard[[#This Row],[runDate]:[runDate]], tbl_dateHistory[[runDate]:[runDate]], 0), MATCH(tbl_dailyDashboard[[#Headers],[avgBotRunTime]], tbl_dateHistory[#Headers], 0)), "-")</f>
        <v>x</v>
      </c>
      <c r="E1281" s="48" t="str">
        <f>IFERROR(INDEX(tbl_dateHistory[], MATCH(tbl_dailyDashboard[[#This Row],[runDate]:[runDate]], tbl_dateHistory[[runDate]:[runDate]], 0), MATCH(tbl_dailyDashboard[[#Headers],[avgTransactionTime]], tbl_dateHistory[#Headers], 0)), "-")</f>
        <v>x</v>
      </c>
      <c r="F1281" s="5" t="str">
        <f>IFERROR(INDEX(tbl_dateHistory[], MATCH(tbl_dailyDashboard[[#This Row],[runDate]:[runDate]], tbl_dateHistory[[runDate]:[runDate]], 0), MATCH(tbl_dailyDashboard[[#Headers],[botRuns]], tbl_dateHistory[#Headers], 0)), "-")</f>
        <v>x</v>
      </c>
      <c r="G1281" s="6" t="str">
        <f>IFERROR(INDEX(tbl_dateHistory[], MATCH(tbl_dailyDashboard[[#This Row],[runDate]:[runDate]], tbl_dateHistory[[runDate]:[runDate]], 0), MATCH(tbl_dailyDashboard[[#Headers],[totalTransactions]], tbl_dateHistory[#Headers], 0)), "-")</f>
        <v>x</v>
      </c>
      <c r="H1281" s="46" t="str">
        <f>IFERROR(INDEX(tbl_dateHistory[], MATCH(tbl_dailyDashboard[[#This Row],[runDate]:[runDate]], tbl_dateHistory[[runDate]:[runDate]], 0), MATCH(tbl_dailyDashboard[[#Headers],[percentSuccessful]], tbl_dateHistory[#Headers], 0)), "-")</f>
        <v>x</v>
      </c>
      <c r="I1281" s="46" t="str">
        <f>IFERROR(INDEX(tbl_dateHistory[], MATCH(tbl_dailyDashboard[[#This Row],[runDate]:[runDate]], tbl_dateHistory[[runDate]:[runDate]], 0), MATCH(tbl_dailyDashboard[[#Headers],[percentBRE]], tbl_dateHistory[#Headers], 0)), "-")</f>
        <v>x</v>
      </c>
      <c r="J1281" s="47" t="str">
        <f>IFERROR(INDEX(tbl_dateHistory[], MATCH(tbl_dailyDashboard[[#This Row],[runDate]:[runDate]], tbl_dateHistory[[runDate]:[runDate]], 0), MATCH(tbl_dailyDashboard[[#Headers],[percentSystemErrors]], tbl_dateHistory[#Headers], 0)), "-")</f>
        <v>x</v>
      </c>
      <c r="K1281" s="69"/>
    </row>
    <row r="1282" spans="2:11" x14ac:dyDescent="0.3">
      <c r="B1282" s="63"/>
      <c r="C1282" s="45" t="str">
        <f>IFERROR((INDEX(tbl_dateHistory[], tbl_dailyDashboard[[#This Row],[rowLookup]], 1)), "-")</f>
        <v>x</v>
      </c>
      <c r="D1282" s="48" t="str">
        <f>IFERROR(INDEX(tbl_dateHistory[], MATCH(tbl_dailyDashboard[[#This Row],[runDate]:[runDate]], tbl_dateHistory[[runDate]:[runDate]], 0), MATCH(tbl_dailyDashboard[[#Headers],[avgBotRunTime]], tbl_dateHistory[#Headers], 0)), "-")</f>
        <v>x</v>
      </c>
      <c r="E1282" s="48" t="str">
        <f>IFERROR(INDEX(tbl_dateHistory[], MATCH(tbl_dailyDashboard[[#This Row],[runDate]:[runDate]], tbl_dateHistory[[runDate]:[runDate]], 0), MATCH(tbl_dailyDashboard[[#Headers],[avgTransactionTime]], tbl_dateHistory[#Headers], 0)), "-")</f>
        <v>x</v>
      </c>
      <c r="F1282" s="5" t="str">
        <f>IFERROR(INDEX(tbl_dateHistory[], MATCH(tbl_dailyDashboard[[#This Row],[runDate]:[runDate]], tbl_dateHistory[[runDate]:[runDate]], 0), MATCH(tbl_dailyDashboard[[#Headers],[botRuns]], tbl_dateHistory[#Headers], 0)), "-")</f>
        <v>x</v>
      </c>
      <c r="G1282" s="6" t="str">
        <f>IFERROR(INDEX(tbl_dateHistory[], MATCH(tbl_dailyDashboard[[#This Row],[runDate]:[runDate]], tbl_dateHistory[[runDate]:[runDate]], 0), MATCH(tbl_dailyDashboard[[#Headers],[totalTransactions]], tbl_dateHistory[#Headers], 0)), "-")</f>
        <v>x</v>
      </c>
      <c r="H1282" s="46" t="str">
        <f>IFERROR(INDEX(tbl_dateHistory[], MATCH(tbl_dailyDashboard[[#This Row],[runDate]:[runDate]], tbl_dateHistory[[runDate]:[runDate]], 0), MATCH(tbl_dailyDashboard[[#Headers],[percentSuccessful]], tbl_dateHistory[#Headers], 0)), "-")</f>
        <v>x</v>
      </c>
      <c r="I1282" s="46" t="str">
        <f>IFERROR(INDEX(tbl_dateHistory[], MATCH(tbl_dailyDashboard[[#This Row],[runDate]:[runDate]], tbl_dateHistory[[runDate]:[runDate]], 0), MATCH(tbl_dailyDashboard[[#Headers],[percentBRE]], tbl_dateHistory[#Headers], 0)), "-")</f>
        <v>x</v>
      </c>
      <c r="J1282" s="47" t="str">
        <f>IFERROR(INDEX(tbl_dateHistory[], MATCH(tbl_dailyDashboard[[#This Row],[runDate]:[runDate]], tbl_dateHistory[[runDate]:[runDate]], 0), MATCH(tbl_dailyDashboard[[#Headers],[percentSystemErrors]], tbl_dateHistory[#Headers], 0)), "-")</f>
        <v>x</v>
      </c>
      <c r="K1282" s="69"/>
    </row>
    <row r="1283" spans="2:11" x14ac:dyDescent="0.3">
      <c r="B1283" s="63"/>
      <c r="C1283" s="45" t="str">
        <f>IFERROR((INDEX(tbl_dateHistory[], tbl_dailyDashboard[[#This Row],[rowLookup]], 1)), "-")</f>
        <v>x</v>
      </c>
      <c r="D1283" s="48" t="str">
        <f>IFERROR(INDEX(tbl_dateHistory[], MATCH(tbl_dailyDashboard[[#This Row],[runDate]:[runDate]], tbl_dateHistory[[runDate]:[runDate]], 0), MATCH(tbl_dailyDashboard[[#Headers],[avgBotRunTime]], tbl_dateHistory[#Headers], 0)), "-")</f>
        <v>x</v>
      </c>
      <c r="E1283" s="48" t="str">
        <f>IFERROR(INDEX(tbl_dateHistory[], MATCH(tbl_dailyDashboard[[#This Row],[runDate]:[runDate]], tbl_dateHistory[[runDate]:[runDate]], 0), MATCH(tbl_dailyDashboard[[#Headers],[avgTransactionTime]], tbl_dateHistory[#Headers], 0)), "-")</f>
        <v>x</v>
      </c>
      <c r="F1283" s="5" t="str">
        <f>IFERROR(INDEX(tbl_dateHistory[], MATCH(tbl_dailyDashboard[[#This Row],[runDate]:[runDate]], tbl_dateHistory[[runDate]:[runDate]], 0), MATCH(tbl_dailyDashboard[[#Headers],[botRuns]], tbl_dateHistory[#Headers], 0)), "-")</f>
        <v>x</v>
      </c>
      <c r="G1283" s="6" t="str">
        <f>IFERROR(INDEX(tbl_dateHistory[], MATCH(tbl_dailyDashboard[[#This Row],[runDate]:[runDate]], tbl_dateHistory[[runDate]:[runDate]], 0), MATCH(tbl_dailyDashboard[[#Headers],[totalTransactions]], tbl_dateHistory[#Headers], 0)), "-")</f>
        <v>x</v>
      </c>
      <c r="H1283" s="46" t="str">
        <f>IFERROR(INDEX(tbl_dateHistory[], MATCH(tbl_dailyDashboard[[#This Row],[runDate]:[runDate]], tbl_dateHistory[[runDate]:[runDate]], 0), MATCH(tbl_dailyDashboard[[#Headers],[percentSuccessful]], tbl_dateHistory[#Headers], 0)), "-")</f>
        <v>x</v>
      </c>
      <c r="I1283" s="46" t="str">
        <f>IFERROR(INDEX(tbl_dateHistory[], MATCH(tbl_dailyDashboard[[#This Row],[runDate]:[runDate]], tbl_dateHistory[[runDate]:[runDate]], 0), MATCH(tbl_dailyDashboard[[#Headers],[percentBRE]], tbl_dateHistory[#Headers], 0)), "-")</f>
        <v>x</v>
      </c>
      <c r="J1283" s="47" t="str">
        <f>IFERROR(INDEX(tbl_dateHistory[], MATCH(tbl_dailyDashboard[[#This Row],[runDate]:[runDate]], tbl_dateHistory[[runDate]:[runDate]], 0), MATCH(tbl_dailyDashboard[[#Headers],[percentSystemErrors]], tbl_dateHistory[#Headers], 0)), "-")</f>
        <v>x</v>
      </c>
      <c r="K1283" s="69"/>
    </row>
    <row r="1284" spans="2:11" x14ac:dyDescent="0.3">
      <c r="B1284" s="63"/>
      <c r="C1284" s="45" t="str">
        <f>IFERROR((INDEX(tbl_dateHistory[], tbl_dailyDashboard[[#This Row],[rowLookup]], 1)), "-")</f>
        <v>x</v>
      </c>
      <c r="D1284" s="48" t="str">
        <f>IFERROR(INDEX(tbl_dateHistory[], MATCH(tbl_dailyDashboard[[#This Row],[runDate]:[runDate]], tbl_dateHistory[[runDate]:[runDate]], 0), MATCH(tbl_dailyDashboard[[#Headers],[avgBotRunTime]], tbl_dateHistory[#Headers], 0)), "-")</f>
        <v>x</v>
      </c>
      <c r="E1284" s="48" t="str">
        <f>IFERROR(INDEX(tbl_dateHistory[], MATCH(tbl_dailyDashboard[[#This Row],[runDate]:[runDate]], tbl_dateHistory[[runDate]:[runDate]], 0), MATCH(tbl_dailyDashboard[[#Headers],[avgTransactionTime]], tbl_dateHistory[#Headers], 0)), "-")</f>
        <v>x</v>
      </c>
      <c r="F1284" s="5" t="str">
        <f>IFERROR(INDEX(tbl_dateHistory[], MATCH(tbl_dailyDashboard[[#This Row],[runDate]:[runDate]], tbl_dateHistory[[runDate]:[runDate]], 0), MATCH(tbl_dailyDashboard[[#Headers],[botRuns]], tbl_dateHistory[#Headers], 0)), "-")</f>
        <v>x</v>
      </c>
      <c r="G1284" s="6" t="str">
        <f>IFERROR(INDEX(tbl_dateHistory[], MATCH(tbl_dailyDashboard[[#This Row],[runDate]:[runDate]], tbl_dateHistory[[runDate]:[runDate]], 0), MATCH(tbl_dailyDashboard[[#Headers],[totalTransactions]], tbl_dateHistory[#Headers], 0)), "-")</f>
        <v>x</v>
      </c>
      <c r="H1284" s="46" t="str">
        <f>IFERROR(INDEX(tbl_dateHistory[], MATCH(tbl_dailyDashboard[[#This Row],[runDate]:[runDate]], tbl_dateHistory[[runDate]:[runDate]], 0), MATCH(tbl_dailyDashboard[[#Headers],[percentSuccessful]], tbl_dateHistory[#Headers], 0)), "-")</f>
        <v>x</v>
      </c>
      <c r="I1284" s="46" t="str">
        <f>IFERROR(INDEX(tbl_dateHistory[], MATCH(tbl_dailyDashboard[[#This Row],[runDate]:[runDate]], tbl_dateHistory[[runDate]:[runDate]], 0), MATCH(tbl_dailyDashboard[[#Headers],[percentBRE]], tbl_dateHistory[#Headers], 0)), "-")</f>
        <v>x</v>
      </c>
      <c r="J1284" s="47" t="str">
        <f>IFERROR(INDEX(tbl_dateHistory[], MATCH(tbl_dailyDashboard[[#This Row],[runDate]:[runDate]], tbl_dateHistory[[runDate]:[runDate]], 0), MATCH(tbl_dailyDashboard[[#Headers],[percentSystemErrors]], tbl_dateHistory[#Headers], 0)), "-")</f>
        <v>x</v>
      </c>
      <c r="K1284" s="69"/>
    </row>
    <row r="1285" spans="2:11" x14ac:dyDescent="0.3">
      <c r="B1285" s="63"/>
      <c r="C1285" s="45" t="str">
        <f>IFERROR((INDEX(tbl_dateHistory[], tbl_dailyDashboard[[#This Row],[rowLookup]], 1)), "-")</f>
        <v>x</v>
      </c>
      <c r="D1285" s="48" t="str">
        <f>IFERROR(INDEX(tbl_dateHistory[], MATCH(tbl_dailyDashboard[[#This Row],[runDate]:[runDate]], tbl_dateHistory[[runDate]:[runDate]], 0), MATCH(tbl_dailyDashboard[[#Headers],[avgBotRunTime]], tbl_dateHistory[#Headers], 0)), "-")</f>
        <v>x</v>
      </c>
      <c r="E1285" s="48" t="str">
        <f>IFERROR(INDEX(tbl_dateHistory[], MATCH(tbl_dailyDashboard[[#This Row],[runDate]:[runDate]], tbl_dateHistory[[runDate]:[runDate]], 0), MATCH(tbl_dailyDashboard[[#Headers],[avgTransactionTime]], tbl_dateHistory[#Headers], 0)), "-")</f>
        <v>x</v>
      </c>
      <c r="F1285" s="5" t="str">
        <f>IFERROR(INDEX(tbl_dateHistory[], MATCH(tbl_dailyDashboard[[#This Row],[runDate]:[runDate]], tbl_dateHistory[[runDate]:[runDate]], 0), MATCH(tbl_dailyDashboard[[#Headers],[botRuns]], tbl_dateHistory[#Headers], 0)), "-")</f>
        <v>x</v>
      </c>
      <c r="G1285" s="6" t="str">
        <f>IFERROR(INDEX(tbl_dateHistory[], MATCH(tbl_dailyDashboard[[#This Row],[runDate]:[runDate]], tbl_dateHistory[[runDate]:[runDate]], 0), MATCH(tbl_dailyDashboard[[#Headers],[totalTransactions]], tbl_dateHistory[#Headers], 0)), "-")</f>
        <v>x</v>
      </c>
      <c r="H1285" s="46" t="str">
        <f>IFERROR(INDEX(tbl_dateHistory[], MATCH(tbl_dailyDashboard[[#This Row],[runDate]:[runDate]], tbl_dateHistory[[runDate]:[runDate]], 0), MATCH(tbl_dailyDashboard[[#Headers],[percentSuccessful]], tbl_dateHistory[#Headers], 0)), "-")</f>
        <v>x</v>
      </c>
      <c r="I1285" s="46" t="str">
        <f>IFERROR(INDEX(tbl_dateHistory[], MATCH(tbl_dailyDashboard[[#This Row],[runDate]:[runDate]], tbl_dateHistory[[runDate]:[runDate]], 0), MATCH(tbl_dailyDashboard[[#Headers],[percentBRE]], tbl_dateHistory[#Headers], 0)), "-")</f>
        <v>x</v>
      </c>
      <c r="J1285" s="47" t="str">
        <f>IFERROR(INDEX(tbl_dateHistory[], MATCH(tbl_dailyDashboard[[#This Row],[runDate]:[runDate]], tbl_dateHistory[[runDate]:[runDate]], 0), MATCH(tbl_dailyDashboard[[#Headers],[percentSystemErrors]], tbl_dateHistory[#Headers], 0)), "-")</f>
        <v>x</v>
      </c>
      <c r="K1285" s="69"/>
    </row>
    <row r="1286" spans="2:11" x14ac:dyDescent="0.3">
      <c r="B1286" s="63"/>
      <c r="C1286" s="45" t="str">
        <f>IFERROR((INDEX(tbl_dateHistory[], tbl_dailyDashboard[[#This Row],[rowLookup]], 1)), "-")</f>
        <v>x</v>
      </c>
      <c r="D1286" s="48" t="str">
        <f>IFERROR(INDEX(tbl_dateHistory[], MATCH(tbl_dailyDashboard[[#This Row],[runDate]:[runDate]], tbl_dateHistory[[runDate]:[runDate]], 0), MATCH(tbl_dailyDashboard[[#Headers],[avgBotRunTime]], tbl_dateHistory[#Headers], 0)), "-")</f>
        <v>x</v>
      </c>
      <c r="E1286" s="48" t="str">
        <f>IFERROR(INDEX(tbl_dateHistory[], MATCH(tbl_dailyDashboard[[#This Row],[runDate]:[runDate]], tbl_dateHistory[[runDate]:[runDate]], 0), MATCH(tbl_dailyDashboard[[#Headers],[avgTransactionTime]], tbl_dateHistory[#Headers], 0)), "-")</f>
        <v>x</v>
      </c>
      <c r="F1286" s="5" t="str">
        <f>IFERROR(INDEX(tbl_dateHistory[], MATCH(tbl_dailyDashboard[[#This Row],[runDate]:[runDate]], tbl_dateHistory[[runDate]:[runDate]], 0), MATCH(tbl_dailyDashboard[[#Headers],[botRuns]], tbl_dateHistory[#Headers], 0)), "-")</f>
        <v>x</v>
      </c>
      <c r="G1286" s="6" t="str">
        <f>IFERROR(INDEX(tbl_dateHistory[], MATCH(tbl_dailyDashboard[[#This Row],[runDate]:[runDate]], tbl_dateHistory[[runDate]:[runDate]], 0), MATCH(tbl_dailyDashboard[[#Headers],[totalTransactions]], tbl_dateHistory[#Headers], 0)), "-")</f>
        <v>x</v>
      </c>
      <c r="H1286" s="46" t="str">
        <f>IFERROR(INDEX(tbl_dateHistory[], MATCH(tbl_dailyDashboard[[#This Row],[runDate]:[runDate]], tbl_dateHistory[[runDate]:[runDate]], 0), MATCH(tbl_dailyDashboard[[#Headers],[percentSuccessful]], tbl_dateHistory[#Headers], 0)), "-")</f>
        <v>x</v>
      </c>
      <c r="I1286" s="46" t="str">
        <f>IFERROR(INDEX(tbl_dateHistory[], MATCH(tbl_dailyDashboard[[#This Row],[runDate]:[runDate]], tbl_dateHistory[[runDate]:[runDate]], 0), MATCH(tbl_dailyDashboard[[#Headers],[percentBRE]], tbl_dateHistory[#Headers], 0)), "-")</f>
        <v>x</v>
      </c>
      <c r="J1286" s="47" t="str">
        <f>IFERROR(INDEX(tbl_dateHistory[], MATCH(tbl_dailyDashboard[[#This Row],[runDate]:[runDate]], tbl_dateHistory[[runDate]:[runDate]], 0), MATCH(tbl_dailyDashboard[[#Headers],[percentSystemErrors]], tbl_dateHistory[#Headers], 0)), "-")</f>
        <v>x</v>
      </c>
      <c r="K1286" s="69"/>
    </row>
    <row r="1287" spans="2:11" x14ac:dyDescent="0.3">
      <c r="B1287" s="63"/>
      <c r="C1287" s="45" t="str">
        <f>IFERROR((INDEX(tbl_dateHistory[], tbl_dailyDashboard[[#This Row],[rowLookup]], 1)), "-")</f>
        <v>x</v>
      </c>
      <c r="D1287" s="48" t="str">
        <f>IFERROR(INDEX(tbl_dateHistory[], MATCH(tbl_dailyDashboard[[#This Row],[runDate]:[runDate]], tbl_dateHistory[[runDate]:[runDate]], 0), MATCH(tbl_dailyDashboard[[#Headers],[avgBotRunTime]], tbl_dateHistory[#Headers], 0)), "-")</f>
        <v>x</v>
      </c>
      <c r="E1287" s="48" t="str">
        <f>IFERROR(INDEX(tbl_dateHistory[], MATCH(tbl_dailyDashboard[[#This Row],[runDate]:[runDate]], tbl_dateHistory[[runDate]:[runDate]], 0), MATCH(tbl_dailyDashboard[[#Headers],[avgTransactionTime]], tbl_dateHistory[#Headers], 0)), "-")</f>
        <v>x</v>
      </c>
      <c r="F1287" s="5" t="str">
        <f>IFERROR(INDEX(tbl_dateHistory[], MATCH(tbl_dailyDashboard[[#This Row],[runDate]:[runDate]], tbl_dateHistory[[runDate]:[runDate]], 0), MATCH(tbl_dailyDashboard[[#Headers],[botRuns]], tbl_dateHistory[#Headers], 0)), "-")</f>
        <v>x</v>
      </c>
      <c r="G1287" s="6" t="str">
        <f>IFERROR(INDEX(tbl_dateHistory[], MATCH(tbl_dailyDashboard[[#This Row],[runDate]:[runDate]], tbl_dateHistory[[runDate]:[runDate]], 0), MATCH(tbl_dailyDashboard[[#Headers],[totalTransactions]], tbl_dateHistory[#Headers], 0)), "-")</f>
        <v>x</v>
      </c>
      <c r="H1287" s="46" t="str">
        <f>IFERROR(INDEX(tbl_dateHistory[], MATCH(tbl_dailyDashboard[[#This Row],[runDate]:[runDate]], tbl_dateHistory[[runDate]:[runDate]], 0), MATCH(tbl_dailyDashboard[[#Headers],[percentSuccessful]], tbl_dateHistory[#Headers], 0)), "-")</f>
        <v>x</v>
      </c>
      <c r="I1287" s="46" t="str">
        <f>IFERROR(INDEX(tbl_dateHistory[], MATCH(tbl_dailyDashboard[[#This Row],[runDate]:[runDate]], tbl_dateHistory[[runDate]:[runDate]], 0), MATCH(tbl_dailyDashboard[[#Headers],[percentBRE]], tbl_dateHistory[#Headers], 0)), "-")</f>
        <v>x</v>
      </c>
      <c r="J1287" s="47" t="str">
        <f>IFERROR(INDEX(tbl_dateHistory[], MATCH(tbl_dailyDashboard[[#This Row],[runDate]:[runDate]], tbl_dateHistory[[runDate]:[runDate]], 0), MATCH(tbl_dailyDashboard[[#Headers],[percentSystemErrors]], tbl_dateHistory[#Headers], 0)), "-")</f>
        <v>x</v>
      </c>
      <c r="K1287" s="69"/>
    </row>
    <row r="1288" spans="2:11" x14ac:dyDescent="0.3">
      <c r="B1288" s="63"/>
      <c r="C1288" s="45" t="str">
        <f>IFERROR((INDEX(tbl_dateHistory[], tbl_dailyDashboard[[#This Row],[rowLookup]], 1)), "-")</f>
        <v>x</v>
      </c>
      <c r="D1288" s="48" t="str">
        <f>IFERROR(INDEX(tbl_dateHistory[], MATCH(tbl_dailyDashboard[[#This Row],[runDate]:[runDate]], tbl_dateHistory[[runDate]:[runDate]], 0), MATCH(tbl_dailyDashboard[[#Headers],[avgBotRunTime]], tbl_dateHistory[#Headers], 0)), "-")</f>
        <v>x</v>
      </c>
      <c r="E1288" s="48" t="str">
        <f>IFERROR(INDEX(tbl_dateHistory[], MATCH(tbl_dailyDashboard[[#This Row],[runDate]:[runDate]], tbl_dateHistory[[runDate]:[runDate]], 0), MATCH(tbl_dailyDashboard[[#Headers],[avgTransactionTime]], tbl_dateHistory[#Headers], 0)), "-")</f>
        <v>x</v>
      </c>
      <c r="F1288" s="5" t="str">
        <f>IFERROR(INDEX(tbl_dateHistory[], MATCH(tbl_dailyDashboard[[#This Row],[runDate]:[runDate]], tbl_dateHistory[[runDate]:[runDate]], 0), MATCH(tbl_dailyDashboard[[#Headers],[botRuns]], tbl_dateHistory[#Headers], 0)), "-")</f>
        <v>x</v>
      </c>
      <c r="G1288" s="6" t="str">
        <f>IFERROR(INDEX(tbl_dateHistory[], MATCH(tbl_dailyDashboard[[#This Row],[runDate]:[runDate]], tbl_dateHistory[[runDate]:[runDate]], 0), MATCH(tbl_dailyDashboard[[#Headers],[totalTransactions]], tbl_dateHistory[#Headers], 0)), "-")</f>
        <v>x</v>
      </c>
      <c r="H1288" s="46" t="str">
        <f>IFERROR(INDEX(tbl_dateHistory[], MATCH(tbl_dailyDashboard[[#This Row],[runDate]:[runDate]], tbl_dateHistory[[runDate]:[runDate]], 0), MATCH(tbl_dailyDashboard[[#Headers],[percentSuccessful]], tbl_dateHistory[#Headers], 0)), "-")</f>
        <v>x</v>
      </c>
      <c r="I1288" s="46" t="str">
        <f>IFERROR(INDEX(tbl_dateHistory[], MATCH(tbl_dailyDashboard[[#This Row],[runDate]:[runDate]], tbl_dateHistory[[runDate]:[runDate]], 0), MATCH(tbl_dailyDashboard[[#Headers],[percentBRE]], tbl_dateHistory[#Headers], 0)), "-")</f>
        <v>x</v>
      </c>
      <c r="J1288" s="47" t="str">
        <f>IFERROR(INDEX(tbl_dateHistory[], MATCH(tbl_dailyDashboard[[#This Row],[runDate]:[runDate]], tbl_dateHistory[[runDate]:[runDate]], 0), MATCH(tbl_dailyDashboard[[#Headers],[percentSystemErrors]], tbl_dateHistory[#Headers], 0)), "-")</f>
        <v>x</v>
      </c>
      <c r="K1288" s="69"/>
    </row>
    <row r="1289" spans="2:11" x14ac:dyDescent="0.3">
      <c r="B1289" s="63"/>
      <c r="C1289" s="45" t="str">
        <f>IFERROR((INDEX(tbl_dateHistory[], tbl_dailyDashboard[[#This Row],[rowLookup]], 1)), "-")</f>
        <v>x</v>
      </c>
      <c r="D1289" s="48" t="str">
        <f>IFERROR(INDEX(tbl_dateHistory[], MATCH(tbl_dailyDashboard[[#This Row],[runDate]:[runDate]], tbl_dateHistory[[runDate]:[runDate]], 0), MATCH(tbl_dailyDashboard[[#Headers],[avgBotRunTime]], tbl_dateHistory[#Headers], 0)), "-")</f>
        <v>x</v>
      </c>
      <c r="E1289" s="48" t="str">
        <f>IFERROR(INDEX(tbl_dateHistory[], MATCH(tbl_dailyDashboard[[#This Row],[runDate]:[runDate]], tbl_dateHistory[[runDate]:[runDate]], 0), MATCH(tbl_dailyDashboard[[#Headers],[avgTransactionTime]], tbl_dateHistory[#Headers], 0)), "-")</f>
        <v>x</v>
      </c>
      <c r="F1289" s="5" t="str">
        <f>IFERROR(INDEX(tbl_dateHistory[], MATCH(tbl_dailyDashboard[[#This Row],[runDate]:[runDate]], tbl_dateHistory[[runDate]:[runDate]], 0), MATCH(tbl_dailyDashboard[[#Headers],[botRuns]], tbl_dateHistory[#Headers], 0)), "-")</f>
        <v>x</v>
      </c>
      <c r="G1289" s="6" t="str">
        <f>IFERROR(INDEX(tbl_dateHistory[], MATCH(tbl_dailyDashboard[[#This Row],[runDate]:[runDate]], tbl_dateHistory[[runDate]:[runDate]], 0), MATCH(tbl_dailyDashboard[[#Headers],[totalTransactions]], tbl_dateHistory[#Headers], 0)), "-")</f>
        <v>x</v>
      </c>
      <c r="H1289" s="46" t="str">
        <f>IFERROR(INDEX(tbl_dateHistory[], MATCH(tbl_dailyDashboard[[#This Row],[runDate]:[runDate]], tbl_dateHistory[[runDate]:[runDate]], 0), MATCH(tbl_dailyDashboard[[#Headers],[percentSuccessful]], tbl_dateHistory[#Headers], 0)), "-")</f>
        <v>x</v>
      </c>
      <c r="I1289" s="46" t="str">
        <f>IFERROR(INDEX(tbl_dateHistory[], MATCH(tbl_dailyDashboard[[#This Row],[runDate]:[runDate]], tbl_dateHistory[[runDate]:[runDate]], 0), MATCH(tbl_dailyDashboard[[#Headers],[percentBRE]], tbl_dateHistory[#Headers], 0)), "-")</f>
        <v>x</v>
      </c>
      <c r="J1289" s="47" t="str">
        <f>IFERROR(INDEX(tbl_dateHistory[], MATCH(tbl_dailyDashboard[[#This Row],[runDate]:[runDate]], tbl_dateHistory[[runDate]:[runDate]], 0), MATCH(tbl_dailyDashboard[[#Headers],[percentSystemErrors]], tbl_dateHistory[#Headers], 0)), "-")</f>
        <v>x</v>
      </c>
      <c r="K1289" s="69"/>
    </row>
    <row r="1290" spans="2:11" x14ac:dyDescent="0.3">
      <c r="B1290" s="63"/>
      <c r="C1290" s="45" t="str">
        <f>IFERROR((INDEX(tbl_dateHistory[], tbl_dailyDashboard[[#This Row],[rowLookup]], 1)), "-")</f>
        <v>x</v>
      </c>
      <c r="D1290" s="48" t="str">
        <f>IFERROR(INDEX(tbl_dateHistory[], MATCH(tbl_dailyDashboard[[#This Row],[runDate]:[runDate]], tbl_dateHistory[[runDate]:[runDate]], 0), MATCH(tbl_dailyDashboard[[#Headers],[avgBotRunTime]], tbl_dateHistory[#Headers], 0)), "-")</f>
        <v>x</v>
      </c>
      <c r="E1290" s="48" t="str">
        <f>IFERROR(INDEX(tbl_dateHistory[], MATCH(tbl_dailyDashboard[[#This Row],[runDate]:[runDate]], tbl_dateHistory[[runDate]:[runDate]], 0), MATCH(tbl_dailyDashboard[[#Headers],[avgTransactionTime]], tbl_dateHistory[#Headers], 0)), "-")</f>
        <v>x</v>
      </c>
      <c r="F1290" s="5" t="str">
        <f>IFERROR(INDEX(tbl_dateHistory[], MATCH(tbl_dailyDashboard[[#This Row],[runDate]:[runDate]], tbl_dateHistory[[runDate]:[runDate]], 0), MATCH(tbl_dailyDashboard[[#Headers],[botRuns]], tbl_dateHistory[#Headers], 0)), "-")</f>
        <v>x</v>
      </c>
      <c r="G1290" s="6" t="str">
        <f>IFERROR(INDEX(tbl_dateHistory[], MATCH(tbl_dailyDashboard[[#This Row],[runDate]:[runDate]], tbl_dateHistory[[runDate]:[runDate]], 0), MATCH(tbl_dailyDashboard[[#Headers],[totalTransactions]], tbl_dateHistory[#Headers], 0)), "-")</f>
        <v>x</v>
      </c>
      <c r="H1290" s="46" t="str">
        <f>IFERROR(INDEX(tbl_dateHistory[], MATCH(tbl_dailyDashboard[[#This Row],[runDate]:[runDate]], tbl_dateHistory[[runDate]:[runDate]], 0), MATCH(tbl_dailyDashboard[[#Headers],[percentSuccessful]], tbl_dateHistory[#Headers], 0)), "-")</f>
        <v>x</v>
      </c>
      <c r="I1290" s="46" t="str">
        <f>IFERROR(INDEX(tbl_dateHistory[], MATCH(tbl_dailyDashboard[[#This Row],[runDate]:[runDate]], tbl_dateHistory[[runDate]:[runDate]], 0), MATCH(tbl_dailyDashboard[[#Headers],[percentBRE]], tbl_dateHistory[#Headers], 0)), "-")</f>
        <v>x</v>
      </c>
      <c r="J1290" s="47" t="str">
        <f>IFERROR(INDEX(tbl_dateHistory[], MATCH(tbl_dailyDashboard[[#This Row],[runDate]:[runDate]], tbl_dateHistory[[runDate]:[runDate]], 0), MATCH(tbl_dailyDashboard[[#Headers],[percentSystemErrors]], tbl_dateHistory[#Headers], 0)), "-")</f>
        <v>x</v>
      </c>
      <c r="K1290" s="69"/>
    </row>
    <row r="1291" spans="2:11" x14ac:dyDescent="0.3">
      <c r="B1291" s="63"/>
      <c r="C1291" s="45" t="str">
        <f>IFERROR((INDEX(tbl_dateHistory[], tbl_dailyDashboard[[#This Row],[rowLookup]], 1)), "-")</f>
        <v>x</v>
      </c>
      <c r="D1291" s="48" t="str">
        <f>IFERROR(INDEX(tbl_dateHistory[], MATCH(tbl_dailyDashboard[[#This Row],[runDate]:[runDate]], tbl_dateHistory[[runDate]:[runDate]], 0), MATCH(tbl_dailyDashboard[[#Headers],[avgBotRunTime]], tbl_dateHistory[#Headers], 0)), "-")</f>
        <v>x</v>
      </c>
      <c r="E1291" s="48" t="str">
        <f>IFERROR(INDEX(tbl_dateHistory[], MATCH(tbl_dailyDashboard[[#This Row],[runDate]:[runDate]], tbl_dateHistory[[runDate]:[runDate]], 0), MATCH(tbl_dailyDashboard[[#Headers],[avgTransactionTime]], tbl_dateHistory[#Headers], 0)), "-")</f>
        <v>x</v>
      </c>
      <c r="F1291" s="5" t="str">
        <f>IFERROR(INDEX(tbl_dateHistory[], MATCH(tbl_dailyDashboard[[#This Row],[runDate]:[runDate]], tbl_dateHistory[[runDate]:[runDate]], 0), MATCH(tbl_dailyDashboard[[#Headers],[botRuns]], tbl_dateHistory[#Headers], 0)), "-")</f>
        <v>x</v>
      </c>
      <c r="G1291" s="6" t="str">
        <f>IFERROR(INDEX(tbl_dateHistory[], MATCH(tbl_dailyDashboard[[#This Row],[runDate]:[runDate]], tbl_dateHistory[[runDate]:[runDate]], 0), MATCH(tbl_dailyDashboard[[#Headers],[totalTransactions]], tbl_dateHistory[#Headers], 0)), "-")</f>
        <v>x</v>
      </c>
      <c r="H1291" s="46" t="str">
        <f>IFERROR(INDEX(tbl_dateHistory[], MATCH(tbl_dailyDashboard[[#This Row],[runDate]:[runDate]], tbl_dateHistory[[runDate]:[runDate]], 0), MATCH(tbl_dailyDashboard[[#Headers],[percentSuccessful]], tbl_dateHistory[#Headers], 0)), "-")</f>
        <v>x</v>
      </c>
      <c r="I1291" s="46" t="str">
        <f>IFERROR(INDEX(tbl_dateHistory[], MATCH(tbl_dailyDashboard[[#This Row],[runDate]:[runDate]], tbl_dateHistory[[runDate]:[runDate]], 0), MATCH(tbl_dailyDashboard[[#Headers],[percentBRE]], tbl_dateHistory[#Headers], 0)), "-")</f>
        <v>x</v>
      </c>
      <c r="J1291" s="47" t="str">
        <f>IFERROR(INDEX(tbl_dateHistory[], MATCH(tbl_dailyDashboard[[#This Row],[runDate]:[runDate]], tbl_dateHistory[[runDate]:[runDate]], 0), MATCH(tbl_dailyDashboard[[#Headers],[percentSystemErrors]], tbl_dateHistory[#Headers], 0)), "-")</f>
        <v>x</v>
      </c>
      <c r="K1291" s="69"/>
    </row>
    <row r="1292" spans="2:11" x14ac:dyDescent="0.3">
      <c r="B1292" s="63"/>
      <c r="C1292" s="45" t="str">
        <f>IFERROR((INDEX(tbl_dateHistory[], tbl_dailyDashboard[[#This Row],[rowLookup]], 1)), "-")</f>
        <v>x</v>
      </c>
      <c r="D1292" s="48" t="str">
        <f>IFERROR(INDEX(tbl_dateHistory[], MATCH(tbl_dailyDashboard[[#This Row],[runDate]:[runDate]], tbl_dateHistory[[runDate]:[runDate]], 0), MATCH(tbl_dailyDashboard[[#Headers],[avgBotRunTime]], tbl_dateHistory[#Headers], 0)), "-")</f>
        <v>x</v>
      </c>
      <c r="E1292" s="48" t="str">
        <f>IFERROR(INDEX(tbl_dateHistory[], MATCH(tbl_dailyDashboard[[#This Row],[runDate]:[runDate]], tbl_dateHistory[[runDate]:[runDate]], 0), MATCH(tbl_dailyDashboard[[#Headers],[avgTransactionTime]], tbl_dateHistory[#Headers], 0)), "-")</f>
        <v>x</v>
      </c>
      <c r="F1292" s="5" t="str">
        <f>IFERROR(INDEX(tbl_dateHistory[], MATCH(tbl_dailyDashboard[[#This Row],[runDate]:[runDate]], tbl_dateHistory[[runDate]:[runDate]], 0), MATCH(tbl_dailyDashboard[[#Headers],[botRuns]], tbl_dateHistory[#Headers], 0)), "-")</f>
        <v>x</v>
      </c>
      <c r="G1292" s="6" t="str">
        <f>IFERROR(INDEX(tbl_dateHistory[], MATCH(tbl_dailyDashboard[[#This Row],[runDate]:[runDate]], tbl_dateHistory[[runDate]:[runDate]], 0), MATCH(tbl_dailyDashboard[[#Headers],[totalTransactions]], tbl_dateHistory[#Headers], 0)), "-")</f>
        <v>x</v>
      </c>
      <c r="H1292" s="46" t="str">
        <f>IFERROR(INDEX(tbl_dateHistory[], MATCH(tbl_dailyDashboard[[#This Row],[runDate]:[runDate]], tbl_dateHistory[[runDate]:[runDate]], 0), MATCH(tbl_dailyDashboard[[#Headers],[percentSuccessful]], tbl_dateHistory[#Headers], 0)), "-")</f>
        <v>x</v>
      </c>
      <c r="I1292" s="46" t="str">
        <f>IFERROR(INDEX(tbl_dateHistory[], MATCH(tbl_dailyDashboard[[#This Row],[runDate]:[runDate]], tbl_dateHistory[[runDate]:[runDate]], 0), MATCH(tbl_dailyDashboard[[#Headers],[percentBRE]], tbl_dateHistory[#Headers], 0)), "-")</f>
        <v>x</v>
      </c>
      <c r="J1292" s="47" t="str">
        <f>IFERROR(INDEX(tbl_dateHistory[], MATCH(tbl_dailyDashboard[[#This Row],[runDate]:[runDate]], tbl_dateHistory[[runDate]:[runDate]], 0), MATCH(tbl_dailyDashboard[[#Headers],[percentSystemErrors]], tbl_dateHistory[#Headers], 0)), "-")</f>
        <v>x</v>
      </c>
      <c r="K1292" s="69"/>
    </row>
    <row r="1293" spans="2:11" x14ac:dyDescent="0.3">
      <c r="B1293" s="63"/>
      <c r="C1293" s="45" t="str">
        <f>IFERROR((INDEX(tbl_dateHistory[], tbl_dailyDashboard[[#This Row],[rowLookup]], 1)), "-")</f>
        <v>x</v>
      </c>
      <c r="D1293" s="48" t="str">
        <f>IFERROR(INDEX(tbl_dateHistory[], MATCH(tbl_dailyDashboard[[#This Row],[runDate]:[runDate]], tbl_dateHistory[[runDate]:[runDate]], 0), MATCH(tbl_dailyDashboard[[#Headers],[avgBotRunTime]], tbl_dateHistory[#Headers], 0)), "-")</f>
        <v>x</v>
      </c>
      <c r="E1293" s="48" t="str">
        <f>IFERROR(INDEX(tbl_dateHistory[], MATCH(tbl_dailyDashboard[[#This Row],[runDate]:[runDate]], tbl_dateHistory[[runDate]:[runDate]], 0), MATCH(tbl_dailyDashboard[[#Headers],[avgTransactionTime]], tbl_dateHistory[#Headers], 0)), "-")</f>
        <v>x</v>
      </c>
      <c r="F1293" s="5" t="str">
        <f>IFERROR(INDEX(tbl_dateHistory[], MATCH(tbl_dailyDashboard[[#This Row],[runDate]:[runDate]], tbl_dateHistory[[runDate]:[runDate]], 0), MATCH(tbl_dailyDashboard[[#Headers],[botRuns]], tbl_dateHistory[#Headers], 0)), "-")</f>
        <v>x</v>
      </c>
      <c r="G1293" s="6" t="str">
        <f>IFERROR(INDEX(tbl_dateHistory[], MATCH(tbl_dailyDashboard[[#This Row],[runDate]:[runDate]], tbl_dateHistory[[runDate]:[runDate]], 0), MATCH(tbl_dailyDashboard[[#Headers],[totalTransactions]], tbl_dateHistory[#Headers], 0)), "-")</f>
        <v>x</v>
      </c>
      <c r="H1293" s="46" t="str">
        <f>IFERROR(INDEX(tbl_dateHistory[], MATCH(tbl_dailyDashboard[[#This Row],[runDate]:[runDate]], tbl_dateHistory[[runDate]:[runDate]], 0), MATCH(tbl_dailyDashboard[[#Headers],[percentSuccessful]], tbl_dateHistory[#Headers], 0)), "-")</f>
        <v>x</v>
      </c>
      <c r="I1293" s="46" t="str">
        <f>IFERROR(INDEX(tbl_dateHistory[], MATCH(tbl_dailyDashboard[[#This Row],[runDate]:[runDate]], tbl_dateHistory[[runDate]:[runDate]], 0), MATCH(tbl_dailyDashboard[[#Headers],[percentBRE]], tbl_dateHistory[#Headers], 0)), "-")</f>
        <v>x</v>
      </c>
      <c r="J1293" s="47" t="str">
        <f>IFERROR(INDEX(tbl_dateHistory[], MATCH(tbl_dailyDashboard[[#This Row],[runDate]:[runDate]], tbl_dateHistory[[runDate]:[runDate]], 0), MATCH(tbl_dailyDashboard[[#Headers],[percentSystemErrors]], tbl_dateHistory[#Headers], 0)), "-")</f>
        <v>x</v>
      </c>
      <c r="K1293" s="69"/>
    </row>
    <row r="1294" spans="2:11" x14ac:dyDescent="0.3">
      <c r="B1294" s="63"/>
      <c r="C1294" s="45" t="str">
        <f>IFERROR((INDEX(tbl_dateHistory[], tbl_dailyDashboard[[#This Row],[rowLookup]], 1)), "-")</f>
        <v>x</v>
      </c>
      <c r="D1294" s="48" t="str">
        <f>IFERROR(INDEX(tbl_dateHistory[], MATCH(tbl_dailyDashboard[[#This Row],[runDate]:[runDate]], tbl_dateHistory[[runDate]:[runDate]], 0), MATCH(tbl_dailyDashboard[[#Headers],[avgBotRunTime]], tbl_dateHistory[#Headers], 0)), "-")</f>
        <v>x</v>
      </c>
      <c r="E1294" s="48" t="str">
        <f>IFERROR(INDEX(tbl_dateHistory[], MATCH(tbl_dailyDashboard[[#This Row],[runDate]:[runDate]], tbl_dateHistory[[runDate]:[runDate]], 0), MATCH(tbl_dailyDashboard[[#Headers],[avgTransactionTime]], tbl_dateHistory[#Headers], 0)), "-")</f>
        <v>x</v>
      </c>
      <c r="F1294" s="5" t="str">
        <f>IFERROR(INDEX(tbl_dateHistory[], MATCH(tbl_dailyDashboard[[#This Row],[runDate]:[runDate]], tbl_dateHistory[[runDate]:[runDate]], 0), MATCH(tbl_dailyDashboard[[#Headers],[botRuns]], tbl_dateHistory[#Headers], 0)), "-")</f>
        <v>x</v>
      </c>
      <c r="G1294" s="6" t="str">
        <f>IFERROR(INDEX(tbl_dateHistory[], MATCH(tbl_dailyDashboard[[#This Row],[runDate]:[runDate]], tbl_dateHistory[[runDate]:[runDate]], 0), MATCH(tbl_dailyDashboard[[#Headers],[totalTransactions]], tbl_dateHistory[#Headers], 0)), "-")</f>
        <v>x</v>
      </c>
      <c r="H1294" s="46" t="str">
        <f>IFERROR(INDEX(tbl_dateHistory[], MATCH(tbl_dailyDashboard[[#This Row],[runDate]:[runDate]], tbl_dateHistory[[runDate]:[runDate]], 0), MATCH(tbl_dailyDashboard[[#Headers],[percentSuccessful]], tbl_dateHistory[#Headers], 0)), "-")</f>
        <v>x</v>
      </c>
      <c r="I1294" s="46" t="str">
        <f>IFERROR(INDEX(tbl_dateHistory[], MATCH(tbl_dailyDashboard[[#This Row],[runDate]:[runDate]], tbl_dateHistory[[runDate]:[runDate]], 0), MATCH(tbl_dailyDashboard[[#Headers],[percentBRE]], tbl_dateHistory[#Headers], 0)), "-")</f>
        <v>x</v>
      </c>
      <c r="J1294" s="47" t="str">
        <f>IFERROR(INDEX(tbl_dateHistory[], MATCH(tbl_dailyDashboard[[#This Row],[runDate]:[runDate]], tbl_dateHistory[[runDate]:[runDate]], 0), MATCH(tbl_dailyDashboard[[#Headers],[percentSystemErrors]], tbl_dateHistory[#Headers], 0)), "-")</f>
        <v>x</v>
      </c>
      <c r="K1294" s="69"/>
    </row>
    <row r="1295" spans="2:11" x14ac:dyDescent="0.3">
      <c r="B1295" s="63"/>
      <c r="C1295" s="45" t="str">
        <f>IFERROR((INDEX(tbl_dateHistory[], tbl_dailyDashboard[[#This Row],[rowLookup]], 1)), "-")</f>
        <v>x</v>
      </c>
      <c r="D1295" s="48" t="str">
        <f>IFERROR(INDEX(tbl_dateHistory[], MATCH(tbl_dailyDashboard[[#This Row],[runDate]:[runDate]], tbl_dateHistory[[runDate]:[runDate]], 0), MATCH(tbl_dailyDashboard[[#Headers],[avgBotRunTime]], tbl_dateHistory[#Headers], 0)), "-")</f>
        <v>x</v>
      </c>
      <c r="E1295" s="48" t="str">
        <f>IFERROR(INDEX(tbl_dateHistory[], MATCH(tbl_dailyDashboard[[#This Row],[runDate]:[runDate]], tbl_dateHistory[[runDate]:[runDate]], 0), MATCH(tbl_dailyDashboard[[#Headers],[avgTransactionTime]], tbl_dateHistory[#Headers], 0)), "-")</f>
        <v>x</v>
      </c>
      <c r="F1295" s="5" t="str">
        <f>IFERROR(INDEX(tbl_dateHistory[], MATCH(tbl_dailyDashboard[[#This Row],[runDate]:[runDate]], tbl_dateHistory[[runDate]:[runDate]], 0), MATCH(tbl_dailyDashboard[[#Headers],[botRuns]], tbl_dateHistory[#Headers], 0)), "-")</f>
        <v>x</v>
      </c>
      <c r="G1295" s="6" t="str">
        <f>IFERROR(INDEX(tbl_dateHistory[], MATCH(tbl_dailyDashboard[[#This Row],[runDate]:[runDate]], tbl_dateHistory[[runDate]:[runDate]], 0), MATCH(tbl_dailyDashboard[[#Headers],[totalTransactions]], tbl_dateHistory[#Headers], 0)), "-")</f>
        <v>x</v>
      </c>
      <c r="H1295" s="46" t="str">
        <f>IFERROR(INDEX(tbl_dateHistory[], MATCH(tbl_dailyDashboard[[#This Row],[runDate]:[runDate]], tbl_dateHistory[[runDate]:[runDate]], 0), MATCH(tbl_dailyDashboard[[#Headers],[percentSuccessful]], tbl_dateHistory[#Headers], 0)), "-")</f>
        <v>x</v>
      </c>
      <c r="I1295" s="46" t="str">
        <f>IFERROR(INDEX(tbl_dateHistory[], MATCH(tbl_dailyDashboard[[#This Row],[runDate]:[runDate]], tbl_dateHistory[[runDate]:[runDate]], 0), MATCH(tbl_dailyDashboard[[#Headers],[percentBRE]], tbl_dateHistory[#Headers], 0)), "-")</f>
        <v>x</v>
      </c>
      <c r="J1295" s="47" t="str">
        <f>IFERROR(INDEX(tbl_dateHistory[], MATCH(tbl_dailyDashboard[[#This Row],[runDate]:[runDate]], tbl_dateHistory[[runDate]:[runDate]], 0), MATCH(tbl_dailyDashboard[[#Headers],[percentSystemErrors]], tbl_dateHistory[#Headers], 0)), "-")</f>
        <v>x</v>
      </c>
      <c r="K1295" s="69"/>
    </row>
    <row r="1296" spans="2:11" x14ac:dyDescent="0.3">
      <c r="B1296" s="63"/>
      <c r="C1296" s="45" t="str">
        <f>IFERROR((INDEX(tbl_dateHistory[], tbl_dailyDashboard[[#This Row],[rowLookup]], 1)), "-")</f>
        <v>x</v>
      </c>
      <c r="D1296" s="48" t="str">
        <f>IFERROR(INDEX(tbl_dateHistory[], MATCH(tbl_dailyDashboard[[#This Row],[runDate]:[runDate]], tbl_dateHistory[[runDate]:[runDate]], 0), MATCH(tbl_dailyDashboard[[#Headers],[avgBotRunTime]], tbl_dateHistory[#Headers], 0)), "-")</f>
        <v>x</v>
      </c>
      <c r="E1296" s="48" t="str">
        <f>IFERROR(INDEX(tbl_dateHistory[], MATCH(tbl_dailyDashboard[[#This Row],[runDate]:[runDate]], tbl_dateHistory[[runDate]:[runDate]], 0), MATCH(tbl_dailyDashboard[[#Headers],[avgTransactionTime]], tbl_dateHistory[#Headers], 0)), "-")</f>
        <v>x</v>
      </c>
      <c r="F1296" s="5" t="str">
        <f>IFERROR(INDEX(tbl_dateHistory[], MATCH(tbl_dailyDashboard[[#This Row],[runDate]:[runDate]], tbl_dateHistory[[runDate]:[runDate]], 0), MATCH(tbl_dailyDashboard[[#Headers],[botRuns]], tbl_dateHistory[#Headers], 0)), "-")</f>
        <v>x</v>
      </c>
      <c r="G1296" s="6" t="str">
        <f>IFERROR(INDEX(tbl_dateHistory[], MATCH(tbl_dailyDashboard[[#This Row],[runDate]:[runDate]], tbl_dateHistory[[runDate]:[runDate]], 0), MATCH(tbl_dailyDashboard[[#Headers],[totalTransactions]], tbl_dateHistory[#Headers], 0)), "-")</f>
        <v>x</v>
      </c>
      <c r="H1296" s="46" t="str">
        <f>IFERROR(INDEX(tbl_dateHistory[], MATCH(tbl_dailyDashboard[[#This Row],[runDate]:[runDate]], tbl_dateHistory[[runDate]:[runDate]], 0), MATCH(tbl_dailyDashboard[[#Headers],[percentSuccessful]], tbl_dateHistory[#Headers], 0)), "-")</f>
        <v>x</v>
      </c>
      <c r="I1296" s="46" t="str">
        <f>IFERROR(INDEX(tbl_dateHistory[], MATCH(tbl_dailyDashboard[[#This Row],[runDate]:[runDate]], tbl_dateHistory[[runDate]:[runDate]], 0), MATCH(tbl_dailyDashboard[[#Headers],[percentBRE]], tbl_dateHistory[#Headers], 0)), "-")</f>
        <v>x</v>
      </c>
      <c r="J1296" s="47" t="str">
        <f>IFERROR(INDEX(tbl_dateHistory[], MATCH(tbl_dailyDashboard[[#This Row],[runDate]:[runDate]], tbl_dateHistory[[runDate]:[runDate]], 0), MATCH(tbl_dailyDashboard[[#Headers],[percentSystemErrors]], tbl_dateHistory[#Headers], 0)), "-")</f>
        <v>x</v>
      </c>
      <c r="K1296" s="69"/>
    </row>
    <row r="1297" spans="2:11" x14ac:dyDescent="0.3">
      <c r="B1297" s="63"/>
      <c r="C1297" s="45" t="str">
        <f>IFERROR((INDEX(tbl_dateHistory[], tbl_dailyDashboard[[#This Row],[rowLookup]], 1)), "-")</f>
        <v>x</v>
      </c>
      <c r="D1297" s="48" t="str">
        <f>IFERROR(INDEX(tbl_dateHistory[], MATCH(tbl_dailyDashboard[[#This Row],[runDate]:[runDate]], tbl_dateHistory[[runDate]:[runDate]], 0), MATCH(tbl_dailyDashboard[[#Headers],[avgBotRunTime]], tbl_dateHistory[#Headers], 0)), "-")</f>
        <v>x</v>
      </c>
      <c r="E1297" s="48" t="str">
        <f>IFERROR(INDEX(tbl_dateHistory[], MATCH(tbl_dailyDashboard[[#This Row],[runDate]:[runDate]], tbl_dateHistory[[runDate]:[runDate]], 0), MATCH(tbl_dailyDashboard[[#Headers],[avgTransactionTime]], tbl_dateHistory[#Headers], 0)), "-")</f>
        <v>x</v>
      </c>
      <c r="F1297" s="5" t="str">
        <f>IFERROR(INDEX(tbl_dateHistory[], MATCH(tbl_dailyDashboard[[#This Row],[runDate]:[runDate]], tbl_dateHistory[[runDate]:[runDate]], 0), MATCH(tbl_dailyDashboard[[#Headers],[botRuns]], tbl_dateHistory[#Headers], 0)), "-")</f>
        <v>x</v>
      </c>
      <c r="G1297" s="6" t="str">
        <f>IFERROR(INDEX(tbl_dateHistory[], MATCH(tbl_dailyDashboard[[#This Row],[runDate]:[runDate]], tbl_dateHistory[[runDate]:[runDate]], 0), MATCH(tbl_dailyDashboard[[#Headers],[totalTransactions]], tbl_dateHistory[#Headers], 0)), "-")</f>
        <v>x</v>
      </c>
      <c r="H1297" s="46" t="str">
        <f>IFERROR(INDEX(tbl_dateHistory[], MATCH(tbl_dailyDashboard[[#This Row],[runDate]:[runDate]], tbl_dateHistory[[runDate]:[runDate]], 0), MATCH(tbl_dailyDashboard[[#Headers],[percentSuccessful]], tbl_dateHistory[#Headers], 0)), "-")</f>
        <v>x</v>
      </c>
      <c r="I1297" s="46" t="str">
        <f>IFERROR(INDEX(tbl_dateHistory[], MATCH(tbl_dailyDashboard[[#This Row],[runDate]:[runDate]], tbl_dateHistory[[runDate]:[runDate]], 0), MATCH(tbl_dailyDashboard[[#Headers],[percentBRE]], tbl_dateHistory[#Headers], 0)), "-")</f>
        <v>x</v>
      </c>
      <c r="J1297" s="47" t="str">
        <f>IFERROR(INDEX(tbl_dateHistory[], MATCH(tbl_dailyDashboard[[#This Row],[runDate]:[runDate]], tbl_dateHistory[[runDate]:[runDate]], 0), MATCH(tbl_dailyDashboard[[#Headers],[percentSystemErrors]], tbl_dateHistory[#Headers], 0)), "-")</f>
        <v>x</v>
      </c>
      <c r="K1297" s="69"/>
    </row>
    <row r="1298" spans="2:11" x14ac:dyDescent="0.3">
      <c r="B1298" s="63"/>
      <c r="C1298" s="45" t="str">
        <f>IFERROR((INDEX(tbl_dateHistory[], tbl_dailyDashboard[[#This Row],[rowLookup]], 1)), "-")</f>
        <v>x</v>
      </c>
      <c r="D1298" s="48" t="str">
        <f>IFERROR(INDEX(tbl_dateHistory[], MATCH(tbl_dailyDashboard[[#This Row],[runDate]:[runDate]], tbl_dateHistory[[runDate]:[runDate]], 0), MATCH(tbl_dailyDashboard[[#Headers],[avgBotRunTime]], tbl_dateHistory[#Headers], 0)), "-")</f>
        <v>x</v>
      </c>
      <c r="E1298" s="48" t="str">
        <f>IFERROR(INDEX(tbl_dateHistory[], MATCH(tbl_dailyDashboard[[#This Row],[runDate]:[runDate]], tbl_dateHistory[[runDate]:[runDate]], 0), MATCH(tbl_dailyDashboard[[#Headers],[avgTransactionTime]], tbl_dateHistory[#Headers], 0)), "-")</f>
        <v>x</v>
      </c>
      <c r="F1298" s="5" t="str">
        <f>IFERROR(INDEX(tbl_dateHistory[], MATCH(tbl_dailyDashboard[[#This Row],[runDate]:[runDate]], tbl_dateHistory[[runDate]:[runDate]], 0), MATCH(tbl_dailyDashboard[[#Headers],[botRuns]], tbl_dateHistory[#Headers], 0)), "-")</f>
        <v>x</v>
      </c>
      <c r="G1298" s="6" t="str">
        <f>IFERROR(INDEX(tbl_dateHistory[], MATCH(tbl_dailyDashboard[[#This Row],[runDate]:[runDate]], tbl_dateHistory[[runDate]:[runDate]], 0), MATCH(tbl_dailyDashboard[[#Headers],[totalTransactions]], tbl_dateHistory[#Headers], 0)), "-")</f>
        <v>x</v>
      </c>
      <c r="H1298" s="46" t="str">
        <f>IFERROR(INDEX(tbl_dateHistory[], MATCH(tbl_dailyDashboard[[#This Row],[runDate]:[runDate]], tbl_dateHistory[[runDate]:[runDate]], 0), MATCH(tbl_dailyDashboard[[#Headers],[percentSuccessful]], tbl_dateHistory[#Headers], 0)), "-")</f>
        <v>x</v>
      </c>
      <c r="I1298" s="46" t="str">
        <f>IFERROR(INDEX(tbl_dateHistory[], MATCH(tbl_dailyDashboard[[#This Row],[runDate]:[runDate]], tbl_dateHistory[[runDate]:[runDate]], 0), MATCH(tbl_dailyDashboard[[#Headers],[percentBRE]], tbl_dateHistory[#Headers], 0)), "-")</f>
        <v>x</v>
      </c>
      <c r="J1298" s="47" t="str">
        <f>IFERROR(INDEX(tbl_dateHistory[], MATCH(tbl_dailyDashboard[[#This Row],[runDate]:[runDate]], tbl_dateHistory[[runDate]:[runDate]], 0), MATCH(tbl_dailyDashboard[[#Headers],[percentSystemErrors]], tbl_dateHistory[#Headers], 0)), "-")</f>
        <v>x</v>
      </c>
      <c r="K1298" s="69"/>
    </row>
    <row r="1299" spans="2:11" x14ac:dyDescent="0.3">
      <c r="B1299" s="63"/>
      <c r="C1299" s="45" t="str">
        <f>IFERROR((INDEX(tbl_dateHistory[], tbl_dailyDashboard[[#This Row],[rowLookup]], 1)), "-")</f>
        <v>x</v>
      </c>
      <c r="D1299" s="48" t="str">
        <f>IFERROR(INDEX(tbl_dateHistory[], MATCH(tbl_dailyDashboard[[#This Row],[runDate]:[runDate]], tbl_dateHistory[[runDate]:[runDate]], 0), MATCH(tbl_dailyDashboard[[#Headers],[avgBotRunTime]], tbl_dateHistory[#Headers], 0)), "-")</f>
        <v>x</v>
      </c>
      <c r="E1299" s="48" t="str">
        <f>IFERROR(INDEX(tbl_dateHistory[], MATCH(tbl_dailyDashboard[[#This Row],[runDate]:[runDate]], tbl_dateHistory[[runDate]:[runDate]], 0), MATCH(tbl_dailyDashboard[[#Headers],[avgTransactionTime]], tbl_dateHistory[#Headers], 0)), "-")</f>
        <v>x</v>
      </c>
      <c r="F1299" s="5" t="str">
        <f>IFERROR(INDEX(tbl_dateHistory[], MATCH(tbl_dailyDashboard[[#This Row],[runDate]:[runDate]], tbl_dateHistory[[runDate]:[runDate]], 0), MATCH(tbl_dailyDashboard[[#Headers],[botRuns]], tbl_dateHistory[#Headers], 0)), "-")</f>
        <v>x</v>
      </c>
      <c r="G1299" s="6" t="str">
        <f>IFERROR(INDEX(tbl_dateHistory[], MATCH(tbl_dailyDashboard[[#This Row],[runDate]:[runDate]], tbl_dateHistory[[runDate]:[runDate]], 0), MATCH(tbl_dailyDashboard[[#Headers],[totalTransactions]], tbl_dateHistory[#Headers], 0)), "-")</f>
        <v>x</v>
      </c>
      <c r="H1299" s="46" t="str">
        <f>IFERROR(INDEX(tbl_dateHistory[], MATCH(tbl_dailyDashboard[[#This Row],[runDate]:[runDate]], tbl_dateHistory[[runDate]:[runDate]], 0), MATCH(tbl_dailyDashboard[[#Headers],[percentSuccessful]], tbl_dateHistory[#Headers], 0)), "-")</f>
        <v>x</v>
      </c>
      <c r="I1299" s="46" t="str">
        <f>IFERROR(INDEX(tbl_dateHistory[], MATCH(tbl_dailyDashboard[[#This Row],[runDate]:[runDate]], tbl_dateHistory[[runDate]:[runDate]], 0), MATCH(tbl_dailyDashboard[[#Headers],[percentBRE]], tbl_dateHistory[#Headers], 0)), "-")</f>
        <v>x</v>
      </c>
      <c r="J1299" s="47" t="str">
        <f>IFERROR(INDEX(tbl_dateHistory[], MATCH(tbl_dailyDashboard[[#This Row],[runDate]:[runDate]], tbl_dateHistory[[runDate]:[runDate]], 0), MATCH(tbl_dailyDashboard[[#Headers],[percentSystemErrors]], tbl_dateHistory[#Headers], 0)), "-")</f>
        <v>x</v>
      </c>
      <c r="K1299" s="69"/>
    </row>
    <row r="1300" spans="2:11" x14ac:dyDescent="0.3">
      <c r="B1300" s="63"/>
      <c r="C1300" s="45" t="str">
        <f>IFERROR((INDEX(tbl_dateHistory[], tbl_dailyDashboard[[#This Row],[rowLookup]], 1)), "-")</f>
        <v>x</v>
      </c>
      <c r="D1300" s="48" t="str">
        <f>IFERROR(INDEX(tbl_dateHistory[], MATCH(tbl_dailyDashboard[[#This Row],[runDate]:[runDate]], tbl_dateHistory[[runDate]:[runDate]], 0), MATCH(tbl_dailyDashboard[[#Headers],[avgBotRunTime]], tbl_dateHistory[#Headers], 0)), "-")</f>
        <v>x</v>
      </c>
      <c r="E1300" s="48" t="str">
        <f>IFERROR(INDEX(tbl_dateHistory[], MATCH(tbl_dailyDashboard[[#This Row],[runDate]:[runDate]], tbl_dateHistory[[runDate]:[runDate]], 0), MATCH(tbl_dailyDashboard[[#Headers],[avgTransactionTime]], tbl_dateHistory[#Headers], 0)), "-")</f>
        <v>x</v>
      </c>
      <c r="F1300" s="5" t="str">
        <f>IFERROR(INDEX(tbl_dateHistory[], MATCH(tbl_dailyDashboard[[#This Row],[runDate]:[runDate]], tbl_dateHistory[[runDate]:[runDate]], 0), MATCH(tbl_dailyDashboard[[#Headers],[botRuns]], tbl_dateHistory[#Headers], 0)), "-")</f>
        <v>x</v>
      </c>
      <c r="G1300" s="6" t="str">
        <f>IFERROR(INDEX(tbl_dateHistory[], MATCH(tbl_dailyDashboard[[#This Row],[runDate]:[runDate]], tbl_dateHistory[[runDate]:[runDate]], 0), MATCH(tbl_dailyDashboard[[#Headers],[totalTransactions]], tbl_dateHistory[#Headers], 0)), "-")</f>
        <v>x</v>
      </c>
      <c r="H1300" s="46" t="str">
        <f>IFERROR(INDEX(tbl_dateHistory[], MATCH(tbl_dailyDashboard[[#This Row],[runDate]:[runDate]], tbl_dateHistory[[runDate]:[runDate]], 0), MATCH(tbl_dailyDashboard[[#Headers],[percentSuccessful]], tbl_dateHistory[#Headers], 0)), "-")</f>
        <v>x</v>
      </c>
      <c r="I1300" s="46" t="str">
        <f>IFERROR(INDEX(tbl_dateHistory[], MATCH(tbl_dailyDashboard[[#This Row],[runDate]:[runDate]], tbl_dateHistory[[runDate]:[runDate]], 0), MATCH(tbl_dailyDashboard[[#Headers],[percentBRE]], tbl_dateHistory[#Headers], 0)), "-")</f>
        <v>x</v>
      </c>
      <c r="J1300" s="47" t="str">
        <f>IFERROR(INDEX(tbl_dateHistory[], MATCH(tbl_dailyDashboard[[#This Row],[runDate]:[runDate]], tbl_dateHistory[[runDate]:[runDate]], 0), MATCH(tbl_dailyDashboard[[#Headers],[percentSystemErrors]], tbl_dateHistory[#Headers], 0)), "-")</f>
        <v>x</v>
      </c>
      <c r="K1300" s="69"/>
    </row>
    <row r="1301" spans="2:11" x14ac:dyDescent="0.3">
      <c r="B1301" s="63"/>
      <c r="C1301" s="45" t="str">
        <f>IFERROR((INDEX(tbl_dateHistory[], tbl_dailyDashboard[[#This Row],[rowLookup]], 1)), "-")</f>
        <v>x</v>
      </c>
      <c r="D1301" s="48" t="str">
        <f>IFERROR(INDEX(tbl_dateHistory[], MATCH(tbl_dailyDashboard[[#This Row],[runDate]:[runDate]], tbl_dateHistory[[runDate]:[runDate]], 0), MATCH(tbl_dailyDashboard[[#Headers],[avgBotRunTime]], tbl_dateHistory[#Headers], 0)), "-")</f>
        <v>x</v>
      </c>
      <c r="E1301" s="48" t="str">
        <f>IFERROR(INDEX(tbl_dateHistory[], MATCH(tbl_dailyDashboard[[#This Row],[runDate]:[runDate]], tbl_dateHistory[[runDate]:[runDate]], 0), MATCH(tbl_dailyDashboard[[#Headers],[avgTransactionTime]], tbl_dateHistory[#Headers], 0)), "-")</f>
        <v>x</v>
      </c>
      <c r="F1301" s="5" t="str">
        <f>IFERROR(INDEX(tbl_dateHistory[], MATCH(tbl_dailyDashboard[[#This Row],[runDate]:[runDate]], tbl_dateHistory[[runDate]:[runDate]], 0), MATCH(tbl_dailyDashboard[[#Headers],[botRuns]], tbl_dateHistory[#Headers], 0)), "-")</f>
        <v>x</v>
      </c>
      <c r="G1301" s="6" t="str">
        <f>IFERROR(INDEX(tbl_dateHistory[], MATCH(tbl_dailyDashboard[[#This Row],[runDate]:[runDate]], tbl_dateHistory[[runDate]:[runDate]], 0), MATCH(tbl_dailyDashboard[[#Headers],[totalTransactions]], tbl_dateHistory[#Headers], 0)), "-")</f>
        <v>x</v>
      </c>
      <c r="H1301" s="46" t="str">
        <f>IFERROR(INDEX(tbl_dateHistory[], MATCH(tbl_dailyDashboard[[#This Row],[runDate]:[runDate]], tbl_dateHistory[[runDate]:[runDate]], 0), MATCH(tbl_dailyDashboard[[#Headers],[percentSuccessful]], tbl_dateHistory[#Headers], 0)), "-")</f>
        <v>x</v>
      </c>
      <c r="I1301" s="46" t="str">
        <f>IFERROR(INDEX(tbl_dateHistory[], MATCH(tbl_dailyDashboard[[#This Row],[runDate]:[runDate]], tbl_dateHistory[[runDate]:[runDate]], 0), MATCH(tbl_dailyDashboard[[#Headers],[percentBRE]], tbl_dateHistory[#Headers], 0)), "-")</f>
        <v>x</v>
      </c>
      <c r="J1301" s="47" t="str">
        <f>IFERROR(INDEX(tbl_dateHistory[], MATCH(tbl_dailyDashboard[[#This Row],[runDate]:[runDate]], tbl_dateHistory[[runDate]:[runDate]], 0), MATCH(tbl_dailyDashboard[[#Headers],[percentSystemErrors]], tbl_dateHistory[#Headers], 0)), "-")</f>
        <v>x</v>
      </c>
      <c r="K1301" s="69"/>
    </row>
    <row r="1302" spans="2:11" x14ac:dyDescent="0.3">
      <c r="B1302" s="63"/>
      <c r="C1302" s="45" t="str">
        <f>IFERROR((INDEX(tbl_dateHistory[], tbl_dailyDashboard[[#This Row],[rowLookup]], 1)), "-")</f>
        <v>x</v>
      </c>
      <c r="D1302" s="48" t="str">
        <f>IFERROR(INDEX(tbl_dateHistory[], MATCH(tbl_dailyDashboard[[#This Row],[runDate]:[runDate]], tbl_dateHistory[[runDate]:[runDate]], 0), MATCH(tbl_dailyDashboard[[#Headers],[avgBotRunTime]], tbl_dateHistory[#Headers], 0)), "-")</f>
        <v>x</v>
      </c>
      <c r="E1302" s="48" t="str">
        <f>IFERROR(INDEX(tbl_dateHistory[], MATCH(tbl_dailyDashboard[[#This Row],[runDate]:[runDate]], tbl_dateHistory[[runDate]:[runDate]], 0), MATCH(tbl_dailyDashboard[[#Headers],[avgTransactionTime]], tbl_dateHistory[#Headers], 0)), "-")</f>
        <v>x</v>
      </c>
      <c r="F1302" s="5" t="str">
        <f>IFERROR(INDEX(tbl_dateHistory[], MATCH(tbl_dailyDashboard[[#This Row],[runDate]:[runDate]], tbl_dateHistory[[runDate]:[runDate]], 0), MATCH(tbl_dailyDashboard[[#Headers],[botRuns]], tbl_dateHistory[#Headers], 0)), "-")</f>
        <v>x</v>
      </c>
      <c r="G1302" s="6" t="str">
        <f>IFERROR(INDEX(tbl_dateHistory[], MATCH(tbl_dailyDashboard[[#This Row],[runDate]:[runDate]], tbl_dateHistory[[runDate]:[runDate]], 0), MATCH(tbl_dailyDashboard[[#Headers],[totalTransactions]], tbl_dateHistory[#Headers], 0)), "-")</f>
        <v>x</v>
      </c>
      <c r="H1302" s="46" t="str">
        <f>IFERROR(INDEX(tbl_dateHistory[], MATCH(tbl_dailyDashboard[[#This Row],[runDate]:[runDate]], tbl_dateHistory[[runDate]:[runDate]], 0), MATCH(tbl_dailyDashboard[[#Headers],[percentSuccessful]], tbl_dateHistory[#Headers], 0)), "-")</f>
        <v>x</v>
      </c>
      <c r="I1302" s="46" t="str">
        <f>IFERROR(INDEX(tbl_dateHistory[], MATCH(tbl_dailyDashboard[[#This Row],[runDate]:[runDate]], tbl_dateHistory[[runDate]:[runDate]], 0), MATCH(tbl_dailyDashboard[[#Headers],[percentBRE]], tbl_dateHistory[#Headers], 0)), "-")</f>
        <v>x</v>
      </c>
      <c r="J1302" s="47" t="str">
        <f>IFERROR(INDEX(tbl_dateHistory[], MATCH(tbl_dailyDashboard[[#This Row],[runDate]:[runDate]], tbl_dateHistory[[runDate]:[runDate]], 0), MATCH(tbl_dailyDashboard[[#Headers],[percentSystemErrors]], tbl_dateHistory[#Headers], 0)), "-")</f>
        <v>x</v>
      </c>
      <c r="K1302" s="69"/>
    </row>
    <row r="1303" spans="2:11" x14ac:dyDescent="0.3">
      <c r="B1303" s="63"/>
      <c r="C1303" s="45" t="str">
        <f>IFERROR((INDEX(tbl_dateHistory[], tbl_dailyDashboard[[#This Row],[rowLookup]], 1)), "-")</f>
        <v>x</v>
      </c>
      <c r="D1303" s="48" t="str">
        <f>IFERROR(INDEX(tbl_dateHistory[], MATCH(tbl_dailyDashboard[[#This Row],[runDate]:[runDate]], tbl_dateHistory[[runDate]:[runDate]], 0), MATCH(tbl_dailyDashboard[[#Headers],[avgBotRunTime]], tbl_dateHistory[#Headers], 0)), "-")</f>
        <v>x</v>
      </c>
      <c r="E1303" s="48" t="str">
        <f>IFERROR(INDEX(tbl_dateHistory[], MATCH(tbl_dailyDashboard[[#This Row],[runDate]:[runDate]], tbl_dateHistory[[runDate]:[runDate]], 0), MATCH(tbl_dailyDashboard[[#Headers],[avgTransactionTime]], tbl_dateHistory[#Headers], 0)), "-")</f>
        <v>x</v>
      </c>
      <c r="F1303" s="5" t="str">
        <f>IFERROR(INDEX(tbl_dateHistory[], MATCH(tbl_dailyDashboard[[#This Row],[runDate]:[runDate]], tbl_dateHistory[[runDate]:[runDate]], 0), MATCH(tbl_dailyDashboard[[#Headers],[botRuns]], tbl_dateHistory[#Headers], 0)), "-")</f>
        <v>x</v>
      </c>
      <c r="G1303" s="6" t="str">
        <f>IFERROR(INDEX(tbl_dateHistory[], MATCH(tbl_dailyDashboard[[#This Row],[runDate]:[runDate]], tbl_dateHistory[[runDate]:[runDate]], 0), MATCH(tbl_dailyDashboard[[#Headers],[totalTransactions]], tbl_dateHistory[#Headers], 0)), "-")</f>
        <v>x</v>
      </c>
      <c r="H1303" s="46" t="str">
        <f>IFERROR(INDEX(tbl_dateHistory[], MATCH(tbl_dailyDashboard[[#This Row],[runDate]:[runDate]], tbl_dateHistory[[runDate]:[runDate]], 0), MATCH(tbl_dailyDashboard[[#Headers],[percentSuccessful]], tbl_dateHistory[#Headers], 0)), "-")</f>
        <v>x</v>
      </c>
      <c r="I1303" s="46" t="str">
        <f>IFERROR(INDEX(tbl_dateHistory[], MATCH(tbl_dailyDashboard[[#This Row],[runDate]:[runDate]], tbl_dateHistory[[runDate]:[runDate]], 0), MATCH(tbl_dailyDashboard[[#Headers],[percentBRE]], tbl_dateHistory[#Headers], 0)), "-")</f>
        <v>x</v>
      </c>
      <c r="J1303" s="47" t="str">
        <f>IFERROR(INDEX(tbl_dateHistory[], MATCH(tbl_dailyDashboard[[#This Row],[runDate]:[runDate]], tbl_dateHistory[[runDate]:[runDate]], 0), MATCH(tbl_dailyDashboard[[#Headers],[percentSystemErrors]], tbl_dateHistory[#Headers], 0)), "-")</f>
        <v>x</v>
      </c>
      <c r="K1303" s="69"/>
    </row>
    <row r="1304" spans="2:11" x14ac:dyDescent="0.3">
      <c r="B1304" s="63"/>
      <c r="C1304" s="45" t="str">
        <f>IFERROR((INDEX(tbl_dateHistory[], tbl_dailyDashboard[[#This Row],[rowLookup]], 1)), "-")</f>
        <v>x</v>
      </c>
      <c r="D1304" s="48" t="str">
        <f>IFERROR(INDEX(tbl_dateHistory[], MATCH(tbl_dailyDashboard[[#This Row],[runDate]:[runDate]], tbl_dateHistory[[runDate]:[runDate]], 0), MATCH(tbl_dailyDashboard[[#Headers],[avgBotRunTime]], tbl_dateHistory[#Headers], 0)), "-")</f>
        <v>x</v>
      </c>
      <c r="E1304" s="48" t="str">
        <f>IFERROR(INDEX(tbl_dateHistory[], MATCH(tbl_dailyDashboard[[#This Row],[runDate]:[runDate]], tbl_dateHistory[[runDate]:[runDate]], 0), MATCH(tbl_dailyDashboard[[#Headers],[avgTransactionTime]], tbl_dateHistory[#Headers], 0)), "-")</f>
        <v>x</v>
      </c>
      <c r="F1304" s="5" t="str">
        <f>IFERROR(INDEX(tbl_dateHistory[], MATCH(tbl_dailyDashboard[[#This Row],[runDate]:[runDate]], tbl_dateHistory[[runDate]:[runDate]], 0), MATCH(tbl_dailyDashboard[[#Headers],[botRuns]], tbl_dateHistory[#Headers], 0)), "-")</f>
        <v>x</v>
      </c>
      <c r="G1304" s="6" t="str">
        <f>IFERROR(INDEX(tbl_dateHistory[], MATCH(tbl_dailyDashboard[[#This Row],[runDate]:[runDate]], tbl_dateHistory[[runDate]:[runDate]], 0), MATCH(tbl_dailyDashboard[[#Headers],[totalTransactions]], tbl_dateHistory[#Headers], 0)), "-")</f>
        <v>x</v>
      </c>
      <c r="H1304" s="46" t="str">
        <f>IFERROR(INDEX(tbl_dateHistory[], MATCH(tbl_dailyDashboard[[#This Row],[runDate]:[runDate]], tbl_dateHistory[[runDate]:[runDate]], 0), MATCH(tbl_dailyDashboard[[#Headers],[percentSuccessful]], tbl_dateHistory[#Headers], 0)), "-")</f>
        <v>x</v>
      </c>
      <c r="I1304" s="46" t="str">
        <f>IFERROR(INDEX(tbl_dateHistory[], MATCH(tbl_dailyDashboard[[#This Row],[runDate]:[runDate]], tbl_dateHistory[[runDate]:[runDate]], 0), MATCH(tbl_dailyDashboard[[#Headers],[percentBRE]], tbl_dateHistory[#Headers], 0)), "-")</f>
        <v>x</v>
      </c>
      <c r="J1304" s="47" t="str">
        <f>IFERROR(INDEX(tbl_dateHistory[], MATCH(tbl_dailyDashboard[[#This Row],[runDate]:[runDate]], tbl_dateHistory[[runDate]:[runDate]], 0), MATCH(tbl_dailyDashboard[[#Headers],[percentSystemErrors]], tbl_dateHistory[#Headers], 0)), "-")</f>
        <v>x</v>
      </c>
      <c r="K1304" s="69"/>
    </row>
    <row r="1305" spans="2:11" x14ac:dyDescent="0.3">
      <c r="B1305" s="63"/>
      <c r="C1305" s="45" t="str">
        <f>IFERROR((INDEX(tbl_dateHistory[], tbl_dailyDashboard[[#This Row],[rowLookup]], 1)), "-")</f>
        <v>x</v>
      </c>
      <c r="D1305" s="48" t="str">
        <f>IFERROR(INDEX(tbl_dateHistory[], MATCH(tbl_dailyDashboard[[#This Row],[runDate]:[runDate]], tbl_dateHistory[[runDate]:[runDate]], 0), MATCH(tbl_dailyDashboard[[#Headers],[avgBotRunTime]], tbl_dateHistory[#Headers], 0)), "-")</f>
        <v>x</v>
      </c>
      <c r="E1305" s="48" t="str">
        <f>IFERROR(INDEX(tbl_dateHistory[], MATCH(tbl_dailyDashboard[[#This Row],[runDate]:[runDate]], tbl_dateHistory[[runDate]:[runDate]], 0), MATCH(tbl_dailyDashboard[[#Headers],[avgTransactionTime]], tbl_dateHistory[#Headers], 0)), "-")</f>
        <v>x</v>
      </c>
      <c r="F1305" s="5" t="str">
        <f>IFERROR(INDEX(tbl_dateHistory[], MATCH(tbl_dailyDashboard[[#This Row],[runDate]:[runDate]], tbl_dateHistory[[runDate]:[runDate]], 0), MATCH(tbl_dailyDashboard[[#Headers],[botRuns]], tbl_dateHistory[#Headers], 0)), "-")</f>
        <v>x</v>
      </c>
      <c r="G1305" s="6" t="str">
        <f>IFERROR(INDEX(tbl_dateHistory[], MATCH(tbl_dailyDashboard[[#This Row],[runDate]:[runDate]], tbl_dateHistory[[runDate]:[runDate]], 0), MATCH(tbl_dailyDashboard[[#Headers],[totalTransactions]], tbl_dateHistory[#Headers], 0)), "-")</f>
        <v>x</v>
      </c>
      <c r="H1305" s="46" t="str">
        <f>IFERROR(INDEX(tbl_dateHistory[], MATCH(tbl_dailyDashboard[[#This Row],[runDate]:[runDate]], tbl_dateHistory[[runDate]:[runDate]], 0), MATCH(tbl_dailyDashboard[[#Headers],[percentSuccessful]], tbl_dateHistory[#Headers], 0)), "-")</f>
        <v>x</v>
      </c>
      <c r="I1305" s="46" t="str">
        <f>IFERROR(INDEX(tbl_dateHistory[], MATCH(tbl_dailyDashboard[[#This Row],[runDate]:[runDate]], tbl_dateHistory[[runDate]:[runDate]], 0), MATCH(tbl_dailyDashboard[[#Headers],[percentBRE]], tbl_dateHistory[#Headers], 0)), "-")</f>
        <v>x</v>
      </c>
      <c r="J1305" s="47" t="str">
        <f>IFERROR(INDEX(tbl_dateHistory[], MATCH(tbl_dailyDashboard[[#This Row],[runDate]:[runDate]], tbl_dateHistory[[runDate]:[runDate]], 0), MATCH(tbl_dailyDashboard[[#Headers],[percentSystemErrors]], tbl_dateHistory[#Headers], 0)), "-")</f>
        <v>x</v>
      </c>
      <c r="K1305" s="69"/>
    </row>
    <row r="1306" spans="2:11" x14ac:dyDescent="0.3">
      <c r="B1306" s="63"/>
      <c r="C1306" s="45" t="str">
        <f>IFERROR((INDEX(tbl_dateHistory[], tbl_dailyDashboard[[#This Row],[rowLookup]], 1)), "-")</f>
        <v>x</v>
      </c>
      <c r="D1306" s="48" t="str">
        <f>IFERROR(INDEX(tbl_dateHistory[], MATCH(tbl_dailyDashboard[[#This Row],[runDate]:[runDate]], tbl_dateHistory[[runDate]:[runDate]], 0), MATCH(tbl_dailyDashboard[[#Headers],[avgBotRunTime]], tbl_dateHistory[#Headers], 0)), "-")</f>
        <v>x</v>
      </c>
      <c r="E1306" s="48" t="str">
        <f>IFERROR(INDEX(tbl_dateHistory[], MATCH(tbl_dailyDashboard[[#This Row],[runDate]:[runDate]], tbl_dateHistory[[runDate]:[runDate]], 0), MATCH(tbl_dailyDashboard[[#Headers],[avgTransactionTime]], tbl_dateHistory[#Headers], 0)), "-")</f>
        <v>x</v>
      </c>
      <c r="F1306" s="5" t="str">
        <f>IFERROR(INDEX(tbl_dateHistory[], MATCH(tbl_dailyDashboard[[#This Row],[runDate]:[runDate]], tbl_dateHistory[[runDate]:[runDate]], 0), MATCH(tbl_dailyDashboard[[#Headers],[botRuns]], tbl_dateHistory[#Headers], 0)), "-")</f>
        <v>x</v>
      </c>
      <c r="G1306" s="6" t="str">
        <f>IFERROR(INDEX(tbl_dateHistory[], MATCH(tbl_dailyDashboard[[#This Row],[runDate]:[runDate]], tbl_dateHistory[[runDate]:[runDate]], 0), MATCH(tbl_dailyDashboard[[#Headers],[totalTransactions]], tbl_dateHistory[#Headers], 0)), "-")</f>
        <v>x</v>
      </c>
      <c r="H1306" s="46" t="str">
        <f>IFERROR(INDEX(tbl_dateHistory[], MATCH(tbl_dailyDashboard[[#This Row],[runDate]:[runDate]], tbl_dateHistory[[runDate]:[runDate]], 0), MATCH(tbl_dailyDashboard[[#Headers],[percentSuccessful]], tbl_dateHistory[#Headers], 0)), "-")</f>
        <v>x</v>
      </c>
      <c r="I1306" s="46" t="str">
        <f>IFERROR(INDEX(tbl_dateHistory[], MATCH(tbl_dailyDashboard[[#This Row],[runDate]:[runDate]], tbl_dateHistory[[runDate]:[runDate]], 0), MATCH(tbl_dailyDashboard[[#Headers],[percentBRE]], tbl_dateHistory[#Headers], 0)), "-")</f>
        <v>x</v>
      </c>
      <c r="J1306" s="47" t="str">
        <f>IFERROR(INDEX(tbl_dateHistory[], MATCH(tbl_dailyDashboard[[#This Row],[runDate]:[runDate]], tbl_dateHistory[[runDate]:[runDate]], 0), MATCH(tbl_dailyDashboard[[#Headers],[percentSystemErrors]], tbl_dateHistory[#Headers], 0)), "-")</f>
        <v>x</v>
      </c>
      <c r="K1306" s="69"/>
    </row>
    <row r="1307" spans="2:11" x14ac:dyDescent="0.3">
      <c r="B1307" s="63"/>
      <c r="C1307" s="45" t="str">
        <f>IFERROR((INDEX(tbl_dateHistory[], tbl_dailyDashboard[[#This Row],[rowLookup]], 1)), "-")</f>
        <v>x</v>
      </c>
      <c r="D1307" s="48" t="str">
        <f>IFERROR(INDEX(tbl_dateHistory[], MATCH(tbl_dailyDashboard[[#This Row],[runDate]:[runDate]], tbl_dateHistory[[runDate]:[runDate]], 0), MATCH(tbl_dailyDashboard[[#Headers],[avgBotRunTime]], tbl_dateHistory[#Headers], 0)), "-")</f>
        <v>x</v>
      </c>
      <c r="E1307" s="48" t="str">
        <f>IFERROR(INDEX(tbl_dateHistory[], MATCH(tbl_dailyDashboard[[#This Row],[runDate]:[runDate]], tbl_dateHistory[[runDate]:[runDate]], 0), MATCH(tbl_dailyDashboard[[#Headers],[avgTransactionTime]], tbl_dateHistory[#Headers], 0)), "-")</f>
        <v>x</v>
      </c>
      <c r="F1307" s="5" t="str">
        <f>IFERROR(INDEX(tbl_dateHistory[], MATCH(tbl_dailyDashboard[[#This Row],[runDate]:[runDate]], tbl_dateHistory[[runDate]:[runDate]], 0), MATCH(tbl_dailyDashboard[[#Headers],[botRuns]], tbl_dateHistory[#Headers], 0)), "-")</f>
        <v>x</v>
      </c>
      <c r="G1307" s="6" t="str">
        <f>IFERROR(INDEX(tbl_dateHistory[], MATCH(tbl_dailyDashboard[[#This Row],[runDate]:[runDate]], tbl_dateHistory[[runDate]:[runDate]], 0), MATCH(tbl_dailyDashboard[[#Headers],[totalTransactions]], tbl_dateHistory[#Headers], 0)), "-")</f>
        <v>x</v>
      </c>
      <c r="H1307" s="46" t="str">
        <f>IFERROR(INDEX(tbl_dateHistory[], MATCH(tbl_dailyDashboard[[#This Row],[runDate]:[runDate]], tbl_dateHistory[[runDate]:[runDate]], 0), MATCH(tbl_dailyDashboard[[#Headers],[percentSuccessful]], tbl_dateHistory[#Headers], 0)), "-")</f>
        <v>x</v>
      </c>
      <c r="I1307" s="46" t="str">
        <f>IFERROR(INDEX(tbl_dateHistory[], MATCH(tbl_dailyDashboard[[#This Row],[runDate]:[runDate]], tbl_dateHistory[[runDate]:[runDate]], 0), MATCH(tbl_dailyDashboard[[#Headers],[percentBRE]], tbl_dateHistory[#Headers], 0)), "-")</f>
        <v>x</v>
      </c>
      <c r="J1307" s="47" t="str">
        <f>IFERROR(INDEX(tbl_dateHistory[], MATCH(tbl_dailyDashboard[[#This Row],[runDate]:[runDate]], tbl_dateHistory[[runDate]:[runDate]], 0), MATCH(tbl_dailyDashboard[[#Headers],[percentSystemErrors]], tbl_dateHistory[#Headers], 0)), "-")</f>
        <v>x</v>
      </c>
      <c r="K1307" s="69"/>
    </row>
    <row r="1308" spans="2:11" x14ac:dyDescent="0.3">
      <c r="B1308" s="63"/>
      <c r="C1308" s="45" t="str">
        <f>IFERROR((INDEX(tbl_dateHistory[], tbl_dailyDashboard[[#This Row],[rowLookup]], 1)), "-")</f>
        <v>x</v>
      </c>
      <c r="D1308" s="48" t="str">
        <f>IFERROR(INDEX(tbl_dateHistory[], MATCH(tbl_dailyDashboard[[#This Row],[runDate]:[runDate]], tbl_dateHistory[[runDate]:[runDate]], 0), MATCH(tbl_dailyDashboard[[#Headers],[avgBotRunTime]], tbl_dateHistory[#Headers], 0)), "-")</f>
        <v>x</v>
      </c>
      <c r="E1308" s="48" t="str">
        <f>IFERROR(INDEX(tbl_dateHistory[], MATCH(tbl_dailyDashboard[[#This Row],[runDate]:[runDate]], tbl_dateHistory[[runDate]:[runDate]], 0), MATCH(tbl_dailyDashboard[[#Headers],[avgTransactionTime]], tbl_dateHistory[#Headers], 0)), "-")</f>
        <v>x</v>
      </c>
      <c r="F1308" s="5" t="str">
        <f>IFERROR(INDEX(tbl_dateHistory[], MATCH(tbl_dailyDashboard[[#This Row],[runDate]:[runDate]], tbl_dateHistory[[runDate]:[runDate]], 0), MATCH(tbl_dailyDashboard[[#Headers],[botRuns]], tbl_dateHistory[#Headers], 0)), "-")</f>
        <v>x</v>
      </c>
      <c r="G1308" s="6" t="str">
        <f>IFERROR(INDEX(tbl_dateHistory[], MATCH(tbl_dailyDashboard[[#This Row],[runDate]:[runDate]], tbl_dateHistory[[runDate]:[runDate]], 0), MATCH(tbl_dailyDashboard[[#Headers],[totalTransactions]], tbl_dateHistory[#Headers], 0)), "-")</f>
        <v>x</v>
      </c>
      <c r="H1308" s="46" t="str">
        <f>IFERROR(INDEX(tbl_dateHistory[], MATCH(tbl_dailyDashboard[[#This Row],[runDate]:[runDate]], tbl_dateHistory[[runDate]:[runDate]], 0), MATCH(tbl_dailyDashboard[[#Headers],[percentSuccessful]], tbl_dateHistory[#Headers], 0)), "-")</f>
        <v>x</v>
      </c>
      <c r="I1308" s="46" t="str">
        <f>IFERROR(INDEX(tbl_dateHistory[], MATCH(tbl_dailyDashboard[[#This Row],[runDate]:[runDate]], tbl_dateHistory[[runDate]:[runDate]], 0), MATCH(tbl_dailyDashboard[[#Headers],[percentBRE]], tbl_dateHistory[#Headers], 0)), "-")</f>
        <v>x</v>
      </c>
      <c r="J1308" s="47" t="str">
        <f>IFERROR(INDEX(tbl_dateHistory[], MATCH(tbl_dailyDashboard[[#This Row],[runDate]:[runDate]], tbl_dateHistory[[runDate]:[runDate]], 0), MATCH(tbl_dailyDashboard[[#Headers],[percentSystemErrors]], tbl_dateHistory[#Headers], 0)), "-")</f>
        <v>x</v>
      </c>
      <c r="K1308" s="69"/>
    </row>
    <row r="1309" spans="2:11" x14ac:dyDescent="0.3">
      <c r="B1309" s="63"/>
      <c r="C1309" s="45" t="str">
        <f>IFERROR((INDEX(tbl_dateHistory[], tbl_dailyDashboard[[#This Row],[rowLookup]], 1)), "-")</f>
        <v>x</v>
      </c>
      <c r="D1309" s="48" t="str">
        <f>IFERROR(INDEX(tbl_dateHistory[], MATCH(tbl_dailyDashboard[[#This Row],[runDate]:[runDate]], tbl_dateHistory[[runDate]:[runDate]], 0), MATCH(tbl_dailyDashboard[[#Headers],[avgBotRunTime]], tbl_dateHistory[#Headers], 0)), "-")</f>
        <v>x</v>
      </c>
      <c r="E1309" s="48" t="str">
        <f>IFERROR(INDEX(tbl_dateHistory[], MATCH(tbl_dailyDashboard[[#This Row],[runDate]:[runDate]], tbl_dateHistory[[runDate]:[runDate]], 0), MATCH(tbl_dailyDashboard[[#Headers],[avgTransactionTime]], tbl_dateHistory[#Headers], 0)), "-")</f>
        <v>x</v>
      </c>
      <c r="F1309" s="5" t="str">
        <f>IFERROR(INDEX(tbl_dateHistory[], MATCH(tbl_dailyDashboard[[#This Row],[runDate]:[runDate]], tbl_dateHistory[[runDate]:[runDate]], 0), MATCH(tbl_dailyDashboard[[#Headers],[botRuns]], tbl_dateHistory[#Headers], 0)), "-")</f>
        <v>x</v>
      </c>
      <c r="G1309" s="6" t="str">
        <f>IFERROR(INDEX(tbl_dateHistory[], MATCH(tbl_dailyDashboard[[#This Row],[runDate]:[runDate]], tbl_dateHistory[[runDate]:[runDate]], 0), MATCH(tbl_dailyDashboard[[#Headers],[totalTransactions]], tbl_dateHistory[#Headers], 0)), "-")</f>
        <v>x</v>
      </c>
      <c r="H1309" s="46" t="str">
        <f>IFERROR(INDEX(tbl_dateHistory[], MATCH(tbl_dailyDashboard[[#This Row],[runDate]:[runDate]], tbl_dateHistory[[runDate]:[runDate]], 0), MATCH(tbl_dailyDashboard[[#Headers],[percentSuccessful]], tbl_dateHistory[#Headers], 0)), "-")</f>
        <v>x</v>
      </c>
      <c r="I1309" s="46" t="str">
        <f>IFERROR(INDEX(tbl_dateHistory[], MATCH(tbl_dailyDashboard[[#This Row],[runDate]:[runDate]], tbl_dateHistory[[runDate]:[runDate]], 0), MATCH(tbl_dailyDashboard[[#Headers],[percentBRE]], tbl_dateHistory[#Headers], 0)), "-")</f>
        <v>x</v>
      </c>
      <c r="J1309" s="47" t="str">
        <f>IFERROR(INDEX(tbl_dateHistory[], MATCH(tbl_dailyDashboard[[#This Row],[runDate]:[runDate]], tbl_dateHistory[[runDate]:[runDate]], 0), MATCH(tbl_dailyDashboard[[#Headers],[percentSystemErrors]], tbl_dateHistory[#Headers], 0)), "-")</f>
        <v>x</v>
      </c>
      <c r="K1309" s="69"/>
    </row>
    <row r="1310" spans="2:11" x14ac:dyDescent="0.3">
      <c r="B1310" s="63"/>
      <c r="C1310" s="45" t="str">
        <f>IFERROR((INDEX(tbl_dateHistory[], tbl_dailyDashboard[[#This Row],[rowLookup]], 1)), "-")</f>
        <v>x</v>
      </c>
      <c r="D1310" s="48" t="str">
        <f>IFERROR(INDEX(tbl_dateHistory[], MATCH(tbl_dailyDashboard[[#This Row],[runDate]:[runDate]], tbl_dateHistory[[runDate]:[runDate]], 0), MATCH(tbl_dailyDashboard[[#Headers],[avgBotRunTime]], tbl_dateHistory[#Headers], 0)), "-")</f>
        <v>x</v>
      </c>
      <c r="E1310" s="48" t="str">
        <f>IFERROR(INDEX(tbl_dateHistory[], MATCH(tbl_dailyDashboard[[#This Row],[runDate]:[runDate]], tbl_dateHistory[[runDate]:[runDate]], 0), MATCH(tbl_dailyDashboard[[#Headers],[avgTransactionTime]], tbl_dateHistory[#Headers], 0)), "-")</f>
        <v>x</v>
      </c>
      <c r="F1310" s="5" t="str">
        <f>IFERROR(INDEX(tbl_dateHistory[], MATCH(tbl_dailyDashboard[[#This Row],[runDate]:[runDate]], tbl_dateHistory[[runDate]:[runDate]], 0), MATCH(tbl_dailyDashboard[[#Headers],[botRuns]], tbl_dateHistory[#Headers], 0)), "-")</f>
        <v>x</v>
      </c>
      <c r="G1310" s="6" t="str">
        <f>IFERROR(INDEX(tbl_dateHistory[], MATCH(tbl_dailyDashboard[[#This Row],[runDate]:[runDate]], tbl_dateHistory[[runDate]:[runDate]], 0), MATCH(tbl_dailyDashboard[[#Headers],[totalTransactions]], tbl_dateHistory[#Headers], 0)), "-")</f>
        <v>x</v>
      </c>
      <c r="H1310" s="46" t="str">
        <f>IFERROR(INDEX(tbl_dateHistory[], MATCH(tbl_dailyDashboard[[#This Row],[runDate]:[runDate]], tbl_dateHistory[[runDate]:[runDate]], 0), MATCH(tbl_dailyDashboard[[#Headers],[percentSuccessful]], tbl_dateHistory[#Headers], 0)), "-")</f>
        <v>x</v>
      </c>
      <c r="I1310" s="46" t="str">
        <f>IFERROR(INDEX(tbl_dateHistory[], MATCH(tbl_dailyDashboard[[#This Row],[runDate]:[runDate]], tbl_dateHistory[[runDate]:[runDate]], 0), MATCH(tbl_dailyDashboard[[#Headers],[percentBRE]], tbl_dateHistory[#Headers], 0)), "-")</f>
        <v>x</v>
      </c>
      <c r="J1310" s="47" t="str">
        <f>IFERROR(INDEX(tbl_dateHistory[], MATCH(tbl_dailyDashboard[[#This Row],[runDate]:[runDate]], tbl_dateHistory[[runDate]:[runDate]], 0), MATCH(tbl_dailyDashboard[[#Headers],[percentSystemErrors]], tbl_dateHistory[#Headers], 0)), "-")</f>
        <v>x</v>
      </c>
      <c r="K1310" s="69"/>
    </row>
    <row r="1311" spans="2:11" x14ac:dyDescent="0.3">
      <c r="B1311" s="63"/>
      <c r="C1311" s="45" t="str">
        <f>IFERROR((INDEX(tbl_dateHistory[], tbl_dailyDashboard[[#This Row],[rowLookup]], 1)), "-")</f>
        <v>x</v>
      </c>
      <c r="D1311" s="48" t="str">
        <f>IFERROR(INDEX(tbl_dateHistory[], MATCH(tbl_dailyDashboard[[#This Row],[runDate]:[runDate]], tbl_dateHistory[[runDate]:[runDate]], 0), MATCH(tbl_dailyDashboard[[#Headers],[avgBotRunTime]], tbl_dateHistory[#Headers], 0)), "-")</f>
        <v>x</v>
      </c>
      <c r="E1311" s="48" t="str">
        <f>IFERROR(INDEX(tbl_dateHistory[], MATCH(tbl_dailyDashboard[[#This Row],[runDate]:[runDate]], tbl_dateHistory[[runDate]:[runDate]], 0), MATCH(tbl_dailyDashboard[[#Headers],[avgTransactionTime]], tbl_dateHistory[#Headers], 0)), "-")</f>
        <v>x</v>
      </c>
      <c r="F1311" s="5" t="str">
        <f>IFERROR(INDEX(tbl_dateHistory[], MATCH(tbl_dailyDashboard[[#This Row],[runDate]:[runDate]], tbl_dateHistory[[runDate]:[runDate]], 0), MATCH(tbl_dailyDashboard[[#Headers],[botRuns]], tbl_dateHistory[#Headers], 0)), "-")</f>
        <v>x</v>
      </c>
      <c r="G1311" s="6" t="str">
        <f>IFERROR(INDEX(tbl_dateHistory[], MATCH(tbl_dailyDashboard[[#This Row],[runDate]:[runDate]], tbl_dateHistory[[runDate]:[runDate]], 0), MATCH(tbl_dailyDashboard[[#Headers],[totalTransactions]], tbl_dateHistory[#Headers], 0)), "-")</f>
        <v>x</v>
      </c>
      <c r="H1311" s="46" t="str">
        <f>IFERROR(INDEX(tbl_dateHistory[], MATCH(tbl_dailyDashboard[[#This Row],[runDate]:[runDate]], tbl_dateHistory[[runDate]:[runDate]], 0), MATCH(tbl_dailyDashboard[[#Headers],[percentSuccessful]], tbl_dateHistory[#Headers], 0)), "-")</f>
        <v>x</v>
      </c>
      <c r="I1311" s="46" t="str">
        <f>IFERROR(INDEX(tbl_dateHistory[], MATCH(tbl_dailyDashboard[[#This Row],[runDate]:[runDate]], tbl_dateHistory[[runDate]:[runDate]], 0), MATCH(tbl_dailyDashboard[[#Headers],[percentBRE]], tbl_dateHistory[#Headers], 0)), "-")</f>
        <v>x</v>
      </c>
      <c r="J1311" s="47" t="str">
        <f>IFERROR(INDEX(tbl_dateHistory[], MATCH(tbl_dailyDashboard[[#This Row],[runDate]:[runDate]], tbl_dateHistory[[runDate]:[runDate]], 0), MATCH(tbl_dailyDashboard[[#Headers],[percentSystemErrors]], tbl_dateHistory[#Headers], 0)), "-")</f>
        <v>x</v>
      </c>
      <c r="K1311" s="69"/>
    </row>
    <row r="1312" spans="2:11" x14ac:dyDescent="0.3">
      <c r="B1312" s="63"/>
      <c r="C1312" s="45" t="str">
        <f>IFERROR((INDEX(tbl_dateHistory[], tbl_dailyDashboard[[#This Row],[rowLookup]], 1)), "-")</f>
        <v>x</v>
      </c>
      <c r="D1312" s="48" t="str">
        <f>IFERROR(INDEX(tbl_dateHistory[], MATCH(tbl_dailyDashboard[[#This Row],[runDate]:[runDate]], tbl_dateHistory[[runDate]:[runDate]], 0), MATCH(tbl_dailyDashboard[[#Headers],[avgBotRunTime]], tbl_dateHistory[#Headers], 0)), "-")</f>
        <v>x</v>
      </c>
      <c r="E1312" s="48" t="str">
        <f>IFERROR(INDEX(tbl_dateHistory[], MATCH(tbl_dailyDashboard[[#This Row],[runDate]:[runDate]], tbl_dateHistory[[runDate]:[runDate]], 0), MATCH(tbl_dailyDashboard[[#Headers],[avgTransactionTime]], tbl_dateHistory[#Headers], 0)), "-")</f>
        <v>x</v>
      </c>
      <c r="F1312" s="5" t="str">
        <f>IFERROR(INDEX(tbl_dateHistory[], MATCH(tbl_dailyDashboard[[#This Row],[runDate]:[runDate]], tbl_dateHistory[[runDate]:[runDate]], 0), MATCH(tbl_dailyDashboard[[#Headers],[botRuns]], tbl_dateHistory[#Headers], 0)), "-")</f>
        <v>x</v>
      </c>
      <c r="G1312" s="6" t="str">
        <f>IFERROR(INDEX(tbl_dateHistory[], MATCH(tbl_dailyDashboard[[#This Row],[runDate]:[runDate]], tbl_dateHistory[[runDate]:[runDate]], 0), MATCH(tbl_dailyDashboard[[#Headers],[totalTransactions]], tbl_dateHistory[#Headers], 0)), "-")</f>
        <v>x</v>
      </c>
      <c r="H1312" s="46" t="str">
        <f>IFERROR(INDEX(tbl_dateHistory[], MATCH(tbl_dailyDashboard[[#This Row],[runDate]:[runDate]], tbl_dateHistory[[runDate]:[runDate]], 0), MATCH(tbl_dailyDashboard[[#Headers],[percentSuccessful]], tbl_dateHistory[#Headers], 0)), "-")</f>
        <v>x</v>
      </c>
      <c r="I1312" s="46" t="str">
        <f>IFERROR(INDEX(tbl_dateHistory[], MATCH(tbl_dailyDashboard[[#This Row],[runDate]:[runDate]], tbl_dateHistory[[runDate]:[runDate]], 0), MATCH(tbl_dailyDashboard[[#Headers],[percentBRE]], tbl_dateHistory[#Headers], 0)), "-")</f>
        <v>x</v>
      </c>
      <c r="J1312" s="47" t="str">
        <f>IFERROR(INDEX(tbl_dateHistory[], MATCH(tbl_dailyDashboard[[#This Row],[runDate]:[runDate]], tbl_dateHistory[[runDate]:[runDate]], 0), MATCH(tbl_dailyDashboard[[#Headers],[percentSystemErrors]], tbl_dateHistory[#Headers], 0)), "-")</f>
        <v>x</v>
      </c>
      <c r="K1312" s="69"/>
    </row>
    <row r="1313" spans="2:11" x14ac:dyDescent="0.3">
      <c r="B1313" s="63"/>
      <c r="C1313" s="45" t="str">
        <f>IFERROR((INDEX(tbl_dateHistory[], tbl_dailyDashboard[[#This Row],[rowLookup]], 1)), "-")</f>
        <v>x</v>
      </c>
      <c r="D1313" s="48" t="str">
        <f>IFERROR(INDEX(tbl_dateHistory[], MATCH(tbl_dailyDashboard[[#This Row],[runDate]:[runDate]], tbl_dateHistory[[runDate]:[runDate]], 0), MATCH(tbl_dailyDashboard[[#Headers],[avgBotRunTime]], tbl_dateHistory[#Headers], 0)), "-")</f>
        <v>x</v>
      </c>
      <c r="E1313" s="48" t="str">
        <f>IFERROR(INDEX(tbl_dateHistory[], MATCH(tbl_dailyDashboard[[#This Row],[runDate]:[runDate]], tbl_dateHistory[[runDate]:[runDate]], 0), MATCH(tbl_dailyDashboard[[#Headers],[avgTransactionTime]], tbl_dateHistory[#Headers], 0)), "-")</f>
        <v>x</v>
      </c>
      <c r="F1313" s="5" t="str">
        <f>IFERROR(INDEX(tbl_dateHistory[], MATCH(tbl_dailyDashboard[[#This Row],[runDate]:[runDate]], tbl_dateHistory[[runDate]:[runDate]], 0), MATCH(tbl_dailyDashboard[[#Headers],[botRuns]], tbl_dateHistory[#Headers], 0)), "-")</f>
        <v>x</v>
      </c>
      <c r="G1313" s="6" t="str">
        <f>IFERROR(INDEX(tbl_dateHistory[], MATCH(tbl_dailyDashboard[[#This Row],[runDate]:[runDate]], tbl_dateHistory[[runDate]:[runDate]], 0), MATCH(tbl_dailyDashboard[[#Headers],[totalTransactions]], tbl_dateHistory[#Headers], 0)), "-")</f>
        <v>x</v>
      </c>
      <c r="H1313" s="46" t="str">
        <f>IFERROR(INDEX(tbl_dateHistory[], MATCH(tbl_dailyDashboard[[#This Row],[runDate]:[runDate]], tbl_dateHistory[[runDate]:[runDate]], 0), MATCH(tbl_dailyDashboard[[#Headers],[percentSuccessful]], tbl_dateHistory[#Headers], 0)), "-")</f>
        <v>x</v>
      </c>
      <c r="I1313" s="46" t="str">
        <f>IFERROR(INDEX(tbl_dateHistory[], MATCH(tbl_dailyDashboard[[#This Row],[runDate]:[runDate]], tbl_dateHistory[[runDate]:[runDate]], 0), MATCH(tbl_dailyDashboard[[#Headers],[percentBRE]], tbl_dateHistory[#Headers], 0)), "-")</f>
        <v>x</v>
      </c>
      <c r="J1313" s="47" t="str">
        <f>IFERROR(INDEX(tbl_dateHistory[], MATCH(tbl_dailyDashboard[[#This Row],[runDate]:[runDate]], tbl_dateHistory[[runDate]:[runDate]], 0), MATCH(tbl_dailyDashboard[[#Headers],[percentSystemErrors]], tbl_dateHistory[#Headers], 0)), "-")</f>
        <v>x</v>
      </c>
      <c r="K1313" s="69"/>
    </row>
    <row r="1314" spans="2:11" x14ac:dyDescent="0.3">
      <c r="B1314" s="63"/>
      <c r="C1314" s="45" t="str">
        <f>IFERROR((INDEX(tbl_dateHistory[], tbl_dailyDashboard[[#This Row],[rowLookup]], 1)), "-")</f>
        <v>x</v>
      </c>
      <c r="D1314" s="48" t="str">
        <f>IFERROR(INDEX(tbl_dateHistory[], MATCH(tbl_dailyDashboard[[#This Row],[runDate]:[runDate]], tbl_dateHistory[[runDate]:[runDate]], 0), MATCH(tbl_dailyDashboard[[#Headers],[avgBotRunTime]], tbl_dateHistory[#Headers], 0)), "-")</f>
        <v>x</v>
      </c>
      <c r="E1314" s="48" t="str">
        <f>IFERROR(INDEX(tbl_dateHistory[], MATCH(tbl_dailyDashboard[[#This Row],[runDate]:[runDate]], tbl_dateHistory[[runDate]:[runDate]], 0), MATCH(tbl_dailyDashboard[[#Headers],[avgTransactionTime]], tbl_dateHistory[#Headers], 0)), "-")</f>
        <v>x</v>
      </c>
      <c r="F1314" s="5" t="str">
        <f>IFERROR(INDEX(tbl_dateHistory[], MATCH(tbl_dailyDashboard[[#This Row],[runDate]:[runDate]], tbl_dateHistory[[runDate]:[runDate]], 0), MATCH(tbl_dailyDashboard[[#Headers],[botRuns]], tbl_dateHistory[#Headers], 0)), "-")</f>
        <v>x</v>
      </c>
      <c r="G1314" s="6" t="str">
        <f>IFERROR(INDEX(tbl_dateHistory[], MATCH(tbl_dailyDashboard[[#This Row],[runDate]:[runDate]], tbl_dateHistory[[runDate]:[runDate]], 0), MATCH(tbl_dailyDashboard[[#Headers],[totalTransactions]], tbl_dateHistory[#Headers], 0)), "-")</f>
        <v>x</v>
      </c>
      <c r="H1314" s="46" t="str">
        <f>IFERROR(INDEX(tbl_dateHistory[], MATCH(tbl_dailyDashboard[[#This Row],[runDate]:[runDate]], tbl_dateHistory[[runDate]:[runDate]], 0), MATCH(tbl_dailyDashboard[[#Headers],[percentSuccessful]], tbl_dateHistory[#Headers], 0)), "-")</f>
        <v>x</v>
      </c>
      <c r="I1314" s="46" t="str">
        <f>IFERROR(INDEX(tbl_dateHistory[], MATCH(tbl_dailyDashboard[[#This Row],[runDate]:[runDate]], tbl_dateHistory[[runDate]:[runDate]], 0), MATCH(tbl_dailyDashboard[[#Headers],[percentBRE]], tbl_dateHistory[#Headers], 0)), "-")</f>
        <v>x</v>
      </c>
      <c r="J1314" s="47" t="str">
        <f>IFERROR(INDEX(tbl_dateHistory[], MATCH(tbl_dailyDashboard[[#This Row],[runDate]:[runDate]], tbl_dateHistory[[runDate]:[runDate]], 0), MATCH(tbl_dailyDashboard[[#Headers],[percentSystemErrors]], tbl_dateHistory[#Headers], 0)), "-")</f>
        <v>x</v>
      </c>
      <c r="K1314" s="69"/>
    </row>
    <row r="1315" spans="2:11" x14ac:dyDescent="0.3">
      <c r="B1315" s="63"/>
      <c r="C1315" s="45" t="str">
        <f>IFERROR((INDEX(tbl_dateHistory[], tbl_dailyDashboard[[#This Row],[rowLookup]], 1)), "-")</f>
        <v>x</v>
      </c>
      <c r="D1315" s="48" t="str">
        <f>IFERROR(INDEX(tbl_dateHistory[], MATCH(tbl_dailyDashboard[[#This Row],[runDate]:[runDate]], tbl_dateHistory[[runDate]:[runDate]], 0), MATCH(tbl_dailyDashboard[[#Headers],[avgBotRunTime]], tbl_dateHistory[#Headers], 0)), "-")</f>
        <v>x</v>
      </c>
      <c r="E1315" s="48" t="str">
        <f>IFERROR(INDEX(tbl_dateHistory[], MATCH(tbl_dailyDashboard[[#This Row],[runDate]:[runDate]], tbl_dateHistory[[runDate]:[runDate]], 0), MATCH(tbl_dailyDashboard[[#Headers],[avgTransactionTime]], tbl_dateHistory[#Headers], 0)), "-")</f>
        <v>x</v>
      </c>
      <c r="F1315" s="5" t="str">
        <f>IFERROR(INDEX(tbl_dateHistory[], MATCH(tbl_dailyDashboard[[#This Row],[runDate]:[runDate]], tbl_dateHistory[[runDate]:[runDate]], 0), MATCH(tbl_dailyDashboard[[#Headers],[botRuns]], tbl_dateHistory[#Headers], 0)), "-")</f>
        <v>x</v>
      </c>
      <c r="G1315" s="6" t="str">
        <f>IFERROR(INDEX(tbl_dateHistory[], MATCH(tbl_dailyDashboard[[#This Row],[runDate]:[runDate]], tbl_dateHistory[[runDate]:[runDate]], 0), MATCH(tbl_dailyDashboard[[#Headers],[totalTransactions]], tbl_dateHistory[#Headers], 0)), "-")</f>
        <v>x</v>
      </c>
      <c r="H1315" s="46" t="str">
        <f>IFERROR(INDEX(tbl_dateHistory[], MATCH(tbl_dailyDashboard[[#This Row],[runDate]:[runDate]], tbl_dateHistory[[runDate]:[runDate]], 0), MATCH(tbl_dailyDashboard[[#Headers],[percentSuccessful]], tbl_dateHistory[#Headers], 0)), "-")</f>
        <v>x</v>
      </c>
      <c r="I1315" s="46" t="str">
        <f>IFERROR(INDEX(tbl_dateHistory[], MATCH(tbl_dailyDashboard[[#This Row],[runDate]:[runDate]], tbl_dateHistory[[runDate]:[runDate]], 0), MATCH(tbl_dailyDashboard[[#Headers],[percentBRE]], tbl_dateHistory[#Headers], 0)), "-")</f>
        <v>x</v>
      </c>
      <c r="J1315" s="47" t="str">
        <f>IFERROR(INDEX(tbl_dateHistory[], MATCH(tbl_dailyDashboard[[#This Row],[runDate]:[runDate]], tbl_dateHistory[[runDate]:[runDate]], 0), MATCH(tbl_dailyDashboard[[#Headers],[percentSystemErrors]], tbl_dateHistory[#Headers], 0)), "-")</f>
        <v>x</v>
      </c>
      <c r="K1315" s="69"/>
    </row>
    <row r="1316" spans="2:11" x14ac:dyDescent="0.3">
      <c r="B1316" s="63"/>
      <c r="C1316" s="45" t="str">
        <f>IFERROR((INDEX(tbl_dateHistory[], tbl_dailyDashboard[[#This Row],[rowLookup]], 1)), "-")</f>
        <v>x</v>
      </c>
      <c r="D1316" s="48" t="str">
        <f>IFERROR(INDEX(tbl_dateHistory[], MATCH(tbl_dailyDashboard[[#This Row],[runDate]:[runDate]], tbl_dateHistory[[runDate]:[runDate]], 0), MATCH(tbl_dailyDashboard[[#Headers],[avgBotRunTime]], tbl_dateHistory[#Headers], 0)), "-")</f>
        <v>x</v>
      </c>
      <c r="E1316" s="48" t="str">
        <f>IFERROR(INDEX(tbl_dateHistory[], MATCH(tbl_dailyDashboard[[#This Row],[runDate]:[runDate]], tbl_dateHistory[[runDate]:[runDate]], 0), MATCH(tbl_dailyDashboard[[#Headers],[avgTransactionTime]], tbl_dateHistory[#Headers], 0)), "-")</f>
        <v>x</v>
      </c>
      <c r="F1316" s="5" t="str">
        <f>IFERROR(INDEX(tbl_dateHistory[], MATCH(tbl_dailyDashboard[[#This Row],[runDate]:[runDate]], tbl_dateHistory[[runDate]:[runDate]], 0), MATCH(tbl_dailyDashboard[[#Headers],[botRuns]], tbl_dateHistory[#Headers], 0)), "-")</f>
        <v>x</v>
      </c>
      <c r="G1316" s="6" t="str">
        <f>IFERROR(INDEX(tbl_dateHistory[], MATCH(tbl_dailyDashboard[[#This Row],[runDate]:[runDate]], tbl_dateHistory[[runDate]:[runDate]], 0), MATCH(tbl_dailyDashboard[[#Headers],[totalTransactions]], tbl_dateHistory[#Headers], 0)), "-")</f>
        <v>x</v>
      </c>
      <c r="H1316" s="46" t="str">
        <f>IFERROR(INDEX(tbl_dateHistory[], MATCH(tbl_dailyDashboard[[#This Row],[runDate]:[runDate]], tbl_dateHistory[[runDate]:[runDate]], 0), MATCH(tbl_dailyDashboard[[#Headers],[percentSuccessful]], tbl_dateHistory[#Headers], 0)), "-")</f>
        <v>x</v>
      </c>
      <c r="I1316" s="46" t="str">
        <f>IFERROR(INDEX(tbl_dateHistory[], MATCH(tbl_dailyDashboard[[#This Row],[runDate]:[runDate]], tbl_dateHistory[[runDate]:[runDate]], 0), MATCH(tbl_dailyDashboard[[#Headers],[percentBRE]], tbl_dateHistory[#Headers], 0)), "-")</f>
        <v>x</v>
      </c>
      <c r="J1316" s="47" t="str">
        <f>IFERROR(INDEX(tbl_dateHistory[], MATCH(tbl_dailyDashboard[[#This Row],[runDate]:[runDate]], tbl_dateHistory[[runDate]:[runDate]], 0), MATCH(tbl_dailyDashboard[[#Headers],[percentSystemErrors]], tbl_dateHistory[#Headers], 0)), "-")</f>
        <v>x</v>
      </c>
      <c r="K1316" s="69"/>
    </row>
    <row r="1317" spans="2:11" x14ac:dyDescent="0.3">
      <c r="B1317" s="63"/>
      <c r="C1317" s="45" t="str">
        <f>IFERROR((INDEX(tbl_dateHistory[], tbl_dailyDashboard[[#This Row],[rowLookup]], 1)), "-")</f>
        <v>x</v>
      </c>
      <c r="D1317" s="48" t="str">
        <f>IFERROR(INDEX(tbl_dateHistory[], MATCH(tbl_dailyDashboard[[#This Row],[runDate]:[runDate]], tbl_dateHistory[[runDate]:[runDate]], 0), MATCH(tbl_dailyDashboard[[#Headers],[avgBotRunTime]], tbl_dateHistory[#Headers], 0)), "-")</f>
        <v>x</v>
      </c>
      <c r="E1317" s="48" t="str">
        <f>IFERROR(INDEX(tbl_dateHistory[], MATCH(tbl_dailyDashboard[[#This Row],[runDate]:[runDate]], tbl_dateHistory[[runDate]:[runDate]], 0), MATCH(tbl_dailyDashboard[[#Headers],[avgTransactionTime]], tbl_dateHistory[#Headers], 0)), "-")</f>
        <v>x</v>
      </c>
      <c r="F1317" s="5" t="str">
        <f>IFERROR(INDEX(tbl_dateHistory[], MATCH(tbl_dailyDashboard[[#This Row],[runDate]:[runDate]], tbl_dateHistory[[runDate]:[runDate]], 0), MATCH(tbl_dailyDashboard[[#Headers],[botRuns]], tbl_dateHistory[#Headers], 0)), "-")</f>
        <v>x</v>
      </c>
      <c r="G1317" s="6" t="str">
        <f>IFERROR(INDEX(tbl_dateHistory[], MATCH(tbl_dailyDashboard[[#This Row],[runDate]:[runDate]], tbl_dateHistory[[runDate]:[runDate]], 0), MATCH(tbl_dailyDashboard[[#Headers],[totalTransactions]], tbl_dateHistory[#Headers], 0)), "-")</f>
        <v>x</v>
      </c>
      <c r="H1317" s="46" t="str">
        <f>IFERROR(INDEX(tbl_dateHistory[], MATCH(tbl_dailyDashboard[[#This Row],[runDate]:[runDate]], tbl_dateHistory[[runDate]:[runDate]], 0), MATCH(tbl_dailyDashboard[[#Headers],[percentSuccessful]], tbl_dateHistory[#Headers], 0)), "-")</f>
        <v>x</v>
      </c>
      <c r="I1317" s="46" t="str">
        <f>IFERROR(INDEX(tbl_dateHistory[], MATCH(tbl_dailyDashboard[[#This Row],[runDate]:[runDate]], tbl_dateHistory[[runDate]:[runDate]], 0), MATCH(tbl_dailyDashboard[[#Headers],[percentBRE]], tbl_dateHistory[#Headers], 0)), "-")</f>
        <v>x</v>
      </c>
      <c r="J1317" s="47" t="str">
        <f>IFERROR(INDEX(tbl_dateHistory[], MATCH(tbl_dailyDashboard[[#This Row],[runDate]:[runDate]], tbl_dateHistory[[runDate]:[runDate]], 0), MATCH(tbl_dailyDashboard[[#Headers],[percentSystemErrors]], tbl_dateHistory[#Headers], 0)), "-")</f>
        <v>x</v>
      </c>
      <c r="K1317" s="69"/>
    </row>
    <row r="1318" spans="2:11" x14ac:dyDescent="0.3">
      <c r="B1318" s="63"/>
      <c r="C1318" s="45" t="str">
        <f>IFERROR((INDEX(tbl_dateHistory[], tbl_dailyDashboard[[#This Row],[rowLookup]], 1)), "-")</f>
        <v>x</v>
      </c>
      <c r="D1318" s="48" t="str">
        <f>IFERROR(INDEX(tbl_dateHistory[], MATCH(tbl_dailyDashboard[[#This Row],[runDate]:[runDate]], tbl_dateHistory[[runDate]:[runDate]], 0), MATCH(tbl_dailyDashboard[[#Headers],[avgBotRunTime]], tbl_dateHistory[#Headers], 0)), "-")</f>
        <v>x</v>
      </c>
      <c r="E1318" s="48" t="str">
        <f>IFERROR(INDEX(tbl_dateHistory[], MATCH(tbl_dailyDashboard[[#This Row],[runDate]:[runDate]], tbl_dateHistory[[runDate]:[runDate]], 0), MATCH(tbl_dailyDashboard[[#Headers],[avgTransactionTime]], tbl_dateHistory[#Headers], 0)), "-")</f>
        <v>x</v>
      </c>
      <c r="F1318" s="5" t="str">
        <f>IFERROR(INDEX(tbl_dateHistory[], MATCH(tbl_dailyDashboard[[#This Row],[runDate]:[runDate]], tbl_dateHistory[[runDate]:[runDate]], 0), MATCH(tbl_dailyDashboard[[#Headers],[botRuns]], tbl_dateHistory[#Headers], 0)), "-")</f>
        <v>x</v>
      </c>
      <c r="G1318" s="6" t="str">
        <f>IFERROR(INDEX(tbl_dateHistory[], MATCH(tbl_dailyDashboard[[#This Row],[runDate]:[runDate]], tbl_dateHistory[[runDate]:[runDate]], 0), MATCH(tbl_dailyDashboard[[#Headers],[totalTransactions]], tbl_dateHistory[#Headers], 0)), "-")</f>
        <v>x</v>
      </c>
      <c r="H1318" s="46" t="str">
        <f>IFERROR(INDEX(tbl_dateHistory[], MATCH(tbl_dailyDashboard[[#This Row],[runDate]:[runDate]], tbl_dateHistory[[runDate]:[runDate]], 0), MATCH(tbl_dailyDashboard[[#Headers],[percentSuccessful]], tbl_dateHistory[#Headers], 0)), "-")</f>
        <v>x</v>
      </c>
      <c r="I1318" s="46" t="str">
        <f>IFERROR(INDEX(tbl_dateHistory[], MATCH(tbl_dailyDashboard[[#This Row],[runDate]:[runDate]], tbl_dateHistory[[runDate]:[runDate]], 0), MATCH(tbl_dailyDashboard[[#Headers],[percentBRE]], tbl_dateHistory[#Headers], 0)), "-")</f>
        <v>x</v>
      </c>
      <c r="J1318" s="47" t="str">
        <f>IFERROR(INDEX(tbl_dateHistory[], MATCH(tbl_dailyDashboard[[#This Row],[runDate]:[runDate]], tbl_dateHistory[[runDate]:[runDate]], 0), MATCH(tbl_dailyDashboard[[#Headers],[percentSystemErrors]], tbl_dateHistory[#Headers], 0)), "-")</f>
        <v>x</v>
      </c>
      <c r="K1318" s="69"/>
    </row>
    <row r="1319" spans="2:11" x14ac:dyDescent="0.3">
      <c r="B1319" s="63"/>
      <c r="C1319" s="45" t="str">
        <f>IFERROR((INDEX(tbl_dateHistory[], tbl_dailyDashboard[[#This Row],[rowLookup]], 1)), "-")</f>
        <v>x</v>
      </c>
      <c r="D1319" s="48" t="str">
        <f>IFERROR(INDEX(tbl_dateHistory[], MATCH(tbl_dailyDashboard[[#This Row],[runDate]:[runDate]], tbl_dateHistory[[runDate]:[runDate]], 0), MATCH(tbl_dailyDashboard[[#Headers],[avgBotRunTime]], tbl_dateHistory[#Headers], 0)), "-")</f>
        <v>x</v>
      </c>
      <c r="E1319" s="48" t="str">
        <f>IFERROR(INDEX(tbl_dateHistory[], MATCH(tbl_dailyDashboard[[#This Row],[runDate]:[runDate]], tbl_dateHistory[[runDate]:[runDate]], 0), MATCH(tbl_dailyDashboard[[#Headers],[avgTransactionTime]], tbl_dateHistory[#Headers], 0)), "-")</f>
        <v>x</v>
      </c>
      <c r="F1319" s="5" t="str">
        <f>IFERROR(INDEX(tbl_dateHistory[], MATCH(tbl_dailyDashboard[[#This Row],[runDate]:[runDate]], tbl_dateHistory[[runDate]:[runDate]], 0), MATCH(tbl_dailyDashboard[[#Headers],[botRuns]], tbl_dateHistory[#Headers], 0)), "-")</f>
        <v>x</v>
      </c>
      <c r="G1319" s="6" t="str">
        <f>IFERROR(INDEX(tbl_dateHistory[], MATCH(tbl_dailyDashboard[[#This Row],[runDate]:[runDate]], tbl_dateHistory[[runDate]:[runDate]], 0), MATCH(tbl_dailyDashboard[[#Headers],[totalTransactions]], tbl_dateHistory[#Headers], 0)), "-")</f>
        <v>x</v>
      </c>
      <c r="H1319" s="46" t="str">
        <f>IFERROR(INDEX(tbl_dateHistory[], MATCH(tbl_dailyDashboard[[#This Row],[runDate]:[runDate]], tbl_dateHistory[[runDate]:[runDate]], 0), MATCH(tbl_dailyDashboard[[#Headers],[percentSuccessful]], tbl_dateHistory[#Headers], 0)), "-")</f>
        <v>x</v>
      </c>
      <c r="I1319" s="46" t="str">
        <f>IFERROR(INDEX(tbl_dateHistory[], MATCH(tbl_dailyDashboard[[#This Row],[runDate]:[runDate]], tbl_dateHistory[[runDate]:[runDate]], 0), MATCH(tbl_dailyDashboard[[#Headers],[percentBRE]], tbl_dateHistory[#Headers], 0)), "-")</f>
        <v>x</v>
      </c>
      <c r="J1319" s="47" t="str">
        <f>IFERROR(INDEX(tbl_dateHistory[], MATCH(tbl_dailyDashboard[[#This Row],[runDate]:[runDate]], tbl_dateHistory[[runDate]:[runDate]], 0), MATCH(tbl_dailyDashboard[[#Headers],[percentSystemErrors]], tbl_dateHistory[#Headers], 0)), "-")</f>
        <v>x</v>
      </c>
      <c r="K1319" s="69"/>
    </row>
    <row r="1320" spans="2:11" x14ac:dyDescent="0.3">
      <c r="B1320" s="63"/>
      <c r="C1320" s="45" t="str">
        <f>IFERROR((INDEX(tbl_dateHistory[], tbl_dailyDashboard[[#This Row],[rowLookup]], 1)), "-")</f>
        <v>x</v>
      </c>
      <c r="D1320" s="48" t="str">
        <f>IFERROR(INDEX(tbl_dateHistory[], MATCH(tbl_dailyDashboard[[#This Row],[runDate]:[runDate]], tbl_dateHistory[[runDate]:[runDate]], 0), MATCH(tbl_dailyDashboard[[#Headers],[avgBotRunTime]], tbl_dateHistory[#Headers], 0)), "-")</f>
        <v>x</v>
      </c>
      <c r="E1320" s="48" t="str">
        <f>IFERROR(INDEX(tbl_dateHistory[], MATCH(tbl_dailyDashboard[[#This Row],[runDate]:[runDate]], tbl_dateHistory[[runDate]:[runDate]], 0), MATCH(tbl_dailyDashboard[[#Headers],[avgTransactionTime]], tbl_dateHistory[#Headers], 0)), "-")</f>
        <v>x</v>
      </c>
      <c r="F1320" s="5" t="str">
        <f>IFERROR(INDEX(tbl_dateHistory[], MATCH(tbl_dailyDashboard[[#This Row],[runDate]:[runDate]], tbl_dateHistory[[runDate]:[runDate]], 0), MATCH(tbl_dailyDashboard[[#Headers],[botRuns]], tbl_dateHistory[#Headers], 0)), "-")</f>
        <v>x</v>
      </c>
      <c r="G1320" s="6" t="str">
        <f>IFERROR(INDEX(tbl_dateHistory[], MATCH(tbl_dailyDashboard[[#This Row],[runDate]:[runDate]], tbl_dateHistory[[runDate]:[runDate]], 0), MATCH(tbl_dailyDashboard[[#Headers],[totalTransactions]], tbl_dateHistory[#Headers], 0)), "-")</f>
        <v>x</v>
      </c>
      <c r="H1320" s="46" t="str">
        <f>IFERROR(INDEX(tbl_dateHistory[], MATCH(tbl_dailyDashboard[[#This Row],[runDate]:[runDate]], tbl_dateHistory[[runDate]:[runDate]], 0), MATCH(tbl_dailyDashboard[[#Headers],[percentSuccessful]], tbl_dateHistory[#Headers], 0)), "-")</f>
        <v>x</v>
      </c>
      <c r="I1320" s="46" t="str">
        <f>IFERROR(INDEX(tbl_dateHistory[], MATCH(tbl_dailyDashboard[[#This Row],[runDate]:[runDate]], tbl_dateHistory[[runDate]:[runDate]], 0), MATCH(tbl_dailyDashboard[[#Headers],[percentBRE]], tbl_dateHistory[#Headers], 0)), "-")</f>
        <v>x</v>
      </c>
      <c r="J1320" s="47" t="str">
        <f>IFERROR(INDEX(tbl_dateHistory[], MATCH(tbl_dailyDashboard[[#This Row],[runDate]:[runDate]], tbl_dateHistory[[runDate]:[runDate]], 0), MATCH(tbl_dailyDashboard[[#Headers],[percentSystemErrors]], tbl_dateHistory[#Headers], 0)), "-")</f>
        <v>x</v>
      </c>
      <c r="K1320" s="69"/>
    </row>
    <row r="1321" spans="2:11" x14ac:dyDescent="0.3">
      <c r="B1321" s="63"/>
      <c r="C1321" s="45" t="str">
        <f>IFERROR((INDEX(tbl_dateHistory[], tbl_dailyDashboard[[#This Row],[rowLookup]], 1)), "-")</f>
        <v>x</v>
      </c>
      <c r="D1321" s="48" t="str">
        <f>IFERROR(INDEX(tbl_dateHistory[], MATCH(tbl_dailyDashboard[[#This Row],[runDate]:[runDate]], tbl_dateHistory[[runDate]:[runDate]], 0), MATCH(tbl_dailyDashboard[[#Headers],[avgBotRunTime]], tbl_dateHistory[#Headers], 0)), "-")</f>
        <v>x</v>
      </c>
      <c r="E1321" s="48" t="str">
        <f>IFERROR(INDEX(tbl_dateHistory[], MATCH(tbl_dailyDashboard[[#This Row],[runDate]:[runDate]], tbl_dateHistory[[runDate]:[runDate]], 0), MATCH(tbl_dailyDashboard[[#Headers],[avgTransactionTime]], tbl_dateHistory[#Headers], 0)), "-")</f>
        <v>x</v>
      </c>
      <c r="F1321" s="5" t="str">
        <f>IFERROR(INDEX(tbl_dateHistory[], MATCH(tbl_dailyDashboard[[#This Row],[runDate]:[runDate]], tbl_dateHistory[[runDate]:[runDate]], 0), MATCH(tbl_dailyDashboard[[#Headers],[botRuns]], tbl_dateHistory[#Headers], 0)), "-")</f>
        <v>x</v>
      </c>
      <c r="G1321" s="6" t="str">
        <f>IFERROR(INDEX(tbl_dateHistory[], MATCH(tbl_dailyDashboard[[#This Row],[runDate]:[runDate]], tbl_dateHistory[[runDate]:[runDate]], 0), MATCH(tbl_dailyDashboard[[#Headers],[totalTransactions]], tbl_dateHistory[#Headers], 0)), "-")</f>
        <v>x</v>
      </c>
      <c r="H1321" s="46" t="str">
        <f>IFERROR(INDEX(tbl_dateHistory[], MATCH(tbl_dailyDashboard[[#This Row],[runDate]:[runDate]], tbl_dateHistory[[runDate]:[runDate]], 0), MATCH(tbl_dailyDashboard[[#Headers],[percentSuccessful]], tbl_dateHistory[#Headers], 0)), "-")</f>
        <v>x</v>
      </c>
      <c r="I1321" s="46" t="str">
        <f>IFERROR(INDEX(tbl_dateHistory[], MATCH(tbl_dailyDashboard[[#This Row],[runDate]:[runDate]], tbl_dateHistory[[runDate]:[runDate]], 0), MATCH(tbl_dailyDashboard[[#Headers],[percentBRE]], tbl_dateHistory[#Headers], 0)), "-")</f>
        <v>x</v>
      </c>
      <c r="J1321" s="47" t="str">
        <f>IFERROR(INDEX(tbl_dateHistory[], MATCH(tbl_dailyDashboard[[#This Row],[runDate]:[runDate]], tbl_dateHistory[[runDate]:[runDate]], 0), MATCH(tbl_dailyDashboard[[#Headers],[percentSystemErrors]], tbl_dateHistory[#Headers], 0)), "-")</f>
        <v>x</v>
      </c>
      <c r="K1321" s="69"/>
    </row>
    <row r="1322" spans="2:11" x14ac:dyDescent="0.3">
      <c r="B1322" s="63"/>
      <c r="C1322" s="45" t="str">
        <f>IFERROR((INDEX(tbl_dateHistory[], tbl_dailyDashboard[[#This Row],[rowLookup]], 1)), "-")</f>
        <v>x</v>
      </c>
      <c r="D1322" s="48" t="str">
        <f>IFERROR(INDEX(tbl_dateHistory[], MATCH(tbl_dailyDashboard[[#This Row],[runDate]:[runDate]], tbl_dateHistory[[runDate]:[runDate]], 0), MATCH(tbl_dailyDashboard[[#Headers],[avgBotRunTime]], tbl_dateHistory[#Headers], 0)), "-")</f>
        <v>x</v>
      </c>
      <c r="E1322" s="48" t="str">
        <f>IFERROR(INDEX(tbl_dateHistory[], MATCH(tbl_dailyDashboard[[#This Row],[runDate]:[runDate]], tbl_dateHistory[[runDate]:[runDate]], 0), MATCH(tbl_dailyDashboard[[#Headers],[avgTransactionTime]], tbl_dateHistory[#Headers], 0)), "-")</f>
        <v>x</v>
      </c>
      <c r="F1322" s="5" t="str">
        <f>IFERROR(INDEX(tbl_dateHistory[], MATCH(tbl_dailyDashboard[[#This Row],[runDate]:[runDate]], tbl_dateHistory[[runDate]:[runDate]], 0), MATCH(tbl_dailyDashboard[[#Headers],[botRuns]], tbl_dateHistory[#Headers], 0)), "-")</f>
        <v>x</v>
      </c>
      <c r="G1322" s="6" t="str">
        <f>IFERROR(INDEX(tbl_dateHistory[], MATCH(tbl_dailyDashboard[[#This Row],[runDate]:[runDate]], tbl_dateHistory[[runDate]:[runDate]], 0), MATCH(tbl_dailyDashboard[[#Headers],[totalTransactions]], tbl_dateHistory[#Headers], 0)), "-")</f>
        <v>x</v>
      </c>
      <c r="H1322" s="46" t="str">
        <f>IFERROR(INDEX(tbl_dateHistory[], MATCH(tbl_dailyDashboard[[#This Row],[runDate]:[runDate]], tbl_dateHistory[[runDate]:[runDate]], 0), MATCH(tbl_dailyDashboard[[#Headers],[percentSuccessful]], tbl_dateHistory[#Headers], 0)), "-")</f>
        <v>x</v>
      </c>
      <c r="I1322" s="46" t="str">
        <f>IFERROR(INDEX(tbl_dateHistory[], MATCH(tbl_dailyDashboard[[#This Row],[runDate]:[runDate]], tbl_dateHistory[[runDate]:[runDate]], 0), MATCH(tbl_dailyDashboard[[#Headers],[percentBRE]], tbl_dateHistory[#Headers], 0)), "-")</f>
        <v>x</v>
      </c>
      <c r="J1322" s="47" t="str">
        <f>IFERROR(INDEX(tbl_dateHistory[], MATCH(tbl_dailyDashboard[[#This Row],[runDate]:[runDate]], tbl_dateHistory[[runDate]:[runDate]], 0), MATCH(tbl_dailyDashboard[[#Headers],[percentSystemErrors]], tbl_dateHistory[#Headers], 0)), "-")</f>
        <v>x</v>
      </c>
      <c r="K1322" s="69"/>
    </row>
    <row r="1323" spans="2:11" x14ac:dyDescent="0.3">
      <c r="B1323" s="63"/>
      <c r="C1323" s="45" t="str">
        <f>IFERROR((INDEX(tbl_dateHistory[], tbl_dailyDashboard[[#This Row],[rowLookup]], 1)), "-")</f>
        <v>x</v>
      </c>
      <c r="D1323" s="48" t="str">
        <f>IFERROR(INDEX(tbl_dateHistory[], MATCH(tbl_dailyDashboard[[#This Row],[runDate]:[runDate]], tbl_dateHistory[[runDate]:[runDate]], 0), MATCH(tbl_dailyDashboard[[#Headers],[avgBotRunTime]], tbl_dateHistory[#Headers], 0)), "-")</f>
        <v>x</v>
      </c>
      <c r="E1323" s="48" t="str">
        <f>IFERROR(INDEX(tbl_dateHistory[], MATCH(tbl_dailyDashboard[[#This Row],[runDate]:[runDate]], tbl_dateHistory[[runDate]:[runDate]], 0), MATCH(tbl_dailyDashboard[[#Headers],[avgTransactionTime]], tbl_dateHistory[#Headers], 0)), "-")</f>
        <v>x</v>
      </c>
      <c r="F1323" s="5" t="str">
        <f>IFERROR(INDEX(tbl_dateHistory[], MATCH(tbl_dailyDashboard[[#This Row],[runDate]:[runDate]], tbl_dateHistory[[runDate]:[runDate]], 0), MATCH(tbl_dailyDashboard[[#Headers],[botRuns]], tbl_dateHistory[#Headers], 0)), "-")</f>
        <v>x</v>
      </c>
      <c r="G1323" s="6" t="str">
        <f>IFERROR(INDEX(tbl_dateHistory[], MATCH(tbl_dailyDashboard[[#This Row],[runDate]:[runDate]], tbl_dateHistory[[runDate]:[runDate]], 0), MATCH(tbl_dailyDashboard[[#Headers],[totalTransactions]], tbl_dateHistory[#Headers], 0)), "-")</f>
        <v>x</v>
      </c>
      <c r="H1323" s="46" t="str">
        <f>IFERROR(INDEX(tbl_dateHistory[], MATCH(tbl_dailyDashboard[[#This Row],[runDate]:[runDate]], tbl_dateHistory[[runDate]:[runDate]], 0), MATCH(tbl_dailyDashboard[[#Headers],[percentSuccessful]], tbl_dateHistory[#Headers], 0)), "-")</f>
        <v>x</v>
      </c>
      <c r="I1323" s="46" t="str">
        <f>IFERROR(INDEX(tbl_dateHistory[], MATCH(tbl_dailyDashboard[[#This Row],[runDate]:[runDate]], tbl_dateHistory[[runDate]:[runDate]], 0), MATCH(tbl_dailyDashboard[[#Headers],[percentBRE]], tbl_dateHistory[#Headers], 0)), "-")</f>
        <v>x</v>
      </c>
      <c r="J1323" s="47" t="str">
        <f>IFERROR(INDEX(tbl_dateHistory[], MATCH(tbl_dailyDashboard[[#This Row],[runDate]:[runDate]], tbl_dateHistory[[runDate]:[runDate]], 0), MATCH(tbl_dailyDashboard[[#Headers],[percentSystemErrors]], tbl_dateHistory[#Headers], 0)), "-")</f>
        <v>x</v>
      </c>
      <c r="K1323" s="69"/>
    </row>
    <row r="1324" spans="2:11" x14ac:dyDescent="0.3">
      <c r="B1324" s="63"/>
      <c r="C1324" s="45" t="str">
        <f>IFERROR((INDEX(tbl_dateHistory[], tbl_dailyDashboard[[#This Row],[rowLookup]], 1)), "-")</f>
        <v>x</v>
      </c>
      <c r="D1324" s="48" t="str">
        <f>IFERROR(INDEX(tbl_dateHistory[], MATCH(tbl_dailyDashboard[[#This Row],[runDate]:[runDate]], tbl_dateHistory[[runDate]:[runDate]], 0), MATCH(tbl_dailyDashboard[[#Headers],[avgBotRunTime]], tbl_dateHistory[#Headers], 0)), "-")</f>
        <v>x</v>
      </c>
      <c r="E1324" s="48" t="str">
        <f>IFERROR(INDEX(tbl_dateHistory[], MATCH(tbl_dailyDashboard[[#This Row],[runDate]:[runDate]], tbl_dateHistory[[runDate]:[runDate]], 0), MATCH(tbl_dailyDashboard[[#Headers],[avgTransactionTime]], tbl_dateHistory[#Headers], 0)), "-")</f>
        <v>x</v>
      </c>
      <c r="F1324" s="5" t="str">
        <f>IFERROR(INDEX(tbl_dateHistory[], MATCH(tbl_dailyDashboard[[#This Row],[runDate]:[runDate]], tbl_dateHistory[[runDate]:[runDate]], 0), MATCH(tbl_dailyDashboard[[#Headers],[botRuns]], tbl_dateHistory[#Headers], 0)), "-")</f>
        <v>x</v>
      </c>
      <c r="G1324" s="6" t="str">
        <f>IFERROR(INDEX(tbl_dateHistory[], MATCH(tbl_dailyDashboard[[#This Row],[runDate]:[runDate]], tbl_dateHistory[[runDate]:[runDate]], 0), MATCH(tbl_dailyDashboard[[#Headers],[totalTransactions]], tbl_dateHistory[#Headers], 0)), "-")</f>
        <v>x</v>
      </c>
      <c r="H1324" s="46" t="str">
        <f>IFERROR(INDEX(tbl_dateHistory[], MATCH(tbl_dailyDashboard[[#This Row],[runDate]:[runDate]], tbl_dateHistory[[runDate]:[runDate]], 0), MATCH(tbl_dailyDashboard[[#Headers],[percentSuccessful]], tbl_dateHistory[#Headers], 0)), "-")</f>
        <v>x</v>
      </c>
      <c r="I1324" s="46" t="str">
        <f>IFERROR(INDEX(tbl_dateHistory[], MATCH(tbl_dailyDashboard[[#This Row],[runDate]:[runDate]], tbl_dateHistory[[runDate]:[runDate]], 0), MATCH(tbl_dailyDashboard[[#Headers],[percentBRE]], tbl_dateHistory[#Headers], 0)), "-")</f>
        <v>x</v>
      </c>
      <c r="J1324" s="47" t="str">
        <f>IFERROR(INDEX(tbl_dateHistory[], MATCH(tbl_dailyDashboard[[#This Row],[runDate]:[runDate]], tbl_dateHistory[[runDate]:[runDate]], 0), MATCH(tbl_dailyDashboard[[#Headers],[percentSystemErrors]], tbl_dateHistory[#Headers], 0)), "-")</f>
        <v>x</v>
      </c>
      <c r="K1324" s="69"/>
    </row>
    <row r="1325" spans="2:11" x14ac:dyDescent="0.3">
      <c r="B1325" s="63"/>
      <c r="C1325" s="45" t="str">
        <f>IFERROR((INDEX(tbl_dateHistory[], tbl_dailyDashboard[[#This Row],[rowLookup]], 1)), "-")</f>
        <v>x</v>
      </c>
      <c r="D1325" s="48" t="str">
        <f>IFERROR(INDEX(tbl_dateHistory[], MATCH(tbl_dailyDashboard[[#This Row],[runDate]:[runDate]], tbl_dateHistory[[runDate]:[runDate]], 0), MATCH(tbl_dailyDashboard[[#Headers],[avgBotRunTime]], tbl_dateHistory[#Headers], 0)), "-")</f>
        <v>x</v>
      </c>
      <c r="E1325" s="48" t="str">
        <f>IFERROR(INDEX(tbl_dateHistory[], MATCH(tbl_dailyDashboard[[#This Row],[runDate]:[runDate]], tbl_dateHistory[[runDate]:[runDate]], 0), MATCH(tbl_dailyDashboard[[#Headers],[avgTransactionTime]], tbl_dateHistory[#Headers], 0)), "-")</f>
        <v>x</v>
      </c>
      <c r="F1325" s="5" t="str">
        <f>IFERROR(INDEX(tbl_dateHistory[], MATCH(tbl_dailyDashboard[[#This Row],[runDate]:[runDate]], tbl_dateHistory[[runDate]:[runDate]], 0), MATCH(tbl_dailyDashboard[[#Headers],[botRuns]], tbl_dateHistory[#Headers], 0)), "-")</f>
        <v>x</v>
      </c>
      <c r="G1325" s="6" t="str">
        <f>IFERROR(INDEX(tbl_dateHistory[], MATCH(tbl_dailyDashboard[[#This Row],[runDate]:[runDate]], tbl_dateHistory[[runDate]:[runDate]], 0), MATCH(tbl_dailyDashboard[[#Headers],[totalTransactions]], tbl_dateHistory[#Headers], 0)), "-")</f>
        <v>x</v>
      </c>
      <c r="H1325" s="46" t="str">
        <f>IFERROR(INDEX(tbl_dateHistory[], MATCH(tbl_dailyDashboard[[#This Row],[runDate]:[runDate]], tbl_dateHistory[[runDate]:[runDate]], 0), MATCH(tbl_dailyDashboard[[#Headers],[percentSuccessful]], tbl_dateHistory[#Headers], 0)), "-")</f>
        <v>x</v>
      </c>
      <c r="I1325" s="46" t="str">
        <f>IFERROR(INDEX(tbl_dateHistory[], MATCH(tbl_dailyDashboard[[#This Row],[runDate]:[runDate]], tbl_dateHistory[[runDate]:[runDate]], 0), MATCH(tbl_dailyDashboard[[#Headers],[percentBRE]], tbl_dateHistory[#Headers], 0)), "-")</f>
        <v>x</v>
      </c>
      <c r="J1325" s="47" t="str">
        <f>IFERROR(INDEX(tbl_dateHistory[], MATCH(tbl_dailyDashboard[[#This Row],[runDate]:[runDate]], tbl_dateHistory[[runDate]:[runDate]], 0), MATCH(tbl_dailyDashboard[[#Headers],[percentSystemErrors]], tbl_dateHistory[#Headers], 0)), "-")</f>
        <v>x</v>
      </c>
      <c r="K1325" s="69"/>
    </row>
    <row r="1326" spans="2:11" x14ac:dyDescent="0.3">
      <c r="B1326" s="63"/>
      <c r="C1326" s="45" t="str">
        <f>IFERROR((INDEX(tbl_dateHistory[], tbl_dailyDashboard[[#This Row],[rowLookup]], 1)), "-")</f>
        <v>x</v>
      </c>
      <c r="D1326" s="48" t="str">
        <f>IFERROR(INDEX(tbl_dateHistory[], MATCH(tbl_dailyDashboard[[#This Row],[runDate]:[runDate]], tbl_dateHistory[[runDate]:[runDate]], 0), MATCH(tbl_dailyDashboard[[#Headers],[avgBotRunTime]], tbl_dateHistory[#Headers], 0)), "-")</f>
        <v>x</v>
      </c>
      <c r="E1326" s="48" t="str">
        <f>IFERROR(INDEX(tbl_dateHistory[], MATCH(tbl_dailyDashboard[[#This Row],[runDate]:[runDate]], tbl_dateHistory[[runDate]:[runDate]], 0), MATCH(tbl_dailyDashboard[[#Headers],[avgTransactionTime]], tbl_dateHistory[#Headers], 0)), "-")</f>
        <v>x</v>
      </c>
      <c r="F1326" s="5" t="str">
        <f>IFERROR(INDEX(tbl_dateHistory[], MATCH(tbl_dailyDashboard[[#This Row],[runDate]:[runDate]], tbl_dateHistory[[runDate]:[runDate]], 0), MATCH(tbl_dailyDashboard[[#Headers],[botRuns]], tbl_dateHistory[#Headers], 0)), "-")</f>
        <v>x</v>
      </c>
      <c r="G1326" s="6" t="str">
        <f>IFERROR(INDEX(tbl_dateHistory[], MATCH(tbl_dailyDashboard[[#This Row],[runDate]:[runDate]], tbl_dateHistory[[runDate]:[runDate]], 0), MATCH(tbl_dailyDashboard[[#Headers],[totalTransactions]], tbl_dateHistory[#Headers], 0)), "-")</f>
        <v>x</v>
      </c>
      <c r="H1326" s="46" t="str">
        <f>IFERROR(INDEX(tbl_dateHistory[], MATCH(tbl_dailyDashboard[[#This Row],[runDate]:[runDate]], tbl_dateHistory[[runDate]:[runDate]], 0), MATCH(tbl_dailyDashboard[[#Headers],[percentSuccessful]], tbl_dateHistory[#Headers], 0)), "-")</f>
        <v>x</v>
      </c>
      <c r="I1326" s="46" t="str">
        <f>IFERROR(INDEX(tbl_dateHistory[], MATCH(tbl_dailyDashboard[[#This Row],[runDate]:[runDate]], tbl_dateHistory[[runDate]:[runDate]], 0), MATCH(tbl_dailyDashboard[[#Headers],[percentBRE]], tbl_dateHistory[#Headers], 0)), "-")</f>
        <v>x</v>
      </c>
      <c r="J1326" s="47" t="str">
        <f>IFERROR(INDEX(tbl_dateHistory[], MATCH(tbl_dailyDashboard[[#This Row],[runDate]:[runDate]], tbl_dateHistory[[runDate]:[runDate]], 0), MATCH(tbl_dailyDashboard[[#Headers],[percentSystemErrors]], tbl_dateHistory[#Headers], 0)), "-")</f>
        <v>x</v>
      </c>
      <c r="K1326" s="69"/>
    </row>
    <row r="1327" spans="2:11" x14ac:dyDescent="0.3">
      <c r="B1327" s="63"/>
      <c r="C1327" s="45" t="str">
        <f>IFERROR((INDEX(tbl_dateHistory[], tbl_dailyDashboard[[#This Row],[rowLookup]], 1)), "-")</f>
        <v>x</v>
      </c>
      <c r="D1327" s="48" t="str">
        <f>IFERROR(INDEX(tbl_dateHistory[], MATCH(tbl_dailyDashboard[[#This Row],[runDate]:[runDate]], tbl_dateHistory[[runDate]:[runDate]], 0), MATCH(tbl_dailyDashboard[[#Headers],[avgBotRunTime]], tbl_dateHistory[#Headers], 0)), "-")</f>
        <v>x</v>
      </c>
      <c r="E1327" s="48" t="str">
        <f>IFERROR(INDEX(tbl_dateHistory[], MATCH(tbl_dailyDashboard[[#This Row],[runDate]:[runDate]], tbl_dateHistory[[runDate]:[runDate]], 0), MATCH(tbl_dailyDashboard[[#Headers],[avgTransactionTime]], tbl_dateHistory[#Headers], 0)), "-")</f>
        <v>x</v>
      </c>
      <c r="F1327" s="5" t="str">
        <f>IFERROR(INDEX(tbl_dateHistory[], MATCH(tbl_dailyDashboard[[#This Row],[runDate]:[runDate]], tbl_dateHistory[[runDate]:[runDate]], 0), MATCH(tbl_dailyDashboard[[#Headers],[botRuns]], tbl_dateHistory[#Headers], 0)), "-")</f>
        <v>x</v>
      </c>
      <c r="G1327" s="6" t="str">
        <f>IFERROR(INDEX(tbl_dateHistory[], MATCH(tbl_dailyDashboard[[#This Row],[runDate]:[runDate]], tbl_dateHistory[[runDate]:[runDate]], 0), MATCH(tbl_dailyDashboard[[#Headers],[totalTransactions]], tbl_dateHistory[#Headers], 0)), "-")</f>
        <v>x</v>
      </c>
      <c r="H1327" s="46" t="str">
        <f>IFERROR(INDEX(tbl_dateHistory[], MATCH(tbl_dailyDashboard[[#This Row],[runDate]:[runDate]], tbl_dateHistory[[runDate]:[runDate]], 0), MATCH(tbl_dailyDashboard[[#Headers],[percentSuccessful]], tbl_dateHistory[#Headers], 0)), "-")</f>
        <v>x</v>
      </c>
      <c r="I1327" s="46" t="str">
        <f>IFERROR(INDEX(tbl_dateHistory[], MATCH(tbl_dailyDashboard[[#This Row],[runDate]:[runDate]], tbl_dateHistory[[runDate]:[runDate]], 0), MATCH(tbl_dailyDashboard[[#Headers],[percentBRE]], tbl_dateHistory[#Headers], 0)), "-")</f>
        <v>x</v>
      </c>
      <c r="J1327" s="47" t="str">
        <f>IFERROR(INDEX(tbl_dateHistory[], MATCH(tbl_dailyDashboard[[#This Row],[runDate]:[runDate]], tbl_dateHistory[[runDate]:[runDate]], 0), MATCH(tbl_dailyDashboard[[#Headers],[percentSystemErrors]], tbl_dateHistory[#Headers], 0)), "-")</f>
        <v>x</v>
      </c>
      <c r="K1327" s="69"/>
    </row>
    <row r="1328" spans="2:11" x14ac:dyDescent="0.3">
      <c r="B1328" s="63"/>
      <c r="C1328" s="45" t="str">
        <f>IFERROR((INDEX(tbl_dateHistory[], tbl_dailyDashboard[[#This Row],[rowLookup]], 1)), "-")</f>
        <v>x</v>
      </c>
      <c r="D1328" s="48" t="str">
        <f>IFERROR(INDEX(tbl_dateHistory[], MATCH(tbl_dailyDashboard[[#This Row],[runDate]:[runDate]], tbl_dateHistory[[runDate]:[runDate]], 0), MATCH(tbl_dailyDashboard[[#Headers],[avgBotRunTime]], tbl_dateHistory[#Headers], 0)), "-")</f>
        <v>x</v>
      </c>
      <c r="E1328" s="48" t="str">
        <f>IFERROR(INDEX(tbl_dateHistory[], MATCH(tbl_dailyDashboard[[#This Row],[runDate]:[runDate]], tbl_dateHistory[[runDate]:[runDate]], 0), MATCH(tbl_dailyDashboard[[#Headers],[avgTransactionTime]], tbl_dateHistory[#Headers], 0)), "-")</f>
        <v>x</v>
      </c>
      <c r="F1328" s="5" t="str">
        <f>IFERROR(INDEX(tbl_dateHistory[], MATCH(tbl_dailyDashboard[[#This Row],[runDate]:[runDate]], tbl_dateHistory[[runDate]:[runDate]], 0), MATCH(tbl_dailyDashboard[[#Headers],[botRuns]], tbl_dateHistory[#Headers], 0)), "-")</f>
        <v>x</v>
      </c>
      <c r="G1328" s="6" t="str">
        <f>IFERROR(INDEX(tbl_dateHistory[], MATCH(tbl_dailyDashboard[[#This Row],[runDate]:[runDate]], tbl_dateHistory[[runDate]:[runDate]], 0), MATCH(tbl_dailyDashboard[[#Headers],[totalTransactions]], tbl_dateHistory[#Headers], 0)), "-")</f>
        <v>x</v>
      </c>
      <c r="H1328" s="46" t="str">
        <f>IFERROR(INDEX(tbl_dateHistory[], MATCH(tbl_dailyDashboard[[#This Row],[runDate]:[runDate]], tbl_dateHistory[[runDate]:[runDate]], 0), MATCH(tbl_dailyDashboard[[#Headers],[percentSuccessful]], tbl_dateHistory[#Headers], 0)), "-")</f>
        <v>x</v>
      </c>
      <c r="I1328" s="46" t="str">
        <f>IFERROR(INDEX(tbl_dateHistory[], MATCH(tbl_dailyDashboard[[#This Row],[runDate]:[runDate]], tbl_dateHistory[[runDate]:[runDate]], 0), MATCH(tbl_dailyDashboard[[#Headers],[percentBRE]], tbl_dateHistory[#Headers], 0)), "-")</f>
        <v>x</v>
      </c>
      <c r="J1328" s="47" t="str">
        <f>IFERROR(INDEX(tbl_dateHistory[], MATCH(tbl_dailyDashboard[[#This Row],[runDate]:[runDate]], tbl_dateHistory[[runDate]:[runDate]], 0), MATCH(tbl_dailyDashboard[[#Headers],[percentSystemErrors]], tbl_dateHistory[#Headers], 0)), "-")</f>
        <v>x</v>
      </c>
      <c r="K1328" s="69"/>
    </row>
    <row r="1329" spans="2:11" x14ac:dyDescent="0.3">
      <c r="B1329" s="63"/>
      <c r="C1329" s="45" t="str">
        <f>IFERROR((INDEX(tbl_dateHistory[], tbl_dailyDashboard[[#This Row],[rowLookup]], 1)), "-")</f>
        <v>x</v>
      </c>
      <c r="D1329" s="48" t="str">
        <f>IFERROR(INDEX(tbl_dateHistory[], MATCH(tbl_dailyDashboard[[#This Row],[runDate]:[runDate]], tbl_dateHistory[[runDate]:[runDate]], 0), MATCH(tbl_dailyDashboard[[#Headers],[avgBotRunTime]], tbl_dateHistory[#Headers], 0)), "-")</f>
        <v>x</v>
      </c>
      <c r="E1329" s="48" t="str">
        <f>IFERROR(INDEX(tbl_dateHistory[], MATCH(tbl_dailyDashboard[[#This Row],[runDate]:[runDate]], tbl_dateHistory[[runDate]:[runDate]], 0), MATCH(tbl_dailyDashboard[[#Headers],[avgTransactionTime]], tbl_dateHistory[#Headers], 0)), "-")</f>
        <v>x</v>
      </c>
      <c r="F1329" s="5" t="str">
        <f>IFERROR(INDEX(tbl_dateHistory[], MATCH(tbl_dailyDashboard[[#This Row],[runDate]:[runDate]], tbl_dateHistory[[runDate]:[runDate]], 0), MATCH(tbl_dailyDashboard[[#Headers],[botRuns]], tbl_dateHistory[#Headers], 0)), "-")</f>
        <v>x</v>
      </c>
      <c r="G1329" s="6" t="str">
        <f>IFERROR(INDEX(tbl_dateHistory[], MATCH(tbl_dailyDashboard[[#This Row],[runDate]:[runDate]], tbl_dateHistory[[runDate]:[runDate]], 0), MATCH(tbl_dailyDashboard[[#Headers],[totalTransactions]], tbl_dateHistory[#Headers], 0)), "-")</f>
        <v>x</v>
      </c>
      <c r="H1329" s="46" t="str">
        <f>IFERROR(INDEX(tbl_dateHistory[], MATCH(tbl_dailyDashboard[[#This Row],[runDate]:[runDate]], tbl_dateHistory[[runDate]:[runDate]], 0), MATCH(tbl_dailyDashboard[[#Headers],[percentSuccessful]], tbl_dateHistory[#Headers], 0)), "-")</f>
        <v>x</v>
      </c>
      <c r="I1329" s="46" t="str">
        <f>IFERROR(INDEX(tbl_dateHistory[], MATCH(tbl_dailyDashboard[[#This Row],[runDate]:[runDate]], tbl_dateHistory[[runDate]:[runDate]], 0), MATCH(tbl_dailyDashboard[[#Headers],[percentBRE]], tbl_dateHistory[#Headers], 0)), "-")</f>
        <v>x</v>
      </c>
      <c r="J1329" s="47" t="str">
        <f>IFERROR(INDEX(tbl_dateHistory[], MATCH(tbl_dailyDashboard[[#This Row],[runDate]:[runDate]], tbl_dateHistory[[runDate]:[runDate]], 0), MATCH(tbl_dailyDashboard[[#Headers],[percentSystemErrors]], tbl_dateHistory[#Headers], 0)), "-")</f>
        <v>x</v>
      </c>
      <c r="K1329" s="69"/>
    </row>
    <row r="1330" spans="2:11" x14ac:dyDescent="0.3">
      <c r="B1330" s="63"/>
      <c r="C1330" s="45" t="str">
        <f>IFERROR((INDEX(tbl_dateHistory[], tbl_dailyDashboard[[#This Row],[rowLookup]], 1)), "-")</f>
        <v>x</v>
      </c>
      <c r="D1330" s="48" t="str">
        <f>IFERROR(INDEX(tbl_dateHistory[], MATCH(tbl_dailyDashboard[[#This Row],[runDate]:[runDate]], tbl_dateHistory[[runDate]:[runDate]], 0), MATCH(tbl_dailyDashboard[[#Headers],[avgBotRunTime]], tbl_dateHistory[#Headers], 0)), "-")</f>
        <v>x</v>
      </c>
      <c r="E1330" s="48" t="str">
        <f>IFERROR(INDEX(tbl_dateHistory[], MATCH(tbl_dailyDashboard[[#This Row],[runDate]:[runDate]], tbl_dateHistory[[runDate]:[runDate]], 0), MATCH(tbl_dailyDashboard[[#Headers],[avgTransactionTime]], tbl_dateHistory[#Headers], 0)), "-")</f>
        <v>x</v>
      </c>
      <c r="F1330" s="5" t="str">
        <f>IFERROR(INDEX(tbl_dateHistory[], MATCH(tbl_dailyDashboard[[#This Row],[runDate]:[runDate]], tbl_dateHistory[[runDate]:[runDate]], 0), MATCH(tbl_dailyDashboard[[#Headers],[botRuns]], tbl_dateHistory[#Headers], 0)), "-")</f>
        <v>x</v>
      </c>
      <c r="G1330" s="6" t="str">
        <f>IFERROR(INDEX(tbl_dateHistory[], MATCH(tbl_dailyDashboard[[#This Row],[runDate]:[runDate]], tbl_dateHistory[[runDate]:[runDate]], 0), MATCH(tbl_dailyDashboard[[#Headers],[totalTransactions]], tbl_dateHistory[#Headers], 0)), "-")</f>
        <v>x</v>
      </c>
      <c r="H1330" s="46" t="str">
        <f>IFERROR(INDEX(tbl_dateHistory[], MATCH(tbl_dailyDashboard[[#This Row],[runDate]:[runDate]], tbl_dateHistory[[runDate]:[runDate]], 0), MATCH(tbl_dailyDashboard[[#Headers],[percentSuccessful]], tbl_dateHistory[#Headers], 0)), "-")</f>
        <v>x</v>
      </c>
      <c r="I1330" s="46" t="str">
        <f>IFERROR(INDEX(tbl_dateHistory[], MATCH(tbl_dailyDashboard[[#This Row],[runDate]:[runDate]], tbl_dateHistory[[runDate]:[runDate]], 0), MATCH(tbl_dailyDashboard[[#Headers],[percentBRE]], tbl_dateHistory[#Headers], 0)), "-")</f>
        <v>x</v>
      </c>
      <c r="J1330" s="47" t="str">
        <f>IFERROR(INDEX(tbl_dateHistory[], MATCH(tbl_dailyDashboard[[#This Row],[runDate]:[runDate]], tbl_dateHistory[[runDate]:[runDate]], 0), MATCH(tbl_dailyDashboard[[#Headers],[percentSystemErrors]], tbl_dateHistory[#Headers], 0)), "-")</f>
        <v>x</v>
      </c>
      <c r="K1330" s="69"/>
    </row>
    <row r="1331" spans="2:11" x14ac:dyDescent="0.3">
      <c r="B1331" s="63"/>
      <c r="C1331" s="45" t="str">
        <f>IFERROR((INDEX(tbl_dateHistory[], tbl_dailyDashboard[[#This Row],[rowLookup]], 1)), "-")</f>
        <v>x</v>
      </c>
      <c r="D1331" s="48" t="str">
        <f>IFERROR(INDEX(tbl_dateHistory[], MATCH(tbl_dailyDashboard[[#This Row],[runDate]:[runDate]], tbl_dateHistory[[runDate]:[runDate]], 0), MATCH(tbl_dailyDashboard[[#Headers],[avgBotRunTime]], tbl_dateHistory[#Headers], 0)), "-")</f>
        <v>x</v>
      </c>
      <c r="E1331" s="48" t="str">
        <f>IFERROR(INDEX(tbl_dateHistory[], MATCH(tbl_dailyDashboard[[#This Row],[runDate]:[runDate]], tbl_dateHistory[[runDate]:[runDate]], 0), MATCH(tbl_dailyDashboard[[#Headers],[avgTransactionTime]], tbl_dateHistory[#Headers], 0)), "-")</f>
        <v>x</v>
      </c>
      <c r="F1331" s="5" t="str">
        <f>IFERROR(INDEX(tbl_dateHistory[], MATCH(tbl_dailyDashboard[[#This Row],[runDate]:[runDate]], tbl_dateHistory[[runDate]:[runDate]], 0), MATCH(tbl_dailyDashboard[[#Headers],[botRuns]], tbl_dateHistory[#Headers], 0)), "-")</f>
        <v>x</v>
      </c>
      <c r="G1331" s="6" t="str">
        <f>IFERROR(INDEX(tbl_dateHistory[], MATCH(tbl_dailyDashboard[[#This Row],[runDate]:[runDate]], tbl_dateHistory[[runDate]:[runDate]], 0), MATCH(tbl_dailyDashboard[[#Headers],[totalTransactions]], tbl_dateHistory[#Headers], 0)), "-")</f>
        <v>x</v>
      </c>
      <c r="H1331" s="46" t="str">
        <f>IFERROR(INDEX(tbl_dateHistory[], MATCH(tbl_dailyDashboard[[#This Row],[runDate]:[runDate]], tbl_dateHistory[[runDate]:[runDate]], 0), MATCH(tbl_dailyDashboard[[#Headers],[percentSuccessful]], tbl_dateHistory[#Headers], 0)), "-")</f>
        <v>x</v>
      </c>
      <c r="I1331" s="46" t="str">
        <f>IFERROR(INDEX(tbl_dateHistory[], MATCH(tbl_dailyDashboard[[#This Row],[runDate]:[runDate]], tbl_dateHistory[[runDate]:[runDate]], 0), MATCH(tbl_dailyDashboard[[#Headers],[percentBRE]], tbl_dateHistory[#Headers], 0)), "-")</f>
        <v>x</v>
      </c>
      <c r="J1331" s="47" t="str">
        <f>IFERROR(INDEX(tbl_dateHistory[], MATCH(tbl_dailyDashboard[[#This Row],[runDate]:[runDate]], tbl_dateHistory[[runDate]:[runDate]], 0), MATCH(tbl_dailyDashboard[[#Headers],[percentSystemErrors]], tbl_dateHistory[#Headers], 0)), "-")</f>
        <v>x</v>
      </c>
      <c r="K1331" s="69"/>
    </row>
    <row r="1332" spans="2:11" x14ac:dyDescent="0.3">
      <c r="B1332" s="63"/>
      <c r="C1332" s="45" t="str">
        <f>IFERROR((INDEX(tbl_dateHistory[], tbl_dailyDashboard[[#This Row],[rowLookup]], 1)), "-")</f>
        <v>x</v>
      </c>
      <c r="D1332" s="48" t="str">
        <f>IFERROR(INDEX(tbl_dateHistory[], MATCH(tbl_dailyDashboard[[#This Row],[runDate]:[runDate]], tbl_dateHistory[[runDate]:[runDate]], 0), MATCH(tbl_dailyDashboard[[#Headers],[avgBotRunTime]], tbl_dateHistory[#Headers], 0)), "-")</f>
        <v>x</v>
      </c>
      <c r="E1332" s="48" t="str">
        <f>IFERROR(INDEX(tbl_dateHistory[], MATCH(tbl_dailyDashboard[[#This Row],[runDate]:[runDate]], tbl_dateHistory[[runDate]:[runDate]], 0), MATCH(tbl_dailyDashboard[[#Headers],[avgTransactionTime]], tbl_dateHistory[#Headers], 0)), "-")</f>
        <v>x</v>
      </c>
      <c r="F1332" s="5" t="str">
        <f>IFERROR(INDEX(tbl_dateHistory[], MATCH(tbl_dailyDashboard[[#This Row],[runDate]:[runDate]], tbl_dateHistory[[runDate]:[runDate]], 0), MATCH(tbl_dailyDashboard[[#Headers],[botRuns]], tbl_dateHistory[#Headers], 0)), "-")</f>
        <v>x</v>
      </c>
      <c r="G1332" s="6" t="str">
        <f>IFERROR(INDEX(tbl_dateHistory[], MATCH(tbl_dailyDashboard[[#This Row],[runDate]:[runDate]], tbl_dateHistory[[runDate]:[runDate]], 0), MATCH(tbl_dailyDashboard[[#Headers],[totalTransactions]], tbl_dateHistory[#Headers], 0)), "-")</f>
        <v>x</v>
      </c>
      <c r="H1332" s="46" t="str">
        <f>IFERROR(INDEX(tbl_dateHistory[], MATCH(tbl_dailyDashboard[[#This Row],[runDate]:[runDate]], tbl_dateHistory[[runDate]:[runDate]], 0), MATCH(tbl_dailyDashboard[[#Headers],[percentSuccessful]], tbl_dateHistory[#Headers], 0)), "-")</f>
        <v>x</v>
      </c>
      <c r="I1332" s="46" t="str">
        <f>IFERROR(INDEX(tbl_dateHistory[], MATCH(tbl_dailyDashboard[[#This Row],[runDate]:[runDate]], tbl_dateHistory[[runDate]:[runDate]], 0), MATCH(tbl_dailyDashboard[[#Headers],[percentBRE]], tbl_dateHistory[#Headers], 0)), "-")</f>
        <v>x</v>
      </c>
      <c r="J1332" s="47" t="str">
        <f>IFERROR(INDEX(tbl_dateHistory[], MATCH(tbl_dailyDashboard[[#This Row],[runDate]:[runDate]], tbl_dateHistory[[runDate]:[runDate]], 0), MATCH(tbl_dailyDashboard[[#Headers],[percentSystemErrors]], tbl_dateHistory[#Headers], 0)), "-")</f>
        <v>x</v>
      </c>
      <c r="K1332" s="69"/>
    </row>
    <row r="1333" spans="2:11" x14ac:dyDescent="0.3">
      <c r="B1333" s="63"/>
      <c r="C1333" s="45" t="str">
        <f>IFERROR((INDEX(tbl_dateHistory[], tbl_dailyDashboard[[#This Row],[rowLookup]], 1)), "-")</f>
        <v>x</v>
      </c>
      <c r="D1333" s="48" t="str">
        <f>IFERROR(INDEX(tbl_dateHistory[], MATCH(tbl_dailyDashboard[[#This Row],[runDate]:[runDate]], tbl_dateHistory[[runDate]:[runDate]], 0), MATCH(tbl_dailyDashboard[[#Headers],[avgBotRunTime]], tbl_dateHistory[#Headers], 0)), "-")</f>
        <v>x</v>
      </c>
      <c r="E1333" s="48" t="str">
        <f>IFERROR(INDEX(tbl_dateHistory[], MATCH(tbl_dailyDashboard[[#This Row],[runDate]:[runDate]], tbl_dateHistory[[runDate]:[runDate]], 0), MATCH(tbl_dailyDashboard[[#Headers],[avgTransactionTime]], tbl_dateHistory[#Headers], 0)), "-")</f>
        <v>x</v>
      </c>
      <c r="F1333" s="5" t="str">
        <f>IFERROR(INDEX(tbl_dateHistory[], MATCH(tbl_dailyDashboard[[#This Row],[runDate]:[runDate]], tbl_dateHistory[[runDate]:[runDate]], 0), MATCH(tbl_dailyDashboard[[#Headers],[botRuns]], tbl_dateHistory[#Headers], 0)), "-")</f>
        <v>x</v>
      </c>
      <c r="G1333" s="6" t="str">
        <f>IFERROR(INDEX(tbl_dateHistory[], MATCH(tbl_dailyDashboard[[#This Row],[runDate]:[runDate]], tbl_dateHistory[[runDate]:[runDate]], 0), MATCH(tbl_dailyDashboard[[#Headers],[totalTransactions]], tbl_dateHistory[#Headers], 0)), "-")</f>
        <v>x</v>
      </c>
      <c r="H1333" s="46" t="str">
        <f>IFERROR(INDEX(tbl_dateHistory[], MATCH(tbl_dailyDashboard[[#This Row],[runDate]:[runDate]], tbl_dateHistory[[runDate]:[runDate]], 0), MATCH(tbl_dailyDashboard[[#Headers],[percentSuccessful]], tbl_dateHistory[#Headers], 0)), "-")</f>
        <v>x</v>
      </c>
      <c r="I1333" s="46" t="str">
        <f>IFERROR(INDEX(tbl_dateHistory[], MATCH(tbl_dailyDashboard[[#This Row],[runDate]:[runDate]], tbl_dateHistory[[runDate]:[runDate]], 0), MATCH(tbl_dailyDashboard[[#Headers],[percentBRE]], tbl_dateHistory[#Headers], 0)), "-")</f>
        <v>x</v>
      </c>
      <c r="J1333" s="47" t="str">
        <f>IFERROR(INDEX(tbl_dateHistory[], MATCH(tbl_dailyDashboard[[#This Row],[runDate]:[runDate]], tbl_dateHistory[[runDate]:[runDate]], 0), MATCH(tbl_dailyDashboard[[#Headers],[percentSystemErrors]], tbl_dateHistory[#Headers], 0)), "-")</f>
        <v>x</v>
      </c>
      <c r="K1333" s="69"/>
    </row>
    <row r="1334" spans="2:11" x14ac:dyDescent="0.3">
      <c r="B1334" s="63"/>
      <c r="C1334" s="45" t="str">
        <f>IFERROR((INDEX(tbl_dateHistory[], tbl_dailyDashboard[[#This Row],[rowLookup]], 1)), "-")</f>
        <v>x</v>
      </c>
      <c r="D1334" s="48" t="str">
        <f>IFERROR(INDEX(tbl_dateHistory[], MATCH(tbl_dailyDashboard[[#This Row],[runDate]:[runDate]], tbl_dateHistory[[runDate]:[runDate]], 0), MATCH(tbl_dailyDashboard[[#Headers],[avgBotRunTime]], tbl_dateHistory[#Headers], 0)), "-")</f>
        <v>x</v>
      </c>
      <c r="E1334" s="48" t="str">
        <f>IFERROR(INDEX(tbl_dateHistory[], MATCH(tbl_dailyDashboard[[#This Row],[runDate]:[runDate]], tbl_dateHistory[[runDate]:[runDate]], 0), MATCH(tbl_dailyDashboard[[#Headers],[avgTransactionTime]], tbl_dateHistory[#Headers], 0)), "-")</f>
        <v>x</v>
      </c>
      <c r="F1334" s="5" t="str">
        <f>IFERROR(INDEX(tbl_dateHistory[], MATCH(tbl_dailyDashboard[[#This Row],[runDate]:[runDate]], tbl_dateHistory[[runDate]:[runDate]], 0), MATCH(tbl_dailyDashboard[[#Headers],[botRuns]], tbl_dateHistory[#Headers], 0)), "-")</f>
        <v>x</v>
      </c>
      <c r="G1334" s="6" t="str">
        <f>IFERROR(INDEX(tbl_dateHistory[], MATCH(tbl_dailyDashboard[[#This Row],[runDate]:[runDate]], tbl_dateHistory[[runDate]:[runDate]], 0), MATCH(tbl_dailyDashboard[[#Headers],[totalTransactions]], tbl_dateHistory[#Headers], 0)), "-")</f>
        <v>x</v>
      </c>
      <c r="H1334" s="46" t="str">
        <f>IFERROR(INDEX(tbl_dateHistory[], MATCH(tbl_dailyDashboard[[#This Row],[runDate]:[runDate]], tbl_dateHistory[[runDate]:[runDate]], 0), MATCH(tbl_dailyDashboard[[#Headers],[percentSuccessful]], tbl_dateHistory[#Headers], 0)), "-")</f>
        <v>x</v>
      </c>
      <c r="I1334" s="46" t="str">
        <f>IFERROR(INDEX(tbl_dateHistory[], MATCH(tbl_dailyDashboard[[#This Row],[runDate]:[runDate]], tbl_dateHistory[[runDate]:[runDate]], 0), MATCH(tbl_dailyDashboard[[#Headers],[percentBRE]], tbl_dateHistory[#Headers], 0)), "-")</f>
        <v>x</v>
      </c>
      <c r="J1334" s="47" t="str">
        <f>IFERROR(INDEX(tbl_dateHistory[], MATCH(tbl_dailyDashboard[[#This Row],[runDate]:[runDate]], tbl_dateHistory[[runDate]:[runDate]], 0), MATCH(tbl_dailyDashboard[[#Headers],[percentSystemErrors]], tbl_dateHistory[#Headers], 0)), "-")</f>
        <v>x</v>
      </c>
      <c r="K1334" s="69"/>
    </row>
    <row r="1335" spans="2:11" x14ac:dyDescent="0.3">
      <c r="B1335" s="63"/>
      <c r="C1335" s="45" t="str">
        <f>IFERROR((INDEX(tbl_dateHistory[], tbl_dailyDashboard[[#This Row],[rowLookup]], 1)), "-")</f>
        <v>x</v>
      </c>
      <c r="D1335" s="48" t="str">
        <f>IFERROR(INDEX(tbl_dateHistory[], MATCH(tbl_dailyDashboard[[#This Row],[runDate]:[runDate]], tbl_dateHistory[[runDate]:[runDate]], 0), MATCH(tbl_dailyDashboard[[#Headers],[avgBotRunTime]], tbl_dateHistory[#Headers], 0)), "-")</f>
        <v>x</v>
      </c>
      <c r="E1335" s="48" t="str">
        <f>IFERROR(INDEX(tbl_dateHistory[], MATCH(tbl_dailyDashboard[[#This Row],[runDate]:[runDate]], tbl_dateHistory[[runDate]:[runDate]], 0), MATCH(tbl_dailyDashboard[[#Headers],[avgTransactionTime]], tbl_dateHistory[#Headers], 0)), "-")</f>
        <v>x</v>
      </c>
      <c r="F1335" s="5" t="str">
        <f>IFERROR(INDEX(tbl_dateHistory[], MATCH(tbl_dailyDashboard[[#This Row],[runDate]:[runDate]], tbl_dateHistory[[runDate]:[runDate]], 0), MATCH(tbl_dailyDashboard[[#Headers],[botRuns]], tbl_dateHistory[#Headers], 0)), "-")</f>
        <v>x</v>
      </c>
      <c r="G1335" s="6" t="str">
        <f>IFERROR(INDEX(tbl_dateHistory[], MATCH(tbl_dailyDashboard[[#This Row],[runDate]:[runDate]], tbl_dateHistory[[runDate]:[runDate]], 0), MATCH(tbl_dailyDashboard[[#Headers],[totalTransactions]], tbl_dateHistory[#Headers], 0)), "-")</f>
        <v>x</v>
      </c>
      <c r="H1335" s="46" t="str">
        <f>IFERROR(INDEX(tbl_dateHistory[], MATCH(tbl_dailyDashboard[[#This Row],[runDate]:[runDate]], tbl_dateHistory[[runDate]:[runDate]], 0), MATCH(tbl_dailyDashboard[[#Headers],[percentSuccessful]], tbl_dateHistory[#Headers], 0)), "-")</f>
        <v>x</v>
      </c>
      <c r="I1335" s="46" t="str">
        <f>IFERROR(INDEX(tbl_dateHistory[], MATCH(tbl_dailyDashboard[[#This Row],[runDate]:[runDate]], tbl_dateHistory[[runDate]:[runDate]], 0), MATCH(tbl_dailyDashboard[[#Headers],[percentBRE]], tbl_dateHistory[#Headers], 0)), "-")</f>
        <v>x</v>
      </c>
      <c r="J1335" s="47" t="str">
        <f>IFERROR(INDEX(tbl_dateHistory[], MATCH(tbl_dailyDashboard[[#This Row],[runDate]:[runDate]], tbl_dateHistory[[runDate]:[runDate]], 0), MATCH(tbl_dailyDashboard[[#Headers],[percentSystemErrors]], tbl_dateHistory[#Headers], 0)), "-")</f>
        <v>x</v>
      </c>
      <c r="K1335" s="69"/>
    </row>
    <row r="1336" spans="2:11" x14ac:dyDescent="0.3">
      <c r="B1336" s="63"/>
      <c r="C1336" s="45" t="str">
        <f>IFERROR((INDEX(tbl_dateHistory[], tbl_dailyDashboard[[#This Row],[rowLookup]], 1)), "-")</f>
        <v>x</v>
      </c>
      <c r="D1336" s="48" t="str">
        <f>IFERROR(INDEX(tbl_dateHistory[], MATCH(tbl_dailyDashboard[[#This Row],[runDate]:[runDate]], tbl_dateHistory[[runDate]:[runDate]], 0), MATCH(tbl_dailyDashboard[[#Headers],[avgBotRunTime]], tbl_dateHistory[#Headers], 0)), "-")</f>
        <v>x</v>
      </c>
      <c r="E1336" s="48" t="str">
        <f>IFERROR(INDEX(tbl_dateHistory[], MATCH(tbl_dailyDashboard[[#This Row],[runDate]:[runDate]], tbl_dateHistory[[runDate]:[runDate]], 0), MATCH(tbl_dailyDashboard[[#Headers],[avgTransactionTime]], tbl_dateHistory[#Headers], 0)), "-")</f>
        <v>x</v>
      </c>
      <c r="F1336" s="5" t="str">
        <f>IFERROR(INDEX(tbl_dateHistory[], MATCH(tbl_dailyDashboard[[#This Row],[runDate]:[runDate]], tbl_dateHistory[[runDate]:[runDate]], 0), MATCH(tbl_dailyDashboard[[#Headers],[botRuns]], tbl_dateHistory[#Headers], 0)), "-")</f>
        <v>x</v>
      </c>
      <c r="G1336" s="6" t="str">
        <f>IFERROR(INDEX(tbl_dateHistory[], MATCH(tbl_dailyDashboard[[#This Row],[runDate]:[runDate]], tbl_dateHistory[[runDate]:[runDate]], 0), MATCH(tbl_dailyDashboard[[#Headers],[totalTransactions]], tbl_dateHistory[#Headers], 0)), "-")</f>
        <v>x</v>
      </c>
      <c r="H1336" s="46" t="str">
        <f>IFERROR(INDEX(tbl_dateHistory[], MATCH(tbl_dailyDashboard[[#This Row],[runDate]:[runDate]], tbl_dateHistory[[runDate]:[runDate]], 0), MATCH(tbl_dailyDashboard[[#Headers],[percentSuccessful]], tbl_dateHistory[#Headers], 0)), "-")</f>
        <v>x</v>
      </c>
      <c r="I1336" s="46" t="str">
        <f>IFERROR(INDEX(tbl_dateHistory[], MATCH(tbl_dailyDashboard[[#This Row],[runDate]:[runDate]], tbl_dateHistory[[runDate]:[runDate]], 0), MATCH(tbl_dailyDashboard[[#Headers],[percentBRE]], tbl_dateHistory[#Headers], 0)), "-")</f>
        <v>x</v>
      </c>
      <c r="J1336" s="47" t="str">
        <f>IFERROR(INDEX(tbl_dateHistory[], MATCH(tbl_dailyDashboard[[#This Row],[runDate]:[runDate]], tbl_dateHistory[[runDate]:[runDate]], 0), MATCH(tbl_dailyDashboard[[#Headers],[percentSystemErrors]], tbl_dateHistory[#Headers], 0)), "-")</f>
        <v>x</v>
      </c>
      <c r="K1336" s="69"/>
    </row>
    <row r="1337" spans="2:11" x14ac:dyDescent="0.3">
      <c r="B1337" s="63"/>
      <c r="C1337" s="45" t="str">
        <f>IFERROR((INDEX(tbl_dateHistory[], tbl_dailyDashboard[[#This Row],[rowLookup]], 1)), "-")</f>
        <v>x</v>
      </c>
      <c r="D1337" s="48" t="str">
        <f>IFERROR(INDEX(tbl_dateHistory[], MATCH(tbl_dailyDashboard[[#This Row],[runDate]:[runDate]], tbl_dateHistory[[runDate]:[runDate]], 0), MATCH(tbl_dailyDashboard[[#Headers],[avgBotRunTime]], tbl_dateHistory[#Headers], 0)), "-")</f>
        <v>x</v>
      </c>
      <c r="E1337" s="48" t="str">
        <f>IFERROR(INDEX(tbl_dateHistory[], MATCH(tbl_dailyDashboard[[#This Row],[runDate]:[runDate]], tbl_dateHistory[[runDate]:[runDate]], 0), MATCH(tbl_dailyDashboard[[#Headers],[avgTransactionTime]], tbl_dateHistory[#Headers], 0)), "-")</f>
        <v>x</v>
      </c>
      <c r="F1337" s="5" t="str">
        <f>IFERROR(INDEX(tbl_dateHistory[], MATCH(tbl_dailyDashboard[[#This Row],[runDate]:[runDate]], tbl_dateHistory[[runDate]:[runDate]], 0), MATCH(tbl_dailyDashboard[[#Headers],[botRuns]], tbl_dateHistory[#Headers], 0)), "-")</f>
        <v>x</v>
      </c>
      <c r="G1337" s="6" t="str">
        <f>IFERROR(INDEX(tbl_dateHistory[], MATCH(tbl_dailyDashboard[[#This Row],[runDate]:[runDate]], tbl_dateHistory[[runDate]:[runDate]], 0), MATCH(tbl_dailyDashboard[[#Headers],[totalTransactions]], tbl_dateHistory[#Headers], 0)), "-")</f>
        <v>x</v>
      </c>
      <c r="H1337" s="46" t="str">
        <f>IFERROR(INDEX(tbl_dateHistory[], MATCH(tbl_dailyDashboard[[#This Row],[runDate]:[runDate]], tbl_dateHistory[[runDate]:[runDate]], 0), MATCH(tbl_dailyDashboard[[#Headers],[percentSuccessful]], tbl_dateHistory[#Headers], 0)), "-")</f>
        <v>x</v>
      </c>
      <c r="I1337" s="46" t="str">
        <f>IFERROR(INDEX(tbl_dateHistory[], MATCH(tbl_dailyDashboard[[#This Row],[runDate]:[runDate]], tbl_dateHistory[[runDate]:[runDate]], 0), MATCH(tbl_dailyDashboard[[#Headers],[percentBRE]], tbl_dateHistory[#Headers], 0)), "-")</f>
        <v>x</v>
      </c>
      <c r="J1337" s="47" t="str">
        <f>IFERROR(INDEX(tbl_dateHistory[], MATCH(tbl_dailyDashboard[[#This Row],[runDate]:[runDate]], tbl_dateHistory[[runDate]:[runDate]], 0), MATCH(tbl_dailyDashboard[[#Headers],[percentSystemErrors]], tbl_dateHistory[#Headers], 0)), "-")</f>
        <v>x</v>
      </c>
      <c r="K1337" s="69"/>
    </row>
    <row r="1338" spans="2:11" x14ac:dyDescent="0.3">
      <c r="B1338" s="63"/>
      <c r="C1338" s="45" t="str">
        <f>IFERROR((INDEX(tbl_dateHistory[], tbl_dailyDashboard[[#This Row],[rowLookup]], 1)), "-")</f>
        <v>x</v>
      </c>
      <c r="D1338" s="48" t="str">
        <f>IFERROR(INDEX(tbl_dateHistory[], MATCH(tbl_dailyDashboard[[#This Row],[runDate]:[runDate]], tbl_dateHistory[[runDate]:[runDate]], 0), MATCH(tbl_dailyDashboard[[#Headers],[avgBotRunTime]], tbl_dateHistory[#Headers], 0)), "-")</f>
        <v>x</v>
      </c>
      <c r="E1338" s="48" t="str">
        <f>IFERROR(INDEX(tbl_dateHistory[], MATCH(tbl_dailyDashboard[[#This Row],[runDate]:[runDate]], tbl_dateHistory[[runDate]:[runDate]], 0), MATCH(tbl_dailyDashboard[[#Headers],[avgTransactionTime]], tbl_dateHistory[#Headers], 0)), "-")</f>
        <v>x</v>
      </c>
      <c r="F1338" s="5" t="str">
        <f>IFERROR(INDEX(tbl_dateHistory[], MATCH(tbl_dailyDashboard[[#This Row],[runDate]:[runDate]], tbl_dateHistory[[runDate]:[runDate]], 0), MATCH(tbl_dailyDashboard[[#Headers],[botRuns]], tbl_dateHistory[#Headers], 0)), "-")</f>
        <v>x</v>
      </c>
      <c r="G1338" s="6" t="str">
        <f>IFERROR(INDEX(tbl_dateHistory[], MATCH(tbl_dailyDashboard[[#This Row],[runDate]:[runDate]], tbl_dateHistory[[runDate]:[runDate]], 0), MATCH(tbl_dailyDashboard[[#Headers],[totalTransactions]], tbl_dateHistory[#Headers], 0)), "-")</f>
        <v>x</v>
      </c>
      <c r="H1338" s="46" t="str">
        <f>IFERROR(INDEX(tbl_dateHistory[], MATCH(tbl_dailyDashboard[[#This Row],[runDate]:[runDate]], tbl_dateHistory[[runDate]:[runDate]], 0), MATCH(tbl_dailyDashboard[[#Headers],[percentSuccessful]], tbl_dateHistory[#Headers], 0)), "-")</f>
        <v>x</v>
      </c>
      <c r="I1338" s="46" t="str">
        <f>IFERROR(INDEX(tbl_dateHistory[], MATCH(tbl_dailyDashboard[[#This Row],[runDate]:[runDate]], tbl_dateHistory[[runDate]:[runDate]], 0), MATCH(tbl_dailyDashboard[[#Headers],[percentBRE]], tbl_dateHistory[#Headers], 0)), "-")</f>
        <v>x</v>
      </c>
      <c r="J1338" s="47" t="str">
        <f>IFERROR(INDEX(tbl_dateHistory[], MATCH(tbl_dailyDashboard[[#This Row],[runDate]:[runDate]], tbl_dateHistory[[runDate]:[runDate]], 0), MATCH(tbl_dailyDashboard[[#Headers],[percentSystemErrors]], tbl_dateHistory[#Headers], 0)), "-")</f>
        <v>x</v>
      </c>
      <c r="K1338" s="69"/>
    </row>
    <row r="1339" spans="2:11" x14ac:dyDescent="0.3">
      <c r="B1339" s="63"/>
      <c r="C1339" s="45" t="str">
        <f>IFERROR((INDEX(tbl_dateHistory[], tbl_dailyDashboard[[#This Row],[rowLookup]], 1)), "-")</f>
        <v>x</v>
      </c>
      <c r="D1339" s="48" t="str">
        <f>IFERROR(INDEX(tbl_dateHistory[], MATCH(tbl_dailyDashboard[[#This Row],[runDate]:[runDate]], tbl_dateHistory[[runDate]:[runDate]], 0), MATCH(tbl_dailyDashboard[[#Headers],[avgBotRunTime]], tbl_dateHistory[#Headers], 0)), "-")</f>
        <v>x</v>
      </c>
      <c r="E1339" s="48" t="str">
        <f>IFERROR(INDEX(tbl_dateHistory[], MATCH(tbl_dailyDashboard[[#This Row],[runDate]:[runDate]], tbl_dateHistory[[runDate]:[runDate]], 0), MATCH(tbl_dailyDashboard[[#Headers],[avgTransactionTime]], tbl_dateHistory[#Headers], 0)), "-")</f>
        <v>x</v>
      </c>
      <c r="F1339" s="5" t="str">
        <f>IFERROR(INDEX(tbl_dateHistory[], MATCH(tbl_dailyDashboard[[#This Row],[runDate]:[runDate]], tbl_dateHistory[[runDate]:[runDate]], 0), MATCH(tbl_dailyDashboard[[#Headers],[botRuns]], tbl_dateHistory[#Headers], 0)), "-")</f>
        <v>x</v>
      </c>
      <c r="G1339" s="6" t="str">
        <f>IFERROR(INDEX(tbl_dateHistory[], MATCH(tbl_dailyDashboard[[#This Row],[runDate]:[runDate]], tbl_dateHistory[[runDate]:[runDate]], 0), MATCH(tbl_dailyDashboard[[#Headers],[totalTransactions]], tbl_dateHistory[#Headers], 0)), "-")</f>
        <v>x</v>
      </c>
      <c r="H1339" s="46" t="str">
        <f>IFERROR(INDEX(tbl_dateHistory[], MATCH(tbl_dailyDashboard[[#This Row],[runDate]:[runDate]], tbl_dateHistory[[runDate]:[runDate]], 0), MATCH(tbl_dailyDashboard[[#Headers],[percentSuccessful]], tbl_dateHistory[#Headers], 0)), "-")</f>
        <v>x</v>
      </c>
      <c r="I1339" s="46" t="str">
        <f>IFERROR(INDEX(tbl_dateHistory[], MATCH(tbl_dailyDashboard[[#This Row],[runDate]:[runDate]], tbl_dateHistory[[runDate]:[runDate]], 0), MATCH(tbl_dailyDashboard[[#Headers],[percentBRE]], tbl_dateHistory[#Headers], 0)), "-")</f>
        <v>x</v>
      </c>
      <c r="J1339" s="47" t="str">
        <f>IFERROR(INDEX(tbl_dateHistory[], MATCH(tbl_dailyDashboard[[#This Row],[runDate]:[runDate]], tbl_dateHistory[[runDate]:[runDate]], 0), MATCH(tbl_dailyDashboard[[#Headers],[percentSystemErrors]], tbl_dateHistory[#Headers], 0)), "-")</f>
        <v>x</v>
      </c>
      <c r="K1339" s="69"/>
    </row>
    <row r="1340" spans="2:11" x14ac:dyDescent="0.3">
      <c r="B1340" s="63"/>
      <c r="C1340" s="45" t="str">
        <f>IFERROR((INDEX(tbl_dateHistory[], tbl_dailyDashboard[[#This Row],[rowLookup]], 1)), "-")</f>
        <v>x</v>
      </c>
      <c r="D1340" s="48" t="str">
        <f>IFERROR(INDEX(tbl_dateHistory[], MATCH(tbl_dailyDashboard[[#This Row],[runDate]:[runDate]], tbl_dateHistory[[runDate]:[runDate]], 0), MATCH(tbl_dailyDashboard[[#Headers],[avgBotRunTime]], tbl_dateHistory[#Headers], 0)), "-")</f>
        <v>x</v>
      </c>
      <c r="E1340" s="48" t="str">
        <f>IFERROR(INDEX(tbl_dateHistory[], MATCH(tbl_dailyDashboard[[#This Row],[runDate]:[runDate]], tbl_dateHistory[[runDate]:[runDate]], 0), MATCH(tbl_dailyDashboard[[#Headers],[avgTransactionTime]], tbl_dateHistory[#Headers], 0)), "-")</f>
        <v>x</v>
      </c>
      <c r="F1340" s="5" t="str">
        <f>IFERROR(INDEX(tbl_dateHistory[], MATCH(tbl_dailyDashboard[[#This Row],[runDate]:[runDate]], tbl_dateHistory[[runDate]:[runDate]], 0), MATCH(tbl_dailyDashboard[[#Headers],[botRuns]], tbl_dateHistory[#Headers], 0)), "-")</f>
        <v>x</v>
      </c>
      <c r="G1340" s="6" t="str">
        <f>IFERROR(INDEX(tbl_dateHistory[], MATCH(tbl_dailyDashboard[[#This Row],[runDate]:[runDate]], tbl_dateHistory[[runDate]:[runDate]], 0), MATCH(tbl_dailyDashboard[[#Headers],[totalTransactions]], tbl_dateHistory[#Headers], 0)), "-")</f>
        <v>x</v>
      </c>
      <c r="H1340" s="46" t="str">
        <f>IFERROR(INDEX(tbl_dateHistory[], MATCH(tbl_dailyDashboard[[#This Row],[runDate]:[runDate]], tbl_dateHistory[[runDate]:[runDate]], 0), MATCH(tbl_dailyDashboard[[#Headers],[percentSuccessful]], tbl_dateHistory[#Headers], 0)), "-")</f>
        <v>x</v>
      </c>
      <c r="I1340" s="46" t="str">
        <f>IFERROR(INDEX(tbl_dateHistory[], MATCH(tbl_dailyDashboard[[#This Row],[runDate]:[runDate]], tbl_dateHistory[[runDate]:[runDate]], 0), MATCH(tbl_dailyDashboard[[#Headers],[percentBRE]], tbl_dateHistory[#Headers], 0)), "-")</f>
        <v>x</v>
      </c>
      <c r="J1340" s="47" t="str">
        <f>IFERROR(INDEX(tbl_dateHistory[], MATCH(tbl_dailyDashboard[[#This Row],[runDate]:[runDate]], tbl_dateHistory[[runDate]:[runDate]], 0), MATCH(tbl_dailyDashboard[[#Headers],[percentSystemErrors]], tbl_dateHistory[#Headers], 0)), "-")</f>
        <v>x</v>
      </c>
      <c r="K1340" s="69"/>
    </row>
    <row r="1341" spans="2:11" x14ac:dyDescent="0.3">
      <c r="B1341" s="63"/>
      <c r="C1341" s="45" t="str">
        <f>IFERROR((INDEX(tbl_dateHistory[], tbl_dailyDashboard[[#This Row],[rowLookup]], 1)), "-")</f>
        <v>x</v>
      </c>
      <c r="D1341" s="48" t="str">
        <f>IFERROR(INDEX(tbl_dateHistory[], MATCH(tbl_dailyDashboard[[#This Row],[runDate]:[runDate]], tbl_dateHistory[[runDate]:[runDate]], 0), MATCH(tbl_dailyDashboard[[#Headers],[avgBotRunTime]], tbl_dateHistory[#Headers], 0)), "-")</f>
        <v>x</v>
      </c>
      <c r="E1341" s="48" t="str">
        <f>IFERROR(INDEX(tbl_dateHistory[], MATCH(tbl_dailyDashboard[[#This Row],[runDate]:[runDate]], tbl_dateHistory[[runDate]:[runDate]], 0), MATCH(tbl_dailyDashboard[[#Headers],[avgTransactionTime]], tbl_dateHistory[#Headers], 0)), "-")</f>
        <v>x</v>
      </c>
      <c r="F1341" s="5" t="str">
        <f>IFERROR(INDEX(tbl_dateHistory[], MATCH(tbl_dailyDashboard[[#This Row],[runDate]:[runDate]], tbl_dateHistory[[runDate]:[runDate]], 0), MATCH(tbl_dailyDashboard[[#Headers],[botRuns]], tbl_dateHistory[#Headers], 0)), "-")</f>
        <v>x</v>
      </c>
      <c r="G1341" s="6" t="str">
        <f>IFERROR(INDEX(tbl_dateHistory[], MATCH(tbl_dailyDashboard[[#This Row],[runDate]:[runDate]], tbl_dateHistory[[runDate]:[runDate]], 0), MATCH(tbl_dailyDashboard[[#Headers],[totalTransactions]], tbl_dateHistory[#Headers], 0)), "-")</f>
        <v>x</v>
      </c>
      <c r="H1341" s="46" t="str">
        <f>IFERROR(INDEX(tbl_dateHistory[], MATCH(tbl_dailyDashboard[[#This Row],[runDate]:[runDate]], tbl_dateHistory[[runDate]:[runDate]], 0), MATCH(tbl_dailyDashboard[[#Headers],[percentSuccessful]], tbl_dateHistory[#Headers], 0)), "-")</f>
        <v>x</v>
      </c>
      <c r="I1341" s="46" t="str">
        <f>IFERROR(INDEX(tbl_dateHistory[], MATCH(tbl_dailyDashboard[[#This Row],[runDate]:[runDate]], tbl_dateHistory[[runDate]:[runDate]], 0), MATCH(tbl_dailyDashboard[[#Headers],[percentBRE]], tbl_dateHistory[#Headers], 0)), "-")</f>
        <v>x</v>
      </c>
      <c r="J1341" s="47" t="str">
        <f>IFERROR(INDEX(tbl_dateHistory[], MATCH(tbl_dailyDashboard[[#This Row],[runDate]:[runDate]], tbl_dateHistory[[runDate]:[runDate]], 0), MATCH(tbl_dailyDashboard[[#Headers],[percentSystemErrors]], tbl_dateHistory[#Headers], 0)), "-")</f>
        <v>x</v>
      </c>
      <c r="K1341" s="69"/>
    </row>
    <row r="1342" spans="2:11" x14ac:dyDescent="0.3">
      <c r="B1342" s="63"/>
      <c r="C1342" s="45" t="str">
        <f>IFERROR((INDEX(tbl_dateHistory[], tbl_dailyDashboard[[#This Row],[rowLookup]], 1)), "-")</f>
        <v>x</v>
      </c>
      <c r="D1342" s="48" t="str">
        <f>IFERROR(INDEX(tbl_dateHistory[], MATCH(tbl_dailyDashboard[[#This Row],[runDate]:[runDate]], tbl_dateHistory[[runDate]:[runDate]], 0), MATCH(tbl_dailyDashboard[[#Headers],[avgBotRunTime]], tbl_dateHistory[#Headers], 0)), "-")</f>
        <v>x</v>
      </c>
      <c r="E1342" s="48" t="str">
        <f>IFERROR(INDEX(tbl_dateHistory[], MATCH(tbl_dailyDashboard[[#This Row],[runDate]:[runDate]], tbl_dateHistory[[runDate]:[runDate]], 0), MATCH(tbl_dailyDashboard[[#Headers],[avgTransactionTime]], tbl_dateHistory[#Headers], 0)), "-")</f>
        <v>x</v>
      </c>
      <c r="F1342" s="5" t="str">
        <f>IFERROR(INDEX(tbl_dateHistory[], MATCH(tbl_dailyDashboard[[#This Row],[runDate]:[runDate]], tbl_dateHistory[[runDate]:[runDate]], 0), MATCH(tbl_dailyDashboard[[#Headers],[botRuns]], tbl_dateHistory[#Headers], 0)), "-")</f>
        <v>x</v>
      </c>
      <c r="G1342" s="6" t="str">
        <f>IFERROR(INDEX(tbl_dateHistory[], MATCH(tbl_dailyDashboard[[#This Row],[runDate]:[runDate]], tbl_dateHistory[[runDate]:[runDate]], 0), MATCH(tbl_dailyDashboard[[#Headers],[totalTransactions]], tbl_dateHistory[#Headers], 0)), "-")</f>
        <v>x</v>
      </c>
      <c r="H1342" s="46" t="str">
        <f>IFERROR(INDEX(tbl_dateHistory[], MATCH(tbl_dailyDashboard[[#This Row],[runDate]:[runDate]], tbl_dateHistory[[runDate]:[runDate]], 0), MATCH(tbl_dailyDashboard[[#Headers],[percentSuccessful]], tbl_dateHistory[#Headers], 0)), "-")</f>
        <v>x</v>
      </c>
      <c r="I1342" s="46" t="str">
        <f>IFERROR(INDEX(tbl_dateHistory[], MATCH(tbl_dailyDashboard[[#This Row],[runDate]:[runDate]], tbl_dateHistory[[runDate]:[runDate]], 0), MATCH(tbl_dailyDashboard[[#Headers],[percentBRE]], tbl_dateHistory[#Headers], 0)), "-")</f>
        <v>x</v>
      </c>
      <c r="J1342" s="47" t="str">
        <f>IFERROR(INDEX(tbl_dateHistory[], MATCH(tbl_dailyDashboard[[#This Row],[runDate]:[runDate]], tbl_dateHistory[[runDate]:[runDate]], 0), MATCH(tbl_dailyDashboard[[#Headers],[percentSystemErrors]], tbl_dateHistory[#Headers], 0)), "-")</f>
        <v>x</v>
      </c>
      <c r="K1342" s="69"/>
    </row>
    <row r="1343" spans="2:11" x14ac:dyDescent="0.3">
      <c r="B1343" s="63"/>
      <c r="C1343" s="45" t="str">
        <f>IFERROR((INDEX(tbl_dateHistory[], tbl_dailyDashboard[[#This Row],[rowLookup]], 1)), "-")</f>
        <v>x</v>
      </c>
      <c r="D1343" s="48" t="str">
        <f>IFERROR(INDEX(tbl_dateHistory[], MATCH(tbl_dailyDashboard[[#This Row],[runDate]:[runDate]], tbl_dateHistory[[runDate]:[runDate]], 0), MATCH(tbl_dailyDashboard[[#Headers],[avgBotRunTime]], tbl_dateHistory[#Headers], 0)), "-")</f>
        <v>x</v>
      </c>
      <c r="E1343" s="48" t="str">
        <f>IFERROR(INDEX(tbl_dateHistory[], MATCH(tbl_dailyDashboard[[#This Row],[runDate]:[runDate]], tbl_dateHistory[[runDate]:[runDate]], 0), MATCH(tbl_dailyDashboard[[#Headers],[avgTransactionTime]], tbl_dateHistory[#Headers], 0)), "-")</f>
        <v>x</v>
      </c>
      <c r="F1343" s="5" t="str">
        <f>IFERROR(INDEX(tbl_dateHistory[], MATCH(tbl_dailyDashboard[[#This Row],[runDate]:[runDate]], tbl_dateHistory[[runDate]:[runDate]], 0), MATCH(tbl_dailyDashboard[[#Headers],[botRuns]], tbl_dateHistory[#Headers], 0)), "-")</f>
        <v>x</v>
      </c>
      <c r="G1343" s="6" t="str">
        <f>IFERROR(INDEX(tbl_dateHistory[], MATCH(tbl_dailyDashboard[[#This Row],[runDate]:[runDate]], tbl_dateHistory[[runDate]:[runDate]], 0), MATCH(tbl_dailyDashboard[[#Headers],[totalTransactions]], tbl_dateHistory[#Headers], 0)), "-")</f>
        <v>x</v>
      </c>
      <c r="H1343" s="46" t="str">
        <f>IFERROR(INDEX(tbl_dateHistory[], MATCH(tbl_dailyDashboard[[#This Row],[runDate]:[runDate]], tbl_dateHistory[[runDate]:[runDate]], 0), MATCH(tbl_dailyDashboard[[#Headers],[percentSuccessful]], tbl_dateHistory[#Headers], 0)), "-")</f>
        <v>x</v>
      </c>
      <c r="I1343" s="46" t="str">
        <f>IFERROR(INDEX(tbl_dateHistory[], MATCH(tbl_dailyDashboard[[#This Row],[runDate]:[runDate]], tbl_dateHistory[[runDate]:[runDate]], 0), MATCH(tbl_dailyDashboard[[#Headers],[percentBRE]], tbl_dateHistory[#Headers], 0)), "-")</f>
        <v>x</v>
      </c>
      <c r="J1343" s="47" t="str">
        <f>IFERROR(INDEX(tbl_dateHistory[], MATCH(tbl_dailyDashboard[[#This Row],[runDate]:[runDate]], tbl_dateHistory[[runDate]:[runDate]], 0), MATCH(tbl_dailyDashboard[[#Headers],[percentSystemErrors]], tbl_dateHistory[#Headers], 0)), "-")</f>
        <v>x</v>
      </c>
      <c r="K1343" s="69"/>
    </row>
    <row r="1344" spans="2:11" x14ac:dyDescent="0.3">
      <c r="B1344" s="63"/>
      <c r="C1344" s="45" t="str">
        <f>IFERROR((INDEX(tbl_dateHistory[], tbl_dailyDashboard[[#This Row],[rowLookup]], 1)), "-")</f>
        <v>x</v>
      </c>
      <c r="D1344" s="48" t="str">
        <f>IFERROR(INDEX(tbl_dateHistory[], MATCH(tbl_dailyDashboard[[#This Row],[runDate]:[runDate]], tbl_dateHistory[[runDate]:[runDate]], 0), MATCH(tbl_dailyDashboard[[#Headers],[avgBotRunTime]], tbl_dateHistory[#Headers], 0)), "-")</f>
        <v>x</v>
      </c>
      <c r="E1344" s="48" t="str">
        <f>IFERROR(INDEX(tbl_dateHistory[], MATCH(tbl_dailyDashboard[[#This Row],[runDate]:[runDate]], tbl_dateHistory[[runDate]:[runDate]], 0), MATCH(tbl_dailyDashboard[[#Headers],[avgTransactionTime]], tbl_dateHistory[#Headers], 0)), "-")</f>
        <v>x</v>
      </c>
      <c r="F1344" s="5" t="str">
        <f>IFERROR(INDEX(tbl_dateHistory[], MATCH(tbl_dailyDashboard[[#This Row],[runDate]:[runDate]], tbl_dateHistory[[runDate]:[runDate]], 0), MATCH(tbl_dailyDashboard[[#Headers],[botRuns]], tbl_dateHistory[#Headers], 0)), "-")</f>
        <v>x</v>
      </c>
      <c r="G1344" s="6" t="str">
        <f>IFERROR(INDEX(tbl_dateHistory[], MATCH(tbl_dailyDashboard[[#This Row],[runDate]:[runDate]], tbl_dateHistory[[runDate]:[runDate]], 0), MATCH(tbl_dailyDashboard[[#Headers],[totalTransactions]], tbl_dateHistory[#Headers], 0)), "-")</f>
        <v>x</v>
      </c>
      <c r="H1344" s="46" t="str">
        <f>IFERROR(INDEX(tbl_dateHistory[], MATCH(tbl_dailyDashboard[[#This Row],[runDate]:[runDate]], tbl_dateHistory[[runDate]:[runDate]], 0), MATCH(tbl_dailyDashboard[[#Headers],[percentSuccessful]], tbl_dateHistory[#Headers], 0)), "-")</f>
        <v>x</v>
      </c>
      <c r="I1344" s="46" t="str">
        <f>IFERROR(INDEX(tbl_dateHistory[], MATCH(tbl_dailyDashboard[[#This Row],[runDate]:[runDate]], tbl_dateHistory[[runDate]:[runDate]], 0), MATCH(tbl_dailyDashboard[[#Headers],[percentBRE]], tbl_dateHistory[#Headers], 0)), "-")</f>
        <v>x</v>
      </c>
      <c r="J1344" s="47" t="str">
        <f>IFERROR(INDEX(tbl_dateHistory[], MATCH(tbl_dailyDashboard[[#This Row],[runDate]:[runDate]], tbl_dateHistory[[runDate]:[runDate]], 0), MATCH(tbl_dailyDashboard[[#Headers],[percentSystemErrors]], tbl_dateHistory[#Headers], 0)), "-")</f>
        <v>x</v>
      </c>
      <c r="K1344" s="69"/>
    </row>
    <row r="1345" spans="2:11" x14ac:dyDescent="0.3">
      <c r="B1345" s="63"/>
      <c r="C1345" s="45" t="str">
        <f>IFERROR((INDEX(tbl_dateHistory[], tbl_dailyDashboard[[#This Row],[rowLookup]], 1)), "-")</f>
        <v>x</v>
      </c>
      <c r="D1345" s="48" t="str">
        <f>IFERROR(INDEX(tbl_dateHistory[], MATCH(tbl_dailyDashboard[[#This Row],[runDate]:[runDate]], tbl_dateHistory[[runDate]:[runDate]], 0), MATCH(tbl_dailyDashboard[[#Headers],[avgBotRunTime]], tbl_dateHistory[#Headers], 0)), "-")</f>
        <v>x</v>
      </c>
      <c r="E1345" s="48" t="str">
        <f>IFERROR(INDEX(tbl_dateHistory[], MATCH(tbl_dailyDashboard[[#This Row],[runDate]:[runDate]], tbl_dateHistory[[runDate]:[runDate]], 0), MATCH(tbl_dailyDashboard[[#Headers],[avgTransactionTime]], tbl_dateHistory[#Headers], 0)), "-")</f>
        <v>x</v>
      </c>
      <c r="F1345" s="5" t="str">
        <f>IFERROR(INDEX(tbl_dateHistory[], MATCH(tbl_dailyDashboard[[#This Row],[runDate]:[runDate]], tbl_dateHistory[[runDate]:[runDate]], 0), MATCH(tbl_dailyDashboard[[#Headers],[botRuns]], tbl_dateHistory[#Headers], 0)), "-")</f>
        <v>x</v>
      </c>
      <c r="G1345" s="6" t="str">
        <f>IFERROR(INDEX(tbl_dateHistory[], MATCH(tbl_dailyDashboard[[#This Row],[runDate]:[runDate]], tbl_dateHistory[[runDate]:[runDate]], 0), MATCH(tbl_dailyDashboard[[#Headers],[totalTransactions]], tbl_dateHistory[#Headers], 0)), "-")</f>
        <v>x</v>
      </c>
      <c r="H1345" s="46" t="str">
        <f>IFERROR(INDEX(tbl_dateHistory[], MATCH(tbl_dailyDashboard[[#This Row],[runDate]:[runDate]], tbl_dateHistory[[runDate]:[runDate]], 0), MATCH(tbl_dailyDashboard[[#Headers],[percentSuccessful]], tbl_dateHistory[#Headers], 0)), "-")</f>
        <v>x</v>
      </c>
      <c r="I1345" s="46" t="str">
        <f>IFERROR(INDEX(tbl_dateHistory[], MATCH(tbl_dailyDashboard[[#This Row],[runDate]:[runDate]], tbl_dateHistory[[runDate]:[runDate]], 0), MATCH(tbl_dailyDashboard[[#Headers],[percentBRE]], tbl_dateHistory[#Headers], 0)), "-")</f>
        <v>x</v>
      </c>
      <c r="J1345" s="47" t="str">
        <f>IFERROR(INDEX(tbl_dateHistory[], MATCH(tbl_dailyDashboard[[#This Row],[runDate]:[runDate]], tbl_dateHistory[[runDate]:[runDate]], 0), MATCH(tbl_dailyDashboard[[#Headers],[percentSystemErrors]], tbl_dateHistory[#Headers], 0)), "-")</f>
        <v>x</v>
      </c>
      <c r="K1345" s="69"/>
    </row>
    <row r="1346" spans="2:11" x14ac:dyDescent="0.3">
      <c r="B1346" s="63"/>
      <c r="C1346" s="45" t="str">
        <f>IFERROR((INDEX(tbl_dateHistory[], tbl_dailyDashboard[[#This Row],[rowLookup]], 1)), "-")</f>
        <v>x</v>
      </c>
      <c r="D1346" s="48" t="str">
        <f>IFERROR(INDEX(tbl_dateHistory[], MATCH(tbl_dailyDashboard[[#This Row],[runDate]:[runDate]], tbl_dateHistory[[runDate]:[runDate]], 0), MATCH(tbl_dailyDashboard[[#Headers],[avgBotRunTime]], tbl_dateHistory[#Headers], 0)), "-")</f>
        <v>x</v>
      </c>
      <c r="E1346" s="48" t="str">
        <f>IFERROR(INDEX(tbl_dateHistory[], MATCH(tbl_dailyDashboard[[#This Row],[runDate]:[runDate]], tbl_dateHistory[[runDate]:[runDate]], 0), MATCH(tbl_dailyDashboard[[#Headers],[avgTransactionTime]], tbl_dateHistory[#Headers], 0)), "-")</f>
        <v>x</v>
      </c>
      <c r="F1346" s="5" t="str">
        <f>IFERROR(INDEX(tbl_dateHistory[], MATCH(tbl_dailyDashboard[[#This Row],[runDate]:[runDate]], tbl_dateHistory[[runDate]:[runDate]], 0), MATCH(tbl_dailyDashboard[[#Headers],[botRuns]], tbl_dateHistory[#Headers], 0)), "-")</f>
        <v>x</v>
      </c>
      <c r="G1346" s="6" t="str">
        <f>IFERROR(INDEX(tbl_dateHistory[], MATCH(tbl_dailyDashboard[[#This Row],[runDate]:[runDate]], tbl_dateHistory[[runDate]:[runDate]], 0), MATCH(tbl_dailyDashboard[[#Headers],[totalTransactions]], tbl_dateHistory[#Headers], 0)), "-")</f>
        <v>x</v>
      </c>
      <c r="H1346" s="46" t="str">
        <f>IFERROR(INDEX(tbl_dateHistory[], MATCH(tbl_dailyDashboard[[#This Row],[runDate]:[runDate]], tbl_dateHistory[[runDate]:[runDate]], 0), MATCH(tbl_dailyDashboard[[#Headers],[percentSuccessful]], tbl_dateHistory[#Headers], 0)), "-")</f>
        <v>x</v>
      </c>
      <c r="I1346" s="46" t="str">
        <f>IFERROR(INDEX(tbl_dateHistory[], MATCH(tbl_dailyDashboard[[#This Row],[runDate]:[runDate]], tbl_dateHistory[[runDate]:[runDate]], 0), MATCH(tbl_dailyDashboard[[#Headers],[percentBRE]], tbl_dateHistory[#Headers], 0)), "-")</f>
        <v>x</v>
      </c>
      <c r="J1346" s="47" t="str">
        <f>IFERROR(INDEX(tbl_dateHistory[], MATCH(tbl_dailyDashboard[[#This Row],[runDate]:[runDate]], tbl_dateHistory[[runDate]:[runDate]], 0), MATCH(tbl_dailyDashboard[[#Headers],[percentSystemErrors]], tbl_dateHistory[#Headers], 0)), "-")</f>
        <v>x</v>
      </c>
      <c r="K1346" s="69"/>
    </row>
    <row r="1347" spans="2:11" x14ac:dyDescent="0.3">
      <c r="B1347" s="63"/>
      <c r="C1347" s="45" t="str">
        <f>IFERROR((INDEX(tbl_dateHistory[], tbl_dailyDashboard[[#This Row],[rowLookup]], 1)), "-")</f>
        <v>x</v>
      </c>
      <c r="D1347" s="48" t="str">
        <f>IFERROR(INDEX(tbl_dateHistory[], MATCH(tbl_dailyDashboard[[#This Row],[runDate]:[runDate]], tbl_dateHistory[[runDate]:[runDate]], 0), MATCH(tbl_dailyDashboard[[#Headers],[avgBotRunTime]], tbl_dateHistory[#Headers], 0)), "-")</f>
        <v>x</v>
      </c>
      <c r="E1347" s="48" t="str">
        <f>IFERROR(INDEX(tbl_dateHistory[], MATCH(tbl_dailyDashboard[[#This Row],[runDate]:[runDate]], tbl_dateHistory[[runDate]:[runDate]], 0), MATCH(tbl_dailyDashboard[[#Headers],[avgTransactionTime]], tbl_dateHistory[#Headers], 0)), "-")</f>
        <v>x</v>
      </c>
      <c r="F1347" s="5" t="str">
        <f>IFERROR(INDEX(tbl_dateHistory[], MATCH(tbl_dailyDashboard[[#This Row],[runDate]:[runDate]], tbl_dateHistory[[runDate]:[runDate]], 0), MATCH(tbl_dailyDashboard[[#Headers],[botRuns]], tbl_dateHistory[#Headers], 0)), "-")</f>
        <v>x</v>
      </c>
      <c r="G1347" s="6" t="str">
        <f>IFERROR(INDEX(tbl_dateHistory[], MATCH(tbl_dailyDashboard[[#This Row],[runDate]:[runDate]], tbl_dateHistory[[runDate]:[runDate]], 0), MATCH(tbl_dailyDashboard[[#Headers],[totalTransactions]], tbl_dateHistory[#Headers], 0)), "-")</f>
        <v>x</v>
      </c>
      <c r="H1347" s="46" t="str">
        <f>IFERROR(INDEX(tbl_dateHistory[], MATCH(tbl_dailyDashboard[[#This Row],[runDate]:[runDate]], tbl_dateHistory[[runDate]:[runDate]], 0), MATCH(tbl_dailyDashboard[[#Headers],[percentSuccessful]], tbl_dateHistory[#Headers], 0)), "-")</f>
        <v>x</v>
      </c>
      <c r="I1347" s="46" t="str">
        <f>IFERROR(INDEX(tbl_dateHistory[], MATCH(tbl_dailyDashboard[[#This Row],[runDate]:[runDate]], tbl_dateHistory[[runDate]:[runDate]], 0), MATCH(tbl_dailyDashboard[[#Headers],[percentBRE]], tbl_dateHistory[#Headers], 0)), "-")</f>
        <v>x</v>
      </c>
      <c r="J1347" s="47" t="str">
        <f>IFERROR(INDEX(tbl_dateHistory[], MATCH(tbl_dailyDashboard[[#This Row],[runDate]:[runDate]], tbl_dateHistory[[runDate]:[runDate]], 0), MATCH(tbl_dailyDashboard[[#Headers],[percentSystemErrors]], tbl_dateHistory[#Headers], 0)), "-")</f>
        <v>x</v>
      </c>
      <c r="K1347" s="69"/>
    </row>
    <row r="1348" spans="2:11" x14ac:dyDescent="0.3">
      <c r="B1348" s="63"/>
      <c r="C1348" s="45" t="str">
        <f>IFERROR((INDEX(tbl_dateHistory[], tbl_dailyDashboard[[#This Row],[rowLookup]], 1)), "-")</f>
        <v>x</v>
      </c>
      <c r="D1348" s="48" t="str">
        <f>IFERROR(INDEX(tbl_dateHistory[], MATCH(tbl_dailyDashboard[[#This Row],[runDate]:[runDate]], tbl_dateHistory[[runDate]:[runDate]], 0), MATCH(tbl_dailyDashboard[[#Headers],[avgBotRunTime]], tbl_dateHistory[#Headers], 0)), "-")</f>
        <v>x</v>
      </c>
      <c r="E1348" s="48" t="str">
        <f>IFERROR(INDEX(tbl_dateHistory[], MATCH(tbl_dailyDashboard[[#This Row],[runDate]:[runDate]], tbl_dateHistory[[runDate]:[runDate]], 0), MATCH(tbl_dailyDashboard[[#Headers],[avgTransactionTime]], tbl_dateHistory[#Headers], 0)), "-")</f>
        <v>x</v>
      </c>
      <c r="F1348" s="5" t="str">
        <f>IFERROR(INDEX(tbl_dateHistory[], MATCH(tbl_dailyDashboard[[#This Row],[runDate]:[runDate]], tbl_dateHistory[[runDate]:[runDate]], 0), MATCH(tbl_dailyDashboard[[#Headers],[botRuns]], tbl_dateHistory[#Headers], 0)), "-")</f>
        <v>x</v>
      </c>
      <c r="G1348" s="6" t="str">
        <f>IFERROR(INDEX(tbl_dateHistory[], MATCH(tbl_dailyDashboard[[#This Row],[runDate]:[runDate]], tbl_dateHistory[[runDate]:[runDate]], 0), MATCH(tbl_dailyDashboard[[#Headers],[totalTransactions]], tbl_dateHistory[#Headers], 0)), "-")</f>
        <v>x</v>
      </c>
      <c r="H1348" s="46" t="str">
        <f>IFERROR(INDEX(tbl_dateHistory[], MATCH(tbl_dailyDashboard[[#This Row],[runDate]:[runDate]], tbl_dateHistory[[runDate]:[runDate]], 0), MATCH(tbl_dailyDashboard[[#Headers],[percentSuccessful]], tbl_dateHistory[#Headers], 0)), "-")</f>
        <v>x</v>
      </c>
      <c r="I1348" s="46" t="str">
        <f>IFERROR(INDEX(tbl_dateHistory[], MATCH(tbl_dailyDashboard[[#This Row],[runDate]:[runDate]], tbl_dateHistory[[runDate]:[runDate]], 0), MATCH(tbl_dailyDashboard[[#Headers],[percentBRE]], tbl_dateHistory[#Headers], 0)), "-")</f>
        <v>x</v>
      </c>
      <c r="J1348" s="47" t="str">
        <f>IFERROR(INDEX(tbl_dateHistory[], MATCH(tbl_dailyDashboard[[#This Row],[runDate]:[runDate]], tbl_dateHistory[[runDate]:[runDate]], 0), MATCH(tbl_dailyDashboard[[#Headers],[percentSystemErrors]], tbl_dateHistory[#Headers], 0)), "-")</f>
        <v>x</v>
      </c>
      <c r="K1348" s="69"/>
    </row>
    <row r="1349" spans="2:11" x14ac:dyDescent="0.3">
      <c r="B1349" s="63"/>
      <c r="C1349" s="45" t="str">
        <f>IFERROR((INDEX(tbl_dateHistory[], tbl_dailyDashboard[[#This Row],[rowLookup]], 1)), "-")</f>
        <v>x</v>
      </c>
      <c r="D1349" s="48" t="str">
        <f>IFERROR(INDEX(tbl_dateHistory[], MATCH(tbl_dailyDashboard[[#This Row],[runDate]:[runDate]], tbl_dateHistory[[runDate]:[runDate]], 0), MATCH(tbl_dailyDashboard[[#Headers],[avgBotRunTime]], tbl_dateHistory[#Headers], 0)), "-")</f>
        <v>x</v>
      </c>
      <c r="E1349" s="48" t="str">
        <f>IFERROR(INDEX(tbl_dateHistory[], MATCH(tbl_dailyDashboard[[#This Row],[runDate]:[runDate]], tbl_dateHistory[[runDate]:[runDate]], 0), MATCH(tbl_dailyDashboard[[#Headers],[avgTransactionTime]], tbl_dateHistory[#Headers], 0)), "-")</f>
        <v>x</v>
      </c>
      <c r="F1349" s="5" t="str">
        <f>IFERROR(INDEX(tbl_dateHistory[], MATCH(tbl_dailyDashboard[[#This Row],[runDate]:[runDate]], tbl_dateHistory[[runDate]:[runDate]], 0), MATCH(tbl_dailyDashboard[[#Headers],[botRuns]], tbl_dateHistory[#Headers], 0)), "-")</f>
        <v>x</v>
      </c>
      <c r="G1349" s="6" t="str">
        <f>IFERROR(INDEX(tbl_dateHistory[], MATCH(tbl_dailyDashboard[[#This Row],[runDate]:[runDate]], tbl_dateHistory[[runDate]:[runDate]], 0), MATCH(tbl_dailyDashboard[[#Headers],[totalTransactions]], tbl_dateHistory[#Headers], 0)), "-")</f>
        <v>x</v>
      </c>
      <c r="H1349" s="46" t="str">
        <f>IFERROR(INDEX(tbl_dateHistory[], MATCH(tbl_dailyDashboard[[#This Row],[runDate]:[runDate]], tbl_dateHistory[[runDate]:[runDate]], 0), MATCH(tbl_dailyDashboard[[#Headers],[percentSuccessful]], tbl_dateHistory[#Headers], 0)), "-")</f>
        <v>x</v>
      </c>
      <c r="I1349" s="46" t="str">
        <f>IFERROR(INDEX(tbl_dateHistory[], MATCH(tbl_dailyDashboard[[#This Row],[runDate]:[runDate]], tbl_dateHistory[[runDate]:[runDate]], 0), MATCH(tbl_dailyDashboard[[#Headers],[percentBRE]], tbl_dateHistory[#Headers], 0)), "-")</f>
        <v>x</v>
      </c>
      <c r="J1349" s="47" t="str">
        <f>IFERROR(INDEX(tbl_dateHistory[], MATCH(tbl_dailyDashboard[[#This Row],[runDate]:[runDate]], tbl_dateHistory[[runDate]:[runDate]], 0), MATCH(tbl_dailyDashboard[[#Headers],[percentSystemErrors]], tbl_dateHistory[#Headers], 0)), "-")</f>
        <v>x</v>
      </c>
      <c r="K1349" s="69"/>
    </row>
    <row r="1350" spans="2:11" x14ac:dyDescent="0.3">
      <c r="B1350" s="63"/>
      <c r="C1350" s="45" t="str">
        <f>IFERROR((INDEX(tbl_dateHistory[], tbl_dailyDashboard[[#This Row],[rowLookup]], 1)), "-")</f>
        <v>x</v>
      </c>
      <c r="D1350" s="48" t="str">
        <f>IFERROR(INDEX(tbl_dateHistory[], MATCH(tbl_dailyDashboard[[#This Row],[runDate]:[runDate]], tbl_dateHistory[[runDate]:[runDate]], 0), MATCH(tbl_dailyDashboard[[#Headers],[avgBotRunTime]], tbl_dateHistory[#Headers], 0)), "-")</f>
        <v>x</v>
      </c>
      <c r="E1350" s="48" t="str">
        <f>IFERROR(INDEX(tbl_dateHistory[], MATCH(tbl_dailyDashboard[[#This Row],[runDate]:[runDate]], tbl_dateHistory[[runDate]:[runDate]], 0), MATCH(tbl_dailyDashboard[[#Headers],[avgTransactionTime]], tbl_dateHistory[#Headers], 0)), "-")</f>
        <v>x</v>
      </c>
      <c r="F1350" s="5" t="str">
        <f>IFERROR(INDEX(tbl_dateHistory[], MATCH(tbl_dailyDashboard[[#This Row],[runDate]:[runDate]], tbl_dateHistory[[runDate]:[runDate]], 0), MATCH(tbl_dailyDashboard[[#Headers],[botRuns]], tbl_dateHistory[#Headers], 0)), "-")</f>
        <v>x</v>
      </c>
      <c r="G1350" s="6" t="str">
        <f>IFERROR(INDEX(tbl_dateHistory[], MATCH(tbl_dailyDashboard[[#This Row],[runDate]:[runDate]], tbl_dateHistory[[runDate]:[runDate]], 0), MATCH(tbl_dailyDashboard[[#Headers],[totalTransactions]], tbl_dateHistory[#Headers], 0)), "-")</f>
        <v>x</v>
      </c>
      <c r="H1350" s="46" t="str">
        <f>IFERROR(INDEX(tbl_dateHistory[], MATCH(tbl_dailyDashboard[[#This Row],[runDate]:[runDate]], tbl_dateHistory[[runDate]:[runDate]], 0), MATCH(tbl_dailyDashboard[[#Headers],[percentSuccessful]], tbl_dateHistory[#Headers], 0)), "-")</f>
        <v>x</v>
      </c>
      <c r="I1350" s="46" t="str">
        <f>IFERROR(INDEX(tbl_dateHistory[], MATCH(tbl_dailyDashboard[[#This Row],[runDate]:[runDate]], tbl_dateHistory[[runDate]:[runDate]], 0), MATCH(tbl_dailyDashboard[[#Headers],[percentBRE]], tbl_dateHistory[#Headers], 0)), "-")</f>
        <v>x</v>
      </c>
      <c r="J1350" s="47" t="str">
        <f>IFERROR(INDEX(tbl_dateHistory[], MATCH(tbl_dailyDashboard[[#This Row],[runDate]:[runDate]], tbl_dateHistory[[runDate]:[runDate]], 0), MATCH(tbl_dailyDashboard[[#Headers],[percentSystemErrors]], tbl_dateHistory[#Headers], 0)), "-")</f>
        <v>x</v>
      </c>
      <c r="K1350" s="69"/>
    </row>
    <row r="1351" spans="2:11" x14ac:dyDescent="0.3">
      <c r="B1351" s="63"/>
      <c r="C1351" s="45" t="str">
        <f>IFERROR((INDEX(tbl_dateHistory[], tbl_dailyDashboard[[#This Row],[rowLookup]], 1)), "-")</f>
        <v>x</v>
      </c>
      <c r="D1351" s="48" t="str">
        <f>IFERROR(INDEX(tbl_dateHistory[], MATCH(tbl_dailyDashboard[[#This Row],[runDate]:[runDate]], tbl_dateHistory[[runDate]:[runDate]], 0), MATCH(tbl_dailyDashboard[[#Headers],[avgBotRunTime]], tbl_dateHistory[#Headers], 0)), "-")</f>
        <v>x</v>
      </c>
      <c r="E1351" s="48" t="str">
        <f>IFERROR(INDEX(tbl_dateHistory[], MATCH(tbl_dailyDashboard[[#This Row],[runDate]:[runDate]], tbl_dateHistory[[runDate]:[runDate]], 0), MATCH(tbl_dailyDashboard[[#Headers],[avgTransactionTime]], tbl_dateHistory[#Headers], 0)), "-")</f>
        <v>x</v>
      </c>
      <c r="F1351" s="5" t="str">
        <f>IFERROR(INDEX(tbl_dateHistory[], MATCH(tbl_dailyDashboard[[#This Row],[runDate]:[runDate]], tbl_dateHistory[[runDate]:[runDate]], 0), MATCH(tbl_dailyDashboard[[#Headers],[botRuns]], tbl_dateHistory[#Headers], 0)), "-")</f>
        <v>x</v>
      </c>
      <c r="G1351" s="6" t="str">
        <f>IFERROR(INDEX(tbl_dateHistory[], MATCH(tbl_dailyDashboard[[#This Row],[runDate]:[runDate]], tbl_dateHistory[[runDate]:[runDate]], 0), MATCH(tbl_dailyDashboard[[#Headers],[totalTransactions]], tbl_dateHistory[#Headers], 0)), "-")</f>
        <v>x</v>
      </c>
      <c r="H1351" s="46" t="str">
        <f>IFERROR(INDEX(tbl_dateHistory[], MATCH(tbl_dailyDashboard[[#This Row],[runDate]:[runDate]], tbl_dateHistory[[runDate]:[runDate]], 0), MATCH(tbl_dailyDashboard[[#Headers],[percentSuccessful]], tbl_dateHistory[#Headers], 0)), "-")</f>
        <v>x</v>
      </c>
      <c r="I1351" s="46" t="str">
        <f>IFERROR(INDEX(tbl_dateHistory[], MATCH(tbl_dailyDashboard[[#This Row],[runDate]:[runDate]], tbl_dateHistory[[runDate]:[runDate]], 0), MATCH(tbl_dailyDashboard[[#Headers],[percentBRE]], tbl_dateHistory[#Headers], 0)), "-")</f>
        <v>x</v>
      </c>
      <c r="J1351" s="47" t="str">
        <f>IFERROR(INDEX(tbl_dateHistory[], MATCH(tbl_dailyDashboard[[#This Row],[runDate]:[runDate]], tbl_dateHistory[[runDate]:[runDate]], 0), MATCH(tbl_dailyDashboard[[#Headers],[percentSystemErrors]], tbl_dateHistory[#Headers], 0)), "-")</f>
        <v>x</v>
      </c>
      <c r="K1351" s="69"/>
    </row>
    <row r="1352" spans="2:11" x14ac:dyDescent="0.3">
      <c r="B1352" s="63"/>
      <c r="C1352" s="45" t="str">
        <f>IFERROR((INDEX(tbl_dateHistory[], tbl_dailyDashboard[[#This Row],[rowLookup]], 1)), "-")</f>
        <v>x</v>
      </c>
      <c r="D1352" s="48" t="str">
        <f>IFERROR(INDEX(tbl_dateHistory[], MATCH(tbl_dailyDashboard[[#This Row],[runDate]:[runDate]], tbl_dateHistory[[runDate]:[runDate]], 0), MATCH(tbl_dailyDashboard[[#Headers],[avgBotRunTime]], tbl_dateHistory[#Headers], 0)), "-")</f>
        <v>x</v>
      </c>
      <c r="E1352" s="48" t="str">
        <f>IFERROR(INDEX(tbl_dateHistory[], MATCH(tbl_dailyDashboard[[#This Row],[runDate]:[runDate]], tbl_dateHistory[[runDate]:[runDate]], 0), MATCH(tbl_dailyDashboard[[#Headers],[avgTransactionTime]], tbl_dateHistory[#Headers], 0)), "-")</f>
        <v>x</v>
      </c>
      <c r="F1352" s="5" t="str">
        <f>IFERROR(INDEX(tbl_dateHistory[], MATCH(tbl_dailyDashboard[[#This Row],[runDate]:[runDate]], tbl_dateHistory[[runDate]:[runDate]], 0), MATCH(tbl_dailyDashboard[[#Headers],[botRuns]], tbl_dateHistory[#Headers], 0)), "-")</f>
        <v>x</v>
      </c>
      <c r="G1352" s="6" t="str">
        <f>IFERROR(INDEX(tbl_dateHistory[], MATCH(tbl_dailyDashboard[[#This Row],[runDate]:[runDate]], tbl_dateHistory[[runDate]:[runDate]], 0), MATCH(tbl_dailyDashboard[[#Headers],[totalTransactions]], tbl_dateHistory[#Headers], 0)), "-")</f>
        <v>x</v>
      </c>
      <c r="H1352" s="46" t="str">
        <f>IFERROR(INDEX(tbl_dateHistory[], MATCH(tbl_dailyDashboard[[#This Row],[runDate]:[runDate]], tbl_dateHistory[[runDate]:[runDate]], 0), MATCH(tbl_dailyDashboard[[#Headers],[percentSuccessful]], tbl_dateHistory[#Headers], 0)), "-")</f>
        <v>x</v>
      </c>
      <c r="I1352" s="46" t="str">
        <f>IFERROR(INDEX(tbl_dateHistory[], MATCH(tbl_dailyDashboard[[#This Row],[runDate]:[runDate]], tbl_dateHistory[[runDate]:[runDate]], 0), MATCH(tbl_dailyDashboard[[#Headers],[percentBRE]], tbl_dateHistory[#Headers], 0)), "-")</f>
        <v>x</v>
      </c>
      <c r="J1352" s="47" t="str">
        <f>IFERROR(INDEX(tbl_dateHistory[], MATCH(tbl_dailyDashboard[[#This Row],[runDate]:[runDate]], tbl_dateHistory[[runDate]:[runDate]], 0), MATCH(tbl_dailyDashboard[[#Headers],[percentSystemErrors]], tbl_dateHistory[#Headers], 0)), "-")</f>
        <v>x</v>
      </c>
      <c r="K1352" s="69"/>
    </row>
    <row r="1353" spans="2:11" x14ac:dyDescent="0.3">
      <c r="B1353" s="63"/>
      <c r="C1353" s="45" t="str">
        <f>IFERROR((INDEX(tbl_dateHistory[], tbl_dailyDashboard[[#This Row],[rowLookup]], 1)), "-")</f>
        <v>x</v>
      </c>
      <c r="D1353" s="48" t="str">
        <f>IFERROR(INDEX(tbl_dateHistory[], MATCH(tbl_dailyDashboard[[#This Row],[runDate]:[runDate]], tbl_dateHistory[[runDate]:[runDate]], 0), MATCH(tbl_dailyDashboard[[#Headers],[avgBotRunTime]], tbl_dateHistory[#Headers], 0)), "-")</f>
        <v>x</v>
      </c>
      <c r="E1353" s="48" t="str">
        <f>IFERROR(INDEX(tbl_dateHistory[], MATCH(tbl_dailyDashboard[[#This Row],[runDate]:[runDate]], tbl_dateHistory[[runDate]:[runDate]], 0), MATCH(tbl_dailyDashboard[[#Headers],[avgTransactionTime]], tbl_dateHistory[#Headers], 0)), "-")</f>
        <v>x</v>
      </c>
      <c r="F1353" s="5" t="str">
        <f>IFERROR(INDEX(tbl_dateHistory[], MATCH(tbl_dailyDashboard[[#This Row],[runDate]:[runDate]], tbl_dateHistory[[runDate]:[runDate]], 0), MATCH(tbl_dailyDashboard[[#Headers],[botRuns]], tbl_dateHistory[#Headers], 0)), "-")</f>
        <v>x</v>
      </c>
      <c r="G1353" s="6" t="str">
        <f>IFERROR(INDEX(tbl_dateHistory[], MATCH(tbl_dailyDashboard[[#This Row],[runDate]:[runDate]], tbl_dateHistory[[runDate]:[runDate]], 0), MATCH(tbl_dailyDashboard[[#Headers],[totalTransactions]], tbl_dateHistory[#Headers], 0)), "-")</f>
        <v>x</v>
      </c>
      <c r="H1353" s="46" t="str">
        <f>IFERROR(INDEX(tbl_dateHistory[], MATCH(tbl_dailyDashboard[[#This Row],[runDate]:[runDate]], tbl_dateHistory[[runDate]:[runDate]], 0), MATCH(tbl_dailyDashboard[[#Headers],[percentSuccessful]], tbl_dateHistory[#Headers], 0)), "-")</f>
        <v>x</v>
      </c>
      <c r="I1353" s="46" t="str">
        <f>IFERROR(INDEX(tbl_dateHistory[], MATCH(tbl_dailyDashboard[[#This Row],[runDate]:[runDate]], tbl_dateHistory[[runDate]:[runDate]], 0), MATCH(tbl_dailyDashboard[[#Headers],[percentBRE]], tbl_dateHistory[#Headers], 0)), "-")</f>
        <v>x</v>
      </c>
      <c r="J1353" s="47" t="str">
        <f>IFERROR(INDEX(tbl_dateHistory[], MATCH(tbl_dailyDashboard[[#This Row],[runDate]:[runDate]], tbl_dateHistory[[runDate]:[runDate]], 0), MATCH(tbl_dailyDashboard[[#Headers],[percentSystemErrors]], tbl_dateHistory[#Headers], 0)), "-")</f>
        <v>x</v>
      </c>
      <c r="K1353" s="69"/>
    </row>
    <row r="1354" spans="2:11" x14ac:dyDescent="0.3">
      <c r="B1354" s="63"/>
      <c r="C1354" s="45" t="str">
        <f>IFERROR((INDEX(tbl_dateHistory[], tbl_dailyDashboard[[#This Row],[rowLookup]], 1)), "-")</f>
        <v>x</v>
      </c>
      <c r="D1354" s="48" t="str">
        <f>IFERROR(INDEX(tbl_dateHistory[], MATCH(tbl_dailyDashboard[[#This Row],[runDate]:[runDate]], tbl_dateHistory[[runDate]:[runDate]], 0), MATCH(tbl_dailyDashboard[[#Headers],[avgBotRunTime]], tbl_dateHistory[#Headers], 0)), "-")</f>
        <v>x</v>
      </c>
      <c r="E1354" s="48" t="str">
        <f>IFERROR(INDEX(tbl_dateHistory[], MATCH(tbl_dailyDashboard[[#This Row],[runDate]:[runDate]], tbl_dateHistory[[runDate]:[runDate]], 0), MATCH(tbl_dailyDashboard[[#Headers],[avgTransactionTime]], tbl_dateHistory[#Headers], 0)), "-")</f>
        <v>x</v>
      </c>
      <c r="F1354" s="5" t="str">
        <f>IFERROR(INDEX(tbl_dateHistory[], MATCH(tbl_dailyDashboard[[#This Row],[runDate]:[runDate]], tbl_dateHistory[[runDate]:[runDate]], 0), MATCH(tbl_dailyDashboard[[#Headers],[botRuns]], tbl_dateHistory[#Headers], 0)), "-")</f>
        <v>x</v>
      </c>
      <c r="G1354" s="6" t="str">
        <f>IFERROR(INDEX(tbl_dateHistory[], MATCH(tbl_dailyDashboard[[#This Row],[runDate]:[runDate]], tbl_dateHistory[[runDate]:[runDate]], 0), MATCH(tbl_dailyDashboard[[#Headers],[totalTransactions]], tbl_dateHistory[#Headers], 0)), "-")</f>
        <v>x</v>
      </c>
      <c r="H1354" s="46" t="str">
        <f>IFERROR(INDEX(tbl_dateHistory[], MATCH(tbl_dailyDashboard[[#This Row],[runDate]:[runDate]], tbl_dateHistory[[runDate]:[runDate]], 0), MATCH(tbl_dailyDashboard[[#Headers],[percentSuccessful]], tbl_dateHistory[#Headers], 0)), "-")</f>
        <v>x</v>
      </c>
      <c r="I1354" s="46" t="str">
        <f>IFERROR(INDEX(tbl_dateHistory[], MATCH(tbl_dailyDashboard[[#This Row],[runDate]:[runDate]], tbl_dateHistory[[runDate]:[runDate]], 0), MATCH(tbl_dailyDashboard[[#Headers],[percentBRE]], tbl_dateHistory[#Headers], 0)), "-")</f>
        <v>x</v>
      </c>
      <c r="J1354" s="47" t="str">
        <f>IFERROR(INDEX(tbl_dateHistory[], MATCH(tbl_dailyDashboard[[#This Row],[runDate]:[runDate]], tbl_dateHistory[[runDate]:[runDate]], 0), MATCH(tbl_dailyDashboard[[#Headers],[percentSystemErrors]], tbl_dateHistory[#Headers], 0)), "-")</f>
        <v>x</v>
      </c>
      <c r="K1354" s="69"/>
    </row>
    <row r="1355" spans="2:11" x14ac:dyDescent="0.3">
      <c r="B1355" s="63"/>
      <c r="C1355" s="45" t="str">
        <f>IFERROR((INDEX(tbl_dateHistory[], tbl_dailyDashboard[[#This Row],[rowLookup]], 1)), "-")</f>
        <v>x</v>
      </c>
      <c r="D1355" s="48" t="str">
        <f>IFERROR(INDEX(tbl_dateHistory[], MATCH(tbl_dailyDashboard[[#This Row],[runDate]:[runDate]], tbl_dateHistory[[runDate]:[runDate]], 0), MATCH(tbl_dailyDashboard[[#Headers],[avgBotRunTime]], tbl_dateHistory[#Headers], 0)), "-")</f>
        <v>x</v>
      </c>
      <c r="E1355" s="48" t="str">
        <f>IFERROR(INDEX(tbl_dateHistory[], MATCH(tbl_dailyDashboard[[#This Row],[runDate]:[runDate]], tbl_dateHistory[[runDate]:[runDate]], 0), MATCH(tbl_dailyDashboard[[#Headers],[avgTransactionTime]], tbl_dateHistory[#Headers], 0)), "-")</f>
        <v>x</v>
      </c>
      <c r="F1355" s="5" t="str">
        <f>IFERROR(INDEX(tbl_dateHistory[], MATCH(tbl_dailyDashboard[[#This Row],[runDate]:[runDate]], tbl_dateHistory[[runDate]:[runDate]], 0), MATCH(tbl_dailyDashboard[[#Headers],[botRuns]], tbl_dateHistory[#Headers], 0)), "-")</f>
        <v>x</v>
      </c>
      <c r="G1355" s="6" t="str">
        <f>IFERROR(INDEX(tbl_dateHistory[], MATCH(tbl_dailyDashboard[[#This Row],[runDate]:[runDate]], tbl_dateHistory[[runDate]:[runDate]], 0), MATCH(tbl_dailyDashboard[[#Headers],[totalTransactions]], tbl_dateHistory[#Headers], 0)), "-")</f>
        <v>x</v>
      </c>
      <c r="H1355" s="46" t="str">
        <f>IFERROR(INDEX(tbl_dateHistory[], MATCH(tbl_dailyDashboard[[#This Row],[runDate]:[runDate]], tbl_dateHistory[[runDate]:[runDate]], 0), MATCH(tbl_dailyDashboard[[#Headers],[percentSuccessful]], tbl_dateHistory[#Headers], 0)), "-")</f>
        <v>x</v>
      </c>
      <c r="I1355" s="46" t="str">
        <f>IFERROR(INDEX(tbl_dateHistory[], MATCH(tbl_dailyDashboard[[#This Row],[runDate]:[runDate]], tbl_dateHistory[[runDate]:[runDate]], 0), MATCH(tbl_dailyDashboard[[#Headers],[percentBRE]], tbl_dateHistory[#Headers], 0)), "-")</f>
        <v>x</v>
      </c>
      <c r="J1355" s="47" t="str">
        <f>IFERROR(INDEX(tbl_dateHistory[], MATCH(tbl_dailyDashboard[[#This Row],[runDate]:[runDate]], tbl_dateHistory[[runDate]:[runDate]], 0), MATCH(tbl_dailyDashboard[[#Headers],[percentSystemErrors]], tbl_dateHistory[#Headers], 0)), "-")</f>
        <v>x</v>
      </c>
      <c r="K1355" s="69"/>
    </row>
    <row r="1356" spans="2:11" x14ac:dyDescent="0.3">
      <c r="B1356" s="63"/>
      <c r="C1356" s="45" t="str">
        <f>IFERROR((INDEX(tbl_dateHistory[], tbl_dailyDashboard[[#This Row],[rowLookup]], 1)), "-")</f>
        <v>x</v>
      </c>
      <c r="D1356" s="48" t="str">
        <f>IFERROR(INDEX(tbl_dateHistory[], MATCH(tbl_dailyDashboard[[#This Row],[runDate]:[runDate]], tbl_dateHistory[[runDate]:[runDate]], 0), MATCH(tbl_dailyDashboard[[#Headers],[avgBotRunTime]], tbl_dateHistory[#Headers], 0)), "-")</f>
        <v>x</v>
      </c>
      <c r="E1356" s="48" t="str">
        <f>IFERROR(INDEX(tbl_dateHistory[], MATCH(tbl_dailyDashboard[[#This Row],[runDate]:[runDate]], tbl_dateHistory[[runDate]:[runDate]], 0), MATCH(tbl_dailyDashboard[[#Headers],[avgTransactionTime]], tbl_dateHistory[#Headers], 0)), "-")</f>
        <v>x</v>
      </c>
      <c r="F1356" s="5" t="str">
        <f>IFERROR(INDEX(tbl_dateHistory[], MATCH(tbl_dailyDashboard[[#This Row],[runDate]:[runDate]], tbl_dateHistory[[runDate]:[runDate]], 0), MATCH(tbl_dailyDashboard[[#Headers],[botRuns]], tbl_dateHistory[#Headers], 0)), "-")</f>
        <v>x</v>
      </c>
      <c r="G1356" s="6" t="str">
        <f>IFERROR(INDEX(tbl_dateHistory[], MATCH(tbl_dailyDashboard[[#This Row],[runDate]:[runDate]], tbl_dateHistory[[runDate]:[runDate]], 0), MATCH(tbl_dailyDashboard[[#Headers],[totalTransactions]], tbl_dateHistory[#Headers], 0)), "-")</f>
        <v>x</v>
      </c>
      <c r="H1356" s="46" t="str">
        <f>IFERROR(INDEX(tbl_dateHistory[], MATCH(tbl_dailyDashboard[[#This Row],[runDate]:[runDate]], tbl_dateHistory[[runDate]:[runDate]], 0), MATCH(tbl_dailyDashboard[[#Headers],[percentSuccessful]], tbl_dateHistory[#Headers], 0)), "-")</f>
        <v>x</v>
      </c>
      <c r="I1356" s="46" t="str">
        <f>IFERROR(INDEX(tbl_dateHistory[], MATCH(tbl_dailyDashboard[[#This Row],[runDate]:[runDate]], tbl_dateHistory[[runDate]:[runDate]], 0), MATCH(tbl_dailyDashboard[[#Headers],[percentBRE]], tbl_dateHistory[#Headers], 0)), "-")</f>
        <v>x</v>
      </c>
      <c r="J1356" s="47" t="str">
        <f>IFERROR(INDEX(tbl_dateHistory[], MATCH(tbl_dailyDashboard[[#This Row],[runDate]:[runDate]], tbl_dateHistory[[runDate]:[runDate]], 0), MATCH(tbl_dailyDashboard[[#Headers],[percentSystemErrors]], tbl_dateHistory[#Headers], 0)), "-")</f>
        <v>x</v>
      </c>
      <c r="K1356" s="69"/>
    </row>
    <row r="1357" spans="2:11" x14ac:dyDescent="0.3">
      <c r="B1357" s="63"/>
      <c r="C1357" s="45" t="str">
        <f>IFERROR((INDEX(tbl_dateHistory[], tbl_dailyDashboard[[#This Row],[rowLookup]], 1)), "-")</f>
        <v>x</v>
      </c>
      <c r="D1357" s="48" t="str">
        <f>IFERROR(INDEX(tbl_dateHistory[], MATCH(tbl_dailyDashboard[[#This Row],[runDate]:[runDate]], tbl_dateHistory[[runDate]:[runDate]], 0), MATCH(tbl_dailyDashboard[[#Headers],[avgBotRunTime]], tbl_dateHistory[#Headers], 0)), "-")</f>
        <v>x</v>
      </c>
      <c r="E1357" s="48" t="str">
        <f>IFERROR(INDEX(tbl_dateHistory[], MATCH(tbl_dailyDashboard[[#This Row],[runDate]:[runDate]], tbl_dateHistory[[runDate]:[runDate]], 0), MATCH(tbl_dailyDashboard[[#Headers],[avgTransactionTime]], tbl_dateHistory[#Headers], 0)), "-")</f>
        <v>x</v>
      </c>
      <c r="F1357" s="5" t="str">
        <f>IFERROR(INDEX(tbl_dateHistory[], MATCH(tbl_dailyDashboard[[#This Row],[runDate]:[runDate]], tbl_dateHistory[[runDate]:[runDate]], 0), MATCH(tbl_dailyDashboard[[#Headers],[botRuns]], tbl_dateHistory[#Headers], 0)), "-")</f>
        <v>x</v>
      </c>
      <c r="G1357" s="6" t="str">
        <f>IFERROR(INDEX(tbl_dateHistory[], MATCH(tbl_dailyDashboard[[#This Row],[runDate]:[runDate]], tbl_dateHistory[[runDate]:[runDate]], 0), MATCH(tbl_dailyDashboard[[#Headers],[totalTransactions]], tbl_dateHistory[#Headers], 0)), "-")</f>
        <v>x</v>
      </c>
      <c r="H1357" s="46" t="str">
        <f>IFERROR(INDEX(tbl_dateHistory[], MATCH(tbl_dailyDashboard[[#This Row],[runDate]:[runDate]], tbl_dateHistory[[runDate]:[runDate]], 0), MATCH(tbl_dailyDashboard[[#Headers],[percentSuccessful]], tbl_dateHistory[#Headers], 0)), "-")</f>
        <v>x</v>
      </c>
      <c r="I1357" s="46" t="str">
        <f>IFERROR(INDEX(tbl_dateHistory[], MATCH(tbl_dailyDashboard[[#This Row],[runDate]:[runDate]], tbl_dateHistory[[runDate]:[runDate]], 0), MATCH(tbl_dailyDashboard[[#Headers],[percentBRE]], tbl_dateHistory[#Headers], 0)), "-")</f>
        <v>x</v>
      </c>
      <c r="J1357" s="47" t="str">
        <f>IFERROR(INDEX(tbl_dateHistory[], MATCH(tbl_dailyDashboard[[#This Row],[runDate]:[runDate]], tbl_dateHistory[[runDate]:[runDate]], 0), MATCH(tbl_dailyDashboard[[#Headers],[percentSystemErrors]], tbl_dateHistory[#Headers], 0)), "-")</f>
        <v>x</v>
      </c>
      <c r="K1357" s="69"/>
    </row>
    <row r="1358" spans="2:11" x14ac:dyDescent="0.3">
      <c r="B1358" s="63"/>
      <c r="C1358" s="45" t="str">
        <f>IFERROR((INDEX(tbl_dateHistory[], tbl_dailyDashboard[[#This Row],[rowLookup]], 1)), "-")</f>
        <v>x</v>
      </c>
      <c r="D1358" s="48" t="str">
        <f>IFERROR(INDEX(tbl_dateHistory[], MATCH(tbl_dailyDashboard[[#This Row],[runDate]:[runDate]], tbl_dateHistory[[runDate]:[runDate]], 0), MATCH(tbl_dailyDashboard[[#Headers],[avgBotRunTime]], tbl_dateHistory[#Headers], 0)), "-")</f>
        <v>x</v>
      </c>
      <c r="E1358" s="48" t="str">
        <f>IFERROR(INDEX(tbl_dateHistory[], MATCH(tbl_dailyDashboard[[#This Row],[runDate]:[runDate]], tbl_dateHistory[[runDate]:[runDate]], 0), MATCH(tbl_dailyDashboard[[#Headers],[avgTransactionTime]], tbl_dateHistory[#Headers], 0)), "-")</f>
        <v>x</v>
      </c>
      <c r="F1358" s="5" t="str">
        <f>IFERROR(INDEX(tbl_dateHistory[], MATCH(tbl_dailyDashboard[[#This Row],[runDate]:[runDate]], tbl_dateHistory[[runDate]:[runDate]], 0), MATCH(tbl_dailyDashboard[[#Headers],[botRuns]], tbl_dateHistory[#Headers], 0)), "-")</f>
        <v>x</v>
      </c>
      <c r="G1358" s="6" t="str">
        <f>IFERROR(INDEX(tbl_dateHistory[], MATCH(tbl_dailyDashboard[[#This Row],[runDate]:[runDate]], tbl_dateHistory[[runDate]:[runDate]], 0), MATCH(tbl_dailyDashboard[[#Headers],[totalTransactions]], tbl_dateHistory[#Headers], 0)), "-")</f>
        <v>x</v>
      </c>
      <c r="H1358" s="46" t="str">
        <f>IFERROR(INDEX(tbl_dateHistory[], MATCH(tbl_dailyDashboard[[#This Row],[runDate]:[runDate]], tbl_dateHistory[[runDate]:[runDate]], 0), MATCH(tbl_dailyDashboard[[#Headers],[percentSuccessful]], tbl_dateHistory[#Headers], 0)), "-")</f>
        <v>x</v>
      </c>
      <c r="I1358" s="46" t="str">
        <f>IFERROR(INDEX(tbl_dateHistory[], MATCH(tbl_dailyDashboard[[#This Row],[runDate]:[runDate]], tbl_dateHistory[[runDate]:[runDate]], 0), MATCH(tbl_dailyDashboard[[#Headers],[percentBRE]], tbl_dateHistory[#Headers], 0)), "-")</f>
        <v>x</v>
      </c>
      <c r="J1358" s="47" t="str">
        <f>IFERROR(INDEX(tbl_dateHistory[], MATCH(tbl_dailyDashboard[[#This Row],[runDate]:[runDate]], tbl_dateHistory[[runDate]:[runDate]], 0), MATCH(tbl_dailyDashboard[[#Headers],[percentSystemErrors]], tbl_dateHistory[#Headers], 0)), "-")</f>
        <v>x</v>
      </c>
      <c r="K1358" s="69"/>
    </row>
    <row r="1359" spans="2:11" x14ac:dyDescent="0.3">
      <c r="B1359" s="63"/>
      <c r="C1359" s="45" t="str">
        <f>IFERROR((INDEX(tbl_dateHistory[], tbl_dailyDashboard[[#This Row],[rowLookup]], 1)), "-")</f>
        <v>x</v>
      </c>
      <c r="D1359" s="48" t="str">
        <f>IFERROR(INDEX(tbl_dateHistory[], MATCH(tbl_dailyDashboard[[#This Row],[runDate]:[runDate]], tbl_dateHistory[[runDate]:[runDate]], 0), MATCH(tbl_dailyDashboard[[#Headers],[avgBotRunTime]], tbl_dateHistory[#Headers], 0)), "-")</f>
        <v>x</v>
      </c>
      <c r="E1359" s="48" t="str">
        <f>IFERROR(INDEX(tbl_dateHistory[], MATCH(tbl_dailyDashboard[[#This Row],[runDate]:[runDate]], tbl_dateHistory[[runDate]:[runDate]], 0), MATCH(tbl_dailyDashboard[[#Headers],[avgTransactionTime]], tbl_dateHistory[#Headers], 0)), "-")</f>
        <v>x</v>
      </c>
      <c r="F1359" s="5" t="str">
        <f>IFERROR(INDEX(tbl_dateHistory[], MATCH(tbl_dailyDashboard[[#This Row],[runDate]:[runDate]], tbl_dateHistory[[runDate]:[runDate]], 0), MATCH(tbl_dailyDashboard[[#Headers],[botRuns]], tbl_dateHistory[#Headers], 0)), "-")</f>
        <v>x</v>
      </c>
      <c r="G1359" s="6" t="str">
        <f>IFERROR(INDEX(tbl_dateHistory[], MATCH(tbl_dailyDashboard[[#This Row],[runDate]:[runDate]], tbl_dateHistory[[runDate]:[runDate]], 0), MATCH(tbl_dailyDashboard[[#Headers],[totalTransactions]], tbl_dateHistory[#Headers], 0)), "-")</f>
        <v>x</v>
      </c>
      <c r="H1359" s="46" t="str">
        <f>IFERROR(INDEX(tbl_dateHistory[], MATCH(tbl_dailyDashboard[[#This Row],[runDate]:[runDate]], tbl_dateHistory[[runDate]:[runDate]], 0), MATCH(tbl_dailyDashboard[[#Headers],[percentSuccessful]], tbl_dateHistory[#Headers], 0)), "-")</f>
        <v>x</v>
      </c>
      <c r="I1359" s="46" t="str">
        <f>IFERROR(INDEX(tbl_dateHistory[], MATCH(tbl_dailyDashboard[[#This Row],[runDate]:[runDate]], tbl_dateHistory[[runDate]:[runDate]], 0), MATCH(tbl_dailyDashboard[[#Headers],[percentBRE]], tbl_dateHistory[#Headers], 0)), "-")</f>
        <v>x</v>
      </c>
      <c r="J1359" s="47" t="str">
        <f>IFERROR(INDEX(tbl_dateHistory[], MATCH(tbl_dailyDashboard[[#This Row],[runDate]:[runDate]], tbl_dateHistory[[runDate]:[runDate]], 0), MATCH(tbl_dailyDashboard[[#Headers],[percentSystemErrors]], tbl_dateHistory[#Headers], 0)), "-")</f>
        <v>x</v>
      </c>
      <c r="K1359" s="69"/>
    </row>
    <row r="1360" spans="2:11" x14ac:dyDescent="0.3">
      <c r="B1360" s="63"/>
      <c r="C1360" s="45" t="str">
        <f>IFERROR((INDEX(tbl_dateHistory[], tbl_dailyDashboard[[#This Row],[rowLookup]], 1)), "-")</f>
        <v>x</v>
      </c>
      <c r="D1360" s="48" t="str">
        <f>IFERROR(INDEX(tbl_dateHistory[], MATCH(tbl_dailyDashboard[[#This Row],[runDate]:[runDate]], tbl_dateHistory[[runDate]:[runDate]], 0), MATCH(tbl_dailyDashboard[[#Headers],[avgBotRunTime]], tbl_dateHistory[#Headers], 0)), "-")</f>
        <v>x</v>
      </c>
      <c r="E1360" s="48" t="str">
        <f>IFERROR(INDEX(tbl_dateHistory[], MATCH(tbl_dailyDashboard[[#This Row],[runDate]:[runDate]], tbl_dateHistory[[runDate]:[runDate]], 0), MATCH(tbl_dailyDashboard[[#Headers],[avgTransactionTime]], tbl_dateHistory[#Headers], 0)), "-")</f>
        <v>x</v>
      </c>
      <c r="F1360" s="5" t="str">
        <f>IFERROR(INDEX(tbl_dateHistory[], MATCH(tbl_dailyDashboard[[#This Row],[runDate]:[runDate]], tbl_dateHistory[[runDate]:[runDate]], 0), MATCH(tbl_dailyDashboard[[#Headers],[botRuns]], tbl_dateHistory[#Headers], 0)), "-")</f>
        <v>x</v>
      </c>
      <c r="G1360" s="6" t="str">
        <f>IFERROR(INDEX(tbl_dateHistory[], MATCH(tbl_dailyDashboard[[#This Row],[runDate]:[runDate]], tbl_dateHistory[[runDate]:[runDate]], 0), MATCH(tbl_dailyDashboard[[#Headers],[totalTransactions]], tbl_dateHistory[#Headers], 0)), "-")</f>
        <v>x</v>
      </c>
      <c r="H1360" s="46" t="str">
        <f>IFERROR(INDEX(tbl_dateHistory[], MATCH(tbl_dailyDashboard[[#This Row],[runDate]:[runDate]], tbl_dateHistory[[runDate]:[runDate]], 0), MATCH(tbl_dailyDashboard[[#Headers],[percentSuccessful]], tbl_dateHistory[#Headers], 0)), "-")</f>
        <v>x</v>
      </c>
      <c r="I1360" s="46" t="str">
        <f>IFERROR(INDEX(tbl_dateHistory[], MATCH(tbl_dailyDashboard[[#This Row],[runDate]:[runDate]], tbl_dateHistory[[runDate]:[runDate]], 0), MATCH(tbl_dailyDashboard[[#Headers],[percentBRE]], tbl_dateHistory[#Headers], 0)), "-")</f>
        <v>x</v>
      </c>
      <c r="J1360" s="47" t="str">
        <f>IFERROR(INDEX(tbl_dateHistory[], MATCH(tbl_dailyDashboard[[#This Row],[runDate]:[runDate]], tbl_dateHistory[[runDate]:[runDate]], 0), MATCH(tbl_dailyDashboard[[#Headers],[percentSystemErrors]], tbl_dateHistory[#Headers], 0)), "-")</f>
        <v>x</v>
      </c>
      <c r="K1360" s="69"/>
    </row>
    <row r="1361" spans="2:11" x14ac:dyDescent="0.3">
      <c r="B1361" s="63"/>
      <c r="C1361" s="45" t="str">
        <f>IFERROR((INDEX(tbl_dateHistory[], tbl_dailyDashboard[[#This Row],[rowLookup]], 1)), "-")</f>
        <v>x</v>
      </c>
      <c r="D1361" s="48" t="str">
        <f>IFERROR(INDEX(tbl_dateHistory[], MATCH(tbl_dailyDashboard[[#This Row],[runDate]:[runDate]], tbl_dateHistory[[runDate]:[runDate]], 0), MATCH(tbl_dailyDashboard[[#Headers],[avgBotRunTime]], tbl_dateHistory[#Headers], 0)), "-")</f>
        <v>x</v>
      </c>
      <c r="E1361" s="48" t="str">
        <f>IFERROR(INDEX(tbl_dateHistory[], MATCH(tbl_dailyDashboard[[#This Row],[runDate]:[runDate]], tbl_dateHistory[[runDate]:[runDate]], 0), MATCH(tbl_dailyDashboard[[#Headers],[avgTransactionTime]], tbl_dateHistory[#Headers], 0)), "-")</f>
        <v>x</v>
      </c>
      <c r="F1361" s="5" t="str">
        <f>IFERROR(INDEX(tbl_dateHistory[], MATCH(tbl_dailyDashboard[[#This Row],[runDate]:[runDate]], tbl_dateHistory[[runDate]:[runDate]], 0), MATCH(tbl_dailyDashboard[[#Headers],[botRuns]], tbl_dateHistory[#Headers], 0)), "-")</f>
        <v>x</v>
      </c>
      <c r="G1361" s="6" t="str">
        <f>IFERROR(INDEX(tbl_dateHistory[], MATCH(tbl_dailyDashboard[[#This Row],[runDate]:[runDate]], tbl_dateHistory[[runDate]:[runDate]], 0), MATCH(tbl_dailyDashboard[[#Headers],[totalTransactions]], tbl_dateHistory[#Headers], 0)), "-")</f>
        <v>x</v>
      </c>
      <c r="H1361" s="46" t="str">
        <f>IFERROR(INDEX(tbl_dateHistory[], MATCH(tbl_dailyDashboard[[#This Row],[runDate]:[runDate]], tbl_dateHistory[[runDate]:[runDate]], 0), MATCH(tbl_dailyDashboard[[#Headers],[percentSuccessful]], tbl_dateHistory[#Headers], 0)), "-")</f>
        <v>x</v>
      </c>
      <c r="I1361" s="46" t="str">
        <f>IFERROR(INDEX(tbl_dateHistory[], MATCH(tbl_dailyDashboard[[#This Row],[runDate]:[runDate]], tbl_dateHistory[[runDate]:[runDate]], 0), MATCH(tbl_dailyDashboard[[#Headers],[percentBRE]], tbl_dateHistory[#Headers], 0)), "-")</f>
        <v>x</v>
      </c>
      <c r="J1361" s="47" t="str">
        <f>IFERROR(INDEX(tbl_dateHistory[], MATCH(tbl_dailyDashboard[[#This Row],[runDate]:[runDate]], tbl_dateHistory[[runDate]:[runDate]], 0), MATCH(tbl_dailyDashboard[[#Headers],[percentSystemErrors]], tbl_dateHistory[#Headers], 0)), "-")</f>
        <v>x</v>
      </c>
      <c r="K1361" s="69"/>
    </row>
    <row r="1362" spans="2:11" x14ac:dyDescent="0.3">
      <c r="B1362" s="63"/>
      <c r="C1362" s="45" t="str">
        <f>IFERROR((INDEX(tbl_dateHistory[], tbl_dailyDashboard[[#This Row],[rowLookup]], 1)), "-")</f>
        <v>x</v>
      </c>
      <c r="D1362" s="48" t="str">
        <f>IFERROR(INDEX(tbl_dateHistory[], MATCH(tbl_dailyDashboard[[#This Row],[runDate]:[runDate]], tbl_dateHistory[[runDate]:[runDate]], 0), MATCH(tbl_dailyDashboard[[#Headers],[avgBotRunTime]], tbl_dateHistory[#Headers], 0)), "-")</f>
        <v>x</v>
      </c>
      <c r="E1362" s="48" t="str">
        <f>IFERROR(INDEX(tbl_dateHistory[], MATCH(tbl_dailyDashboard[[#This Row],[runDate]:[runDate]], tbl_dateHistory[[runDate]:[runDate]], 0), MATCH(tbl_dailyDashboard[[#Headers],[avgTransactionTime]], tbl_dateHistory[#Headers], 0)), "-")</f>
        <v>x</v>
      </c>
      <c r="F1362" s="5" t="str">
        <f>IFERROR(INDEX(tbl_dateHistory[], MATCH(tbl_dailyDashboard[[#This Row],[runDate]:[runDate]], tbl_dateHistory[[runDate]:[runDate]], 0), MATCH(tbl_dailyDashboard[[#Headers],[botRuns]], tbl_dateHistory[#Headers], 0)), "-")</f>
        <v>x</v>
      </c>
      <c r="G1362" s="6" t="str">
        <f>IFERROR(INDEX(tbl_dateHistory[], MATCH(tbl_dailyDashboard[[#This Row],[runDate]:[runDate]], tbl_dateHistory[[runDate]:[runDate]], 0), MATCH(tbl_dailyDashboard[[#Headers],[totalTransactions]], tbl_dateHistory[#Headers], 0)), "-")</f>
        <v>x</v>
      </c>
      <c r="H1362" s="46" t="str">
        <f>IFERROR(INDEX(tbl_dateHistory[], MATCH(tbl_dailyDashboard[[#This Row],[runDate]:[runDate]], tbl_dateHistory[[runDate]:[runDate]], 0), MATCH(tbl_dailyDashboard[[#Headers],[percentSuccessful]], tbl_dateHistory[#Headers], 0)), "-")</f>
        <v>x</v>
      </c>
      <c r="I1362" s="46" t="str">
        <f>IFERROR(INDEX(tbl_dateHistory[], MATCH(tbl_dailyDashboard[[#This Row],[runDate]:[runDate]], tbl_dateHistory[[runDate]:[runDate]], 0), MATCH(tbl_dailyDashboard[[#Headers],[percentBRE]], tbl_dateHistory[#Headers], 0)), "-")</f>
        <v>x</v>
      </c>
      <c r="J1362" s="47" t="str">
        <f>IFERROR(INDEX(tbl_dateHistory[], MATCH(tbl_dailyDashboard[[#This Row],[runDate]:[runDate]], tbl_dateHistory[[runDate]:[runDate]], 0), MATCH(tbl_dailyDashboard[[#Headers],[percentSystemErrors]], tbl_dateHistory[#Headers], 0)), "-")</f>
        <v>x</v>
      </c>
      <c r="K1362" s="69"/>
    </row>
    <row r="1363" spans="2:11" x14ac:dyDescent="0.3">
      <c r="B1363" s="63"/>
      <c r="C1363" s="45" t="str">
        <f>IFERROR((INDEX(tbl_dateHistory[], tbl_dailyDashboard[[#This Row],[rowLookup]], 1)), "-")</f>
        <v>x</v>
      </c>
      <c r="D1363" s="48" t="str">
        <f>IFERROR(INDEX(tbl_dateHistory[], MATCH(tbl_dailyDashboard[[#This Row],[runDate]:[runDate]], tbl_dateHistory[[runDate]:[runDate]], 0), MATCH(tbl_dailyDashboard[[#Headers],[avgBotRunTime]], tbl_dateHistory[#Headers], 0)), "-")</f>
        <v>x</v>
      </c>
      <c r="E1363" s="48" t="str">
        <f>IFERROR(INDEX(tbl_dateHistory[], MATCH(tbl_dailyDashboard[[#This Row],[runDate]:[runDate]], tbl_dateHistory[[runDate]:[runDate]], 0), MATCH(tbl_dailyDashboard[[#Headers],[avgTransactionTime]], tbl_dateHistory[#Headers], 0)), "-")</f>
        <v>x</v>
      </c>
      <c r="F1363" s="5" t="str">
        <f>IFERROR(INDEX(tbl_dateHistory[], MATCH(tbl_dailyDashboard[[#This Row],[runDate]:[runDate]], tbl_dateHistory[[runDate]:[runDate]], 0), MATCH(tbl_dailyDashboard[[#Headers],[botRuns]], tbl_dateHistory[#Headers], 0)), "-")</f>
        <v>x</v>
      </c>
      <c r="G1363" s="6" t="str">
        <f>IFERROR(INDEX(tbl_dateHistory[], MATCH(tbl_dailyDashboard[[#This Row],[runDate]:[runDate]], tbl_dateHistory[[runDate]:[runDate]], 0), MATCH(tbl_dailyDashboard[[#Headers],[totalTransactions]], tbl_dateHistory[#Headers], 0)), "-")</f>
        <v>x</v>
      </c>
      <c r="H1363" s="46" t="str">
        <f>IFERROR(INDEX(tbl_dateHistory[], MATCH(tbl_dailyDashboard[[#This Row],[runDate]:[runDate]], tbl_dateHistory[[runDate]:[runDate]], 0), MATCH(tbl_dailyDashboard[[#Headers],[percentSuccessful]], tbl_dateHistory[#Headers], 0)), "-")</f>
        <v>x</v>
      </c>
      <c r="I1363" s="46" t="str">
        <f>IFERROR(INDEX(tbl_dateHistory[], MATCH(tbl_dailyDashboard[[#This Row],[runDate]:[runDate]], tbl_dateHistory[[runDate]:[runDate]], 0), MATCH(tbl_dailyDashboard[[#Headers],[percentBRE]], tbl_dateHistory[#Headers], 0)), "-")</f>
        <v>x</v>
      </c>
      <c r="J1363" s="47" t="str">
        <f>IFERROR(INDEX(tbl_dateHistory[], MATCH(tbl_dailyDashboard[[#This Row],[runDate]:[runDate]], tbl_dateHistory[[runDate]:[runDate]], 0), MATCH(tbl_dailyDashboard[[#Headers],[percentSystemErrors]], tbl_dateHistory[#Headers], 0)), "-")</f>
        <v>x</v>
      </c>
      <c r="K1363" s="69"/>
    </row>
    <row r="1364" spans="2:11" x14ac:dyDescent="0.3">
      <c r="B1364" s="63"/>
      <c r="C1364" s="45" t="str">
        <f>IFERROR((INDEX(tbl_dateHistory[], tbl_dailyDashboard[[#This Row],[rowLookup]], 1)), "-")</f>
        <v>x</v>
      </c>
      <c r="D1364" s="48" t="str">
        <f>IFERROR(INDEX(tbl_dateHistory[], MATCH(tbl_dailyDashboard[[#This Row],[runDate]:[runDate]], tbl_dateHistory[[runDate]:[runDate]], 0), MATCH(tbl_dailyDashboard[[#Headers],[avgBotRunTime]], tbl_dateHistory[#Headers], 0)), "-")</f>
        <v>x</v>
      </c>
      <c r="E1364" s="48" t="str">
        <f>IFERROR(INDEX(tbl_dateHistory[], MATCH(tbl_dailyDashboard[[#This Row],[runDate]:[runDate]], tbl_dateHistory[[runDate]:[runDate]], 0), MATCH(tbl_dailyDashboard[[#Headers],[avgTransactionTime]], tbl_dateHistory[#Headers], 0)), "-")</f>
        <v>x</v>
      </c>
      <c r="F1364" s="5" t="str">
        <f>IFERROR(INDEX(tbl_dateHistory[], MATCH(tbl_dailyDashboard[[#This Row],[runDate]:[runDate]], tbl_dateHistory[[runDate]:[runDate]], 0), MATCH(tbl_dailyDashboard[[#Headers],[botRuns]], tbl_dateHistory[#Headers], 0)), "-")</f>
        <v>x</v>
      </c>
      <c r="G1364" s="6" t="str">
        <f>IFERROR(INDEX(tbl_dateHistory[], MATCH(tbl_dailyDashboard[[#This Row],[runDate]:[runDate]], tbl_dateHistory[[runDate]:[runDate]], 0), MATCH(tbl_dailyDashboard[[#Headers],[totalTransactions]], tbl_dateHistory[#Headers], 0)), "-")</f>
        <v>x</v>
      </c>
      <c r="H1364" s="46" t="str">
        <f>IFERROR(INDEX(tbl_dateHistory[], MATCH(tbl_dailyDashboard[[#This Row],[runDate]:[runDate]], tbl_dateHistory[[runDate]:[runDate]], 0), MATCH(tbl_dailyDashboard[[#Headers],[percentSuccessful]], tbl_dateHistory[#Headers], 0)), "-")</f>
        <v>x</v>
      </c>
      <c r="I1364" s="46" t="str">
        <f>IFERROR(INDEX(tbl_dateHistory[], MATCH(tbl_dailyDashboard[[#This Row],[runDate]:[runDate]], tbl_dateHistory[[runDate]:[runDate]], 0), MATCH(tbl_dailyDashboard[[#Headers],[percentBRE]], tbl_dateHistory[#Headers], 0)), "-")</f>
        <v>x</v>
      </c>
      <c r="J1364" s="47" t="str">
        <f>IFERROR(INDEX(tbl_dateHistory[], MATCH(tbl_dailyDashboard[[#This Row],[runDate]:[runDate]], tbl_dateHistory[[runDate]:[runDate]], 0), MATCH(tbl_dailyDashboard[[#Headers],[percentSystemErrors]], tbl_dateHistory[#Headers], 0)), "-")</f>
        <v>x</v>
      </c>
      <c r="K1364" s="69"/>
    </row>
    <row r="1365" spans="2:11" x14ac:dyDescent="0.3">
      <c r="B1365" s="63"/>
      <c r="C1365" s="45" t="str">
        <f>IFERROR((INDEX(tbl_dateHistory[], tbl_dailyDashboard[[#This Row],[rowLookup]], 1)), "-")</f>
        <v>x</v>
      </c>
      <c r="D1365" s="48" t="str">
        <f>IFERROR(INDEX(tbl_dateHistory[], MATCH(tbl_dailyDashboard[[#This Row],[runDate]:[runDate]], tbl_dateHistory[[runDate]:[runDate]], 0), MATCH(tbl_dailyDashboard[[#Headers],[avgBotRunTime]], tbl_dateHistory[#Headers], 0)), "-")</f>
        <v>x</v>
      </c>
      <c r="E1365" s="48" t="str">
        <f>IFERROR(INDEX(tbl_dateHistory[], MATCH(tbl_dailyDashboard[[#This Row],[runDate]:[runDate]], tbl_dateHistory[[runDate]:[runDate]], 0), MATCH(tbl_dailyDashboard[[#Headers],[avgTransactionTime]], tbl_dateHistory[#Headers], 0)), "-")</f>
        <v>x</v>
      </c>
      <c r="F1365" s="5" t="str">
        <f>IFERROR(INDEX(tbl_dateHistory[], MATCH(tbl_dailyDashboard[[#This Row],[runDate]:[runDate]], tbl_dateHistory[[runDate]:[runDate]], 0), MATCH(tbl_dailyDashboard[[#Headers],[botRuns]], tbl_dateHistory[#Headers], 0)), "-")</f>
        <v>x</v>
      </c>
      <c r="G1365" s="6" t="str">
        <f>IFERROR(INDEX(tbl_dateHistory[], MATCH(tbl_dailyDashboard[[#This Row],[runDate]:[runDate]], tbl_dateHistory[[runDate]:[runDate]], 0), MATCH(tbl_dailyDashboard[[#Headers],[totalTransactions]], tbl_dateHistory[#Headers], 0)), "-")</f>
        <v>x</v>
      </c>
      <c r="H1365" s="46" t="str">
        <f>IFERROR(INDEX(tbl_dateHistory[], MATCH(tbl_dailyDashboard[[#This Row],[runDate]:[runDate]], tbl_dateHistory[[runDate]:[runDate]], 0), MATCH(tbl_dailyDashboard[[#Headers],[percentSuccessful]], tbl_dateHistory[#Headers], 0)), "-")</f>
        <v>x</v>
      </c>
      <c r="I1365" s="46" t="str">
        <f>IFERROR(INDEX(tbl_dateHistory[], MATCH(tbl_dailyDashboard[[#This Row],[runDate]:[runDate]], tbl_dateHistory[[runDate]:[runDate]], 0), MATCH(tbl_dailyDashboard[[#Headers],[percentBRE]], tbl_dateHistory[#Headers], 0)), "-")</f>
        <v>x</v>
      </c>
      <c r="J1365" s="47" t="str">
        <f>IFERROR(INDEX(tbl_dateHistory[], MATCH(tbl_dailyDashboard[[#This Row],[runDate]:[runDate]], tbl_dateHistory[[runDate]:[runDate]], 0), MATCH(tbl_dailyDashboard[[#Headers],[percentSystemErrors]], tbl_dateHistory[#Headers], 0)), "-")</f>
        <v>x</v>
      </c>
      <c r="K1365" s="69"/>
    </row>
    <row r="1366" spans="2:11" x14ac:dyDescent="0.3">
      <c r="B1366" s="63"/>
      <c r="C1366" s="45" t="str">
        <f>IFERROR((INDEX(tbl_dateHistory[], tbl_dailyDashboard[[#This Row],[rowLookup]], 1)), "-")</f>
        <v>x</v>
      </c>
      <c r="D1366" s="48" t="str">
        <f>IFERROR(INDEX(tbl_dateHistory[], MATCH(tbl_dailyDashboard[[#This Row],[runDate]:[runDate]], tbl_dateHistory[[runDate]:[runDate]], 0), MATCH(tbl_dailyDashboard[[#Headers],[avgBotRunTime]], tbl_dateHistory[#Headers], 0)), "-")</f>
        <v>x</v>
      </c>
      <c r="E1366" s="48" t="str">
        <f>IFERROR(INDEX(tbl_dateHistory[], MATCH(tbl_dailyDashboard[[#This Row],[runDate]:[runDate]], tbl_dateHistory[[runDate]:[runDate]], 0), MATCH(tbl_dailyDashboard[[#Headers],[avgTransactionTime]], tbl_dateHistory[#Headers], 0)), "-")</f>
        <v>x</v>
      </c>
      <c r="F1366" s="5" t="str">
        <f>IFERROR(INDEX(tbl_dateHistory[], MATCH(tbl_dailyDashboard[[#This Row],[runDate]:[runDate]], tbl_dateHistory[[runDate]:[runDate]], 0), MATCH(tbl_dailyDashboard[[#Headers],[botRuns]], tbl_dateHistory[#Headers], 0)), "-")</f>
        <v>x</v>
      </c>
      <c r="G1366" s="6" t="str">
        <f>IFERROR(INDEX(tbl_dateHistory[], MATCH(tbl_dailyDashboard[[#This Row],[runDate]:[runDate]], tbl_dateHistory[[runDate]:[runDate]], 0), MATCH(tbl_dailyDashboard[[#Headers],[totalTransactions]], tbl_dateHistory[#Headers], 0)), "-")</f>
        <v>x</v>
      </c>
      <c r="H1366" s="46" t="str">
        <f>IFERROR(INDEX(tbl_dateHistory[], MATCH(tbl_dailyDashboard[[#This Row],[runDate]:[runDate]], tbl_dateHistory[[runDate]:[runDate]], 0), MATCH(tbl_dailyDashboard[[#Headers],[percentSuccessful]], tbl_dateHistory[#Headers], 0)), "-")</f>
        <v>x</v>
      </c>
      <c r="I1366" s="46" t="str">
        <f>IFERROR(INDEX(tbl_dateHistory[], MATCH(tbl_dailyDashboard[[#This Row],[runDate]:[runDate]], tbl_dateHistory[[runDate]:[runDate]], 0), MATCH(tbl_dailyDashboard[[#Headers],[percentBRE]], tbl_dateHistory[#Headers], 0)), "-")</f>
        <v>x</v>
      </c>
      <c r="J1366" s="47" t="str">
        <f>IFERROR(INDEX(tbl_dateHistory[], MATCH(tbl_dailyDashboard[[#This Row],[runDate]:[runDate]], tbl_dateHistory[[runDate]:[runDate]], 0), MATCH(tbl_dailyDashboard[[#Headers],[percentSystemErrors]], tbl_dateHistory[#Headers], 0)), "-")</f>
        <v>x</v>
      </c>
      <c r="K1366" s="69"/>
    </row>
    <row r="1367" spans="2:11" x14ac:dyDescent="0.3">
      <c r="B1367" s="63"/>
      <c r="C1367" s="45" t="str">
        <f>IFERROR((INDEX(tbl_dateHistory[], tbl_dailyDashboard[[#This Row],[rowLookup]], 1)), "-")</f>
        <v>x</v>
      </c>
      <c r="D1367" s="48" t="str">
        <f>IFERROR(INDEX(tbl_dateHistory[], MATCH(tbl_dailyDashboard[[#This Row],[runDate]:[runDate]], tbl_dateHistory[[runDate]:[runDate]], 0), MATCH(tbl_dailyDashboard[[#Headers],[avgBotRunTime]], tbl_dateHistory[#Headers], 0)), "-")</f>
        <v>x</v>
      </c>
      <c r="E1367" s="48" t="str">
        <f>IFERROR(INDEX(tbl_dateHistory[], MATCH(tbl_dailyDashboard[[#This Row],[runDate]:[runDate]], tbl_dateHistory[[runDate]:[runDate]], 0), MATCH(tbl_dailyDashboard[[#Headers],[avgTransactionTime]], tbl_dateHistory[#Headers], 0)), "-")</f>
        <v>x</v>
      </c>
      <c r="F1367" s="5" t="str">
        <f>IFERROR(INDEX(tbl_dateHistory[], MATCH(tbl_dailyDashboard[[#This Row],[runDate]:[runDate]], tbl_dateHistory[[runDate]:[runDate]], 0), MATCH(tbl_dailyDashboard[[#Headers],[botRuns]], tbl_dateHistory[#Headers], 0)), "-")</f>
        <v>x</v>
      </c>
      <c r="G1367" s="6" t="str">
        <f>IFERROR(INDEX(tbl_dateHistory[], MATCH(tbl_dailyDashboard[[#This Row],[runDate]:[runDate]], tbl_dateHistory[[runDate]:[runDate]], 0), MATCH(tbl_dailyDashboard[[#Headers],[totalTransactions]], tbl_dateHistory[#Headers], 0)), "-")</f>
        <v>x</v>
      </c>
      <c r="H1367" s="46" t="str">
        <f>IFERROR(INDEX(tbl_dateHistory[], MATCH(tbl_dailyDashboard[[#This Row],[runDate]:[runDate]], tbl_dateHistory[[runDate]:[runDate]], 0), MATCH(tbl_dailyDashboard[[#Headers],[percentSuccessful]], tbl_dateHistory[#Headers], 0)), "-")</f>
        <v>x</v>
      </c>
      <c r="I1367" s="46" t="str">
        <f>IFERROR(INDEX(tbl_dateHistory[], MATCH(tbl_dailyDashboard[[#This Row],[runDate]:[runDate]], tbl_dateHistory[[runDate]:[runDate]], 0), MATCH(tbl_dailyDashboard[[#Headers],[percentBRE]], tbl_dateHistory[#Headers], 0)), "-")</f>
        <v>x</v>
      </c>
      <c r="J1367" s="47" t="str">
        <f>IFERROR(INDEX(tbl_dateHistory[], MATCH(tbl_dailyDashboard[[#This Row],[runDate]:[runDate]], tbl_dateHistory[[runDate]:[runDate]], 0), MATCH(tbl_dailyDashboard[[#Headers],[percentSystemErrors]], tbl_dateHistory[#Headers], 0)), "-")</f>
        <v>x</v>
      </c>
      <c r="K1367" s="69"/>
    </row>
    <row r="1368" spans="2:11" x14ac:dyDescent="0.3">
      <c r="B1368" s="63"/>
      <c r="C1368" s="45" t="str">
        <f>IFERROR((INDEX(tbl_dateHistory[], tbl_dailyDashboard[[#This Row],[rowLookup]], 1)), "-")</f>
        <v>x</v>
      </c>
      <c r="D1368" s="48" t="str">
        <f>IFERROR(INDEX(tbl_dateHistory[], MATCH(tbl_dailyDashboard[[#This Row],[runDate]:[runDate]], tbl_dateHistory[[runDate]:[runDate]], 0), MATCH(tbl_dailyDashboard[[#Headers],[avgBotRunTime]], tbl_dateHistory[#Headers], 0)), "-")</f>
        <v>x</v>
      </c>
      <c r="E1368" s="48" t="str">
        <f>IFERROR(INDEX(tbl_dateHistory[], MATCH(tbl_dailyDashboard[[#This Row],[runDate]:[runDate]], tbl_dateHistory[[runDate]:[runDate]], 0), MATCH(tbl_dailyDashboard[[#Headers],[avgTransactionTime]], tbl_dateHistory[#Headers], 0)), "-")</f>
        <v>x</v>
      </c>
      <c r="F1368" s="5" t="str">
        <f>IFERROR(INDEX(tbl_dateHistory[], MATCH(tbl_dailyDashboard[[#This Row],[runDate]:[runDate]], tbl_dateHistory[[runDate]:[runDate]], 0), MATCH(tbl_dailyDashboard[[#Headers],[botRuns]], tbl_dateHistory[#Headers], 0)), "-")</f>
        <v>x</v>
      </c>
      <c r="G1368" s="6" t="str">
        <f>IFERROR(INDEX(tbl_dateHistory[], MATCH(tbl_dailyDashboard[[#This Row],[runDate]:[runDate]], tbl_dateHistory[[runDate]:[runDate]], 0), MATCH(tbl_dailyDashboard[[#Headers],[totalTransactions]], tbl_dateHistory[#Headers], 0)), "-")</f>
        <v>x</v>
      </c>
      <c r="H1368" s="46" t="str">
        <f>IFERROR(INDEX(tbl_dateHistory[], MATCH(tbl_dailyDashboard[[#This Row],[runDate]:[runDate]], tbl_dateHistory[[runDate]:[runDate]], 0), MATCH(tbl_dailyDashboard[[#Headers],[percentSuccessful]], tbl_dateHistory[#Headers], 0)), "-")</f>
        <v>x</v>
      </c>
      <c r="I1368" s="46" t="str">
        <f>IFERROR(INDEX(tbl_dateHistory[], MATCH(tbl_dailyDashboard[[#This Row],[runDate]:[runDate]], tbl_dateHistory[[runDate]:[runDate]], 0), MATCH(tbl_dailyDashboard[[#Headers],[percentBRE]], tbl_dateHistory[#Headers], 0)), "-")</f>
        <v>x</v>
      </c>
      <c r="J1368" s="47" t="str">
        <f>IFERROR(INDEX(tbl_dateHistory[], MATCH(tbl_dailyDashboard[[#This Row],[runDate]:[runDate]], tbl_dateHistory[[runDate]:[runDate]], 0), MATCH(tbl_dailyDashboard[[#Headers],[percentSystemErrors]], tbl_dateHistory[#Headers], 0)), "-")</f>
        <v>x</v>
      </c>
      <c r="K1368" s="69"/>
    </row>
    <row r="1369" spans="2:11" x14ac:dyDescent="0.3">
      <c r="B1369" s="63"/>
      <c r="C1369" s="45" t="str">
        <f>IFERROR((INDEX(tbl_dateHistory[], tbl_dailyDashboard[[#This Row],[rowLookup]], 1)), "-")</f>
        <v>x</v>
      </c>
      <c r="D1369" s="48" t="str">
        <f>IFERROR(INDEX(tbl_dateHistory[], MATCH(tbl_dailyDashboard[[#This Row],[runDate]:[runDate]], tbl_dateHistory[[runDate]:[runDate]], 0), MATCH(tbl_dailyDashboard[[#Headers],[avgBotRunTime]], tbl_dateHistory[#Headers], 0)), "-")</f>
        <v>x</v>
      </c>
      <c r="E1369" s="48" t="str">
        <f>IFERROR(INDEX(tbl_dateHistory[], MATCH(tbl_dailyDashboard[[#This Row],[runDate]:[runDate]], tbl_dateHistory[[runDate]:[runDate]], 0), MATCH(tbl_dailyDashboard[[#Headers],[avgTransactionTime]], tbl_dateHistory[#Headers], 0)), "-")</f>
        <v>x</v>
      </c>
      <c r="F1369" s="5" t="str">
        <f>IFERROR(INDEX(tbl_dateHistory[], MATCH(tbl_dailyDashboard[[#This Row],[runDate]:[runDate]], tbl_dateHistory[[runDate]:[runDate]], 0), MATCH(tbl_dailyDashboard[[#Headers],[botRuns]], tbl_dateHistory[#Headers], 0)), "-")</f>
        <v>x</v>
      </c>
      <c r="G1369" s="6" t="str">
        <f>IFERROR(INDEX(tbl_dateHistory[], MATCH(tbl_dailyDashboard[[#This Row],[runDate]:[runDate]], tbl_dateHistory[[runDate]:[runDate]], 0), MATCH(tbl_dailyDashboard[[#Headers],[totalTransactions]], tbl_dateHistory[#Headers], 0)), "-")</f>
        <v>x</v>
      </c>
      <c r="H1369" s="46" t="str">
        <f>IFERROR(INDEX(tbl_dateHistory[], MATCH(tbl_dailyDashboard[[#This Row],[runDate]:[runDate]], tbl_dateHistory[[runDate]:[runDate]], 0), MATCH(tbl_dailyDashboard[[#Headers],[percentSuccessful]], tbl_dateHistory[#Headers], 0)), "-")</f>
        <v>x</v>
      </c>
      <c r="I1369" s="46" t="str">
        <f>IFERROR(INDEX(tbl_dateHistory[], MATCH(tbl_dailyDashboard[[#This Row],[runDate]:[runDate]], tbl_dateHistory[[runDate]:[runDate]], 0), MATCH(tbl_dailyDashboard[[#Headers],[percentBRE]], tbl_dateHistory[#Headers], 0)), "-")</f>
        <v>x</v>
      </c>
      <c r="J1369" s="47" t="str">
        <f>IFERROR(INDEX(tbl_dateHistory[], MATCH(tbl_dailyDashboard[[#This Row],[runDate]:[runDate]], tbl_dateHistory[[runDate]:[runDate]], 0), MATCH(tbl_dailyDashboard[[#Headers],[percentSystemErrors]], tbl_dateHistory[#Headers], 0)), "-")</f>
        <v>x</v>
      </c>
      <c r="K1369" s="69"/>
    </row>
    <row r="1370" spans="2:11" x14ac:dyDescent="0.3">
      <c r="B1370" s="63"/>
      <c r="C1370" s="45" t="str">
        <f>IFERROR((INDEX(tbl_dateHistory[], tbl_dailyDashboard[[#This Row],[rowLookup]], 1)), "-")</f>
        <v>x</v>
      </c>
      <c r="D1370" s="48" t="str">
        <f>IFERROR(INDEX(tbl_dateHistory[], MATCH(tbl_dailyDashboard[[#This Row],[runDate]:[runDate]], tbl_dateHistory[[runDate]:[runDate]], 0), MATCH(tbl_dailyDashboard[[#Headers],[avgBotRunTime]], tbl_dateHistory[#Headers], 0)), "-")</f>
        <v>x</v>
      </c>
      <c r="E1370" s="48" t="str">
        <f>IFERROR(INDEX(tbl_dateHistory[], MATCH(tbl_dailyDashboard[[#This Row],[runDate]:[runDate]], tbl_dateHistory[[runDate]:[runDate]], 0), MATCH(tbl_dailyDashboard[[#Headers],[avgTransactionTime]], tbl_dateHistory[#Headers], 0)), "-")</f>
        <v>x</v>
      </c>
      <c r="F1370" s="5" t="str">
        <f>IFERROR(INDEX(tbl_dateHistory[], MATCH(tbl_dailyDashboard[[#This Row],[runDate]:[runDate]], tbl_dateHistory[[runDate]:[runDate]], 0), MATCH(tbl_dailyDashboard[[#Headers],[botRuns]], tbl_dateHistory[#Headers], 0)), "-")</f>
        <v>x</v>
      </c>
      <c r="G1370" s="6" t="str">
        <f>IFERROR(INDEX(tbl_dateHistory[], MATCH(tbl_dailyDashboard[[#This Row],[runDate]:[runDate]], tbl_dateHistory[[runDate]:[runDate]], 0), MATCH(tbl_dailyDashboard[[#Headers],[totalTransactions]], tbl_dateHistory[#Headers], 0)), "-")</f>
        <v>x</v>
      </c>
      <c r="H1370" s="46" t="str">
        <f>IFERROR(INDEX(tbl_dateHistory[], MATCH(tbl_dailyDashboard[[#This Row],[runDate]:[runDate]], tbl_dateHistory[[runDate]:[runDate]], 0), MATCH(tbl_dailyDashboard[[#Headers],[percentSuccessful]], tbl_dateHistory[#Headers], 0)), "-")</f>
        <v>x</v>
      </c>
      <c r="I1370" s="46" t="str">
        <f>IFERROR(INDEX(tbl_dateHistory[], MATCH(tbl_dailyDashboard[[#This Row],[runDate]:[runDate]], tbl_dateHistory[[runDate]:[runDate]], 0), MATCH(tbl_dailyDashboard[[#Headers],[percentBRE]], tbl_dateHistory[#Headers], 0)), "-")</f>
        <v>x</v>
      </c>
      <c r="J1370" s="47" t="str">
        <f>IFERROR(INDEX(tbl_dateHistory[], MATCH(tbl_dailyDashboard[[#This Row],[runDate]:[runDate]], tbl_dateHistory[[runDate]:[runDate]], 0), MATCH(tbl_dailyDashboard[[#Headers],[percentSystemErrors]], tbl_dateHistory[#Headers], 0)), "-")</f>
        <v>x</v>
      </c>
      <c r="K1370" s="69"/>
    </row>
    <row r="1371" spans="2:11" x14ac:dyDescent="0.3">
      <c r="B1371" s="63"/>
      <c r="C1371" s="45" t="str">
        <f>IFERROR((INDEX(tbl_dateHistory[], tbl_dailyDashboard[[#This Row],[rowLookup]], 1)), "-")</f>
        <v>x</v>
      </c>
      <c r="D1371" s="48" t="str">
        <f>IFERROR(INDEX(tbl_dateHistory[], MATCH(tbl_dailyDashboard[[#This Row],[runDate]:[runDate]], tbl_dateHistory[[runDate]:[runDate]], 0), MATCH(tbl_dailyDashboard[[#Headers],[avgBotRunTime]], tbl_dateHistory[#Headers], 0)), "-")</f>
        <v>x</v>
      </c>
      <c r="E1371" s="48" t="str">
        <f>IFERROR(INDEX(tbl_dateHistory[], MATCH(tbl_dailyDashboard[[#This Row],[runDate]:[runDate]], tbl_dateHistory[[runDate]:[runDate]], 0), MATCH(tbl_dailyDashboard[[#Headers],[avgTransactionTime]], tbl_dateHistory[#Headers], 0)), "-")</f>
        <v>x</v>
      </c>
      <c r="F1371" s="5" t="str">
        <f>IFERROR(INDEX(tbl_dateHistory[], MATCH(tbl_dailyDashboard[[#This Row],[runDate]:[runDate]], tbl_dateHistory[[runDate]:[runDate]], 0), MATCH(tbl_dailyDashboard[[#Headers],[botRuns]], tbl_dateHistory[#Headers], 0)), "-")</f>
        <v>x</v>
      </c>
      <c r="G1371" s="6" t="str">
        <f>IFERROR(INDEX(tbl_dateHistory[], MATCH(tbl_dailyDashboard[[#This Row],[runDate]:[runDate]], tbl_dateHistory[[runDate]:[runDate]], 0), MATCH(tbl_dailyDashboard[[#Headers],[totalTransactions]], tbl_dateHistory[#Headers], 0)), "-")</f>
        <v>x</v>
      </c>
      <c r="H1371" s="46" t="str">
        <f>IFERROR(INDEX(tbl_dateHistory[], MATCH(tbl_dailyDashboard[[#This Row],[runDate]:[runDate]], tbl_dateHistory[[runDate]:[runDate]], 0), MATCH(tbl_dailyDashboard[[#Headers],[percentSuccessful]], tbl_dateHistory[#Headers], 0)), "-")</f>
        <v>x</v>
      </c>
      <c r="I1371" s="46" t="str">
        <f>IFERROR(INDEX(tbl_dateHistory[], MATCH(tbl_dailyDashboard[[#This Row],[runDate]:[runDate]], tbl_dateHistory[[runDate]:[runDate]], 0), MATCH(tbl_dailyDashboard[[#Headers],[percentBRE]], tbl_dateHistory[#Headers], 0)), "-")</f>
        <v>x</v>
      </c>
      <c r="J1371" s="47" t="str">
        <f>IFERROR(INDEX(tbl_dateHistory[], MATCH(tbl_dailyDashboard[[#This Row],[runDate]:[runDate]], tbl_dateHistory[[runDate]:[runDate]], 0), MATCH(tbl_dailyDashboard[[#Headers],[percentSystemErrors]], tbl_dateHistory[#Headers], 0)), "-")</f>
        <v>x</v>
      </c>
      <c r="K1371" s="69"/>
    </row>
    <row r="1372" spans="2:11" x14ac:dyDescent="0.3">
      <c r="B1372" s="63"/>
      <c r="C1372" s="45" t="str">
        <f>IFERROR((INDEX(tbl_dateHistory[], tbl_dailyDashboard[[#This Row],[rowLookup]], 1)), "-")</f>
        <v>x</v>
      </c>
      <c r="D1372" s="48" t="str">
        <f>IFERROR(INDEX(tbl_dateHistory[], MATCH(tbl_dailyDashboard[[#This Row],[runDate]:[runDate]], tbl_dateHistory[[runDate]:[runDate]], 0), MATCH(tbl_dailyDashboard[[#Headers],[avgBotRunTime]], tbl_dateHistory[#Headers], 0)), "-")</f>
        <v>x</v>
      </c>
      <c r="E1372" s="48" t="str">
        <f>IFERROR(INDEX(tbl_dateHistory[], MATCH(tbl_dailyDashboard[[#This Row],[runDate]:[runDate]], tbl_dateHistory[[runDate]:[runDate]], 0), MATCH(tbl_dailyDashboard[[#Headers],[avgTransactionTime]], tbl_dateHistory[#Headers], 0)), "-")</f>
        <v>x</v>
      </c>
      <c r="F1372" s="5" t="str">
        <f>IFERROR(INDEX(tbl_dateHistory[], MATCH(tbl_dailyDashboard[[#This Row],[runDate]:[runDate]], tbl_dateHistory[[runDate]:[runDate]], 0), MATCH(tbl_dailyDashboard[[#Headers],[botRuns]], tbl_dateHistory[#Headers], 0)), "-")</f>
        <v>x</v>
      </c>
      <c r="G1372" s="6" t="str">
        <f>IFERROR(INDEX(tbl_dateHistory[], MATCH(tbl_dailyDashboard[[#This Row],[runDate]:[runDate]], tbl_dateHistory[[runDate]:[runDate]], 0), MATCH(tbl_dailyDashboard[[#Headers],[totalTransactions]], tbl_dateHistory[#Headers], 0)), "-")</f>
        <v>x</v>
      </c>
      <c r="H1372" s="46" t="str">
        <f>IFERROR(INDEX(tbl_dateHistory[], MATCH(tbl_dailyDashboard[[#This Row],[runDate]:[runDate]], tbl_dateHistory[[runDate]:[runDate]], 0), MATCH(tbl_dailyDashboard[[#Headers],[percentSuccessful]], tbl_dateHistory[#Headers], 0)), "-")</f>
        <v>x</v>
      </c>
      <c r="I1372" s="46" t="str">
        <f>IFERROR(INDEX(tbl_dateHistory[], MATCH(tbl_dailyDashboard[[#This Row],[runDate]:[runDate]], tbl_dateHistory[[runDate]:[runDate]], 0), MATCH(tbl_dailyDashboard[[#Headers],[percentBRE]], tbl_dateHistory[#Headers], 0)), "-")</f>
        <v>x</v>
      </c>
      <c r="J1372" s="47" t="str">
        <f>IFERROR(INDEX(tbl_dateHistory[], MATCH(tbl_dailyDashboard[[#This Row],[runDate]:[runDate]], tbl_dateHistory[[runDate]:[runDate]], 0), MATCH(tbl_dailyDashboard[[#Headers],[percentSystemErrors]], tbl_dateHistory[#Headers], 0)), "-")</f>
        <v>x</v>
      </c>
      <c r="K1372" s="69"/>
    </row>
    <row r="1373" spans="2:11" x14ac:dyDescent="0.3">
      <c r="B1373" s="63"/>
      <c r="C1373" s="45" t="str">
        <f>IFERROR((INDEX(tbl_dateHistory[], tbl_dailyDashboard[[#This Row],[rowLookup]], 1)), "-")</f>
        <v>x</v>
      </c>
      <c r="D1373" s="48" t="str">
        <f>IFERROR(INDEX(tbl_dateHistory[], MATCH(tbl_dailyDashboard[[#This Row],[runDate]:[runDate]], tbl_dateHistory[[runDate]:[runDate]], 0), MATCH(tbl_dailyDashboard[[#Headers],[avgBotRunTime]], tbl_dateHistory[#Headers], 0)), "-")</f>
        <v>x</v>
      </c>
      <c r="E1373" s="48" t="str">
        <f>IFERROR(INDEX(tbl_dateHistory[], MATCH(tbl_dailyDashboard[[#This Row],[runDate]:[runDate]], tbl_dateHistory[[runDate]:[runDate]], 0), MATCH(tbl_dailyDashboard[[#Headers],[avgTransactionTime]], tbl_dateHistory[#Headers], 0)), "-")</f>
        <v>x</v>
      </c>
      <c r="F1373" s="5" t="str">
        <f>IFERROR(INDEX(tbl_dateHistory[], MATCH(tbl_dailyDashboard[[#This Row],[runDate]:[runDate]], tbl_dateHistory[[runDate]:[runDate]], 0), MATCH(tbl_dailyDashboard[[#Headers],[botRuns]], tbl_dateHistory[#Headers], 0)), "-")</f>
        <v>x</v>
      </c>
      <c r="G1373" s="6" t="str">
        <f>IFERROR(INDEX(tbl_dateHistory[], MATCH(tbl_dailyDashboard[[#This Row],[runDate]:[runDate]], tbl_dateHistory[[runDate]:[runDate]], 0), MATCH(tbl_dailyDashboard[[#Headers],[totalTransactions]], tbl_dateHistory[#Headers], 0)), "-")</f>
        <v>x</v>
      </c>
      <c r="H1373" s="46" t="str">
        <f>IFERROR(INDEX(tbl_dateHistory[], MATCH(tbl_dailyDashboard[[#This Row],[runDate]:[runDate]], tbl_dateHistory[[runDate]:[runDate]], 0), MATCH(tbl_dailyDashboard[[#Headers],[percentSuccessful]], tbl_dateHistory[#Headers], 0)), "-")</f>
        <v>x</v>
      </c>
      <c r="I1373" s="46" t="str">
        <f>IFERROR(INDEX(tbl_dateHistory[], MATCH(tbl_dailyDashboard[[#This Row],[runDate]:[runDate]], tbl_dateHistory[[runDate]:[runDate]], 0), MATCH(tbl_dailyDashboard[[#Headers],[percentBRE]], tbl_dateHistory[#Headers], 0)), "-")</f>
        <v>x</v>
      </c>
      <c r="J1373" s="47" t="str">
        <f>IFERROR(INDEX(tbl_dateHistory[], MATCH(tbl_dailyDashboard[[#This Row],[runDate]:[runDate]], tbl_dateHistory[[runDate]:[runDate]], 0), MATCH(tbl_dailyDashboard[[#Headers],[percentSystemErrors]], tbl_dateHistory[#Headers], 0)), "-")</f>
        <v>x</v>
      </c>
      <c r="K1373" s="69"/>
    </row>
    <row r="1374" spans="2:11" x14ac:dyDescent="0.3">
      <c r="B1374" s="63"/>
      <c r="C1374" s="45" t="str">
        <f>IFERROR((INDEX(tbl_dateHistory[], tbl_dailyDashboard[[#This Row],[rowLookup]], 1)), "-")</f>
        <v>x</v>
      </c>
      <c r="D1374" s="48" t="str">
        <f>IFERROR(INDEX(tbl_dateHistory[], MATCH(tbl_dailyDashboard[[#This Row],[runDate]:[runDate]], tbl_dateHistory[[runDate]:[runDate]], 0), MATCH(tbl_dailyDashboard[[#Headers],[avgBotRunTime]], tbl_dateHistory[#Headers], 0)), "-")</f>
        <v>x</v>
      </c>
      <c r="E1374" s="48" t="str">
        <f>IFERROR(INDEX(tbl_dateHistory[], MATCH(tbl_dailyDashboard[[#This Row],[runDate]:[runDate]], tbl_dateHistory[[runDate]:[runDate]], 0), MATCH(tbl_dailyDashboard[[#Headers],[avgTransactionTime]], tbl_dateHistory[#Headers], 0)), "-")</f>
        <v>x</v>
      </c>
      <c r="F1374" s="5" t="str">
        <f>IFERROR(INDEX(tbl_dateHistory[], MATCH(tbl_dailyDashboard[[#This Row],[runDate]:[runDate]], tbl_dateHistory[[runDate]:[runDate]], 0), MATCH(tbl_dailyDashboard[[#Headers],[botRuns]], tbl_dateHistory[#Headers], 0)), "-")</f>
        <v>x</v>
      </c>
      <c r="G1374" s="6" t="str">
        <f>IFERROR(INDEX(tbl_dateHistory[], MATCH(tbl_dailyDashboard[[#This Row],[runDate]:[runDate]], tbl_dateHistory[[runDate]:[runDate]], 0), MATCH(tbl_dailyDashboard[[#Headers],[totalTransactions]], tbl_dateHistory[#Headers], 0)), "-")</f>
        <v>x</v>
      </c>
      <c r="H1374" s="46" t="str">
        <f>IFERROR(INDEX(tbl_dateHistory[], MATCH(tbl_dailyDashboard[[#This Row],[runDate]:[runDate]], tbl_dateHistory[[runDate]:[runDate]], 0), MATCH(tbl_dailyDashboard[[#Headers],[percentSuccessful]], tbl_dateHistory[#Headers], 0)), "-")</f>
        <v>x</v>
      </c>
      <c r="I1374" s="46" t="str">
        <f>IFERROR(INDEX(tbl_dateHistory[], MATCH(tbl_dailyDashboard[[#This Row],[runDate]:[runDate]], tbl_dateHistory[[runDate]:[runDate]], 0), MATCH(tbl_dailyDashboard[[#Headers],[percentBRE]], tbl_dateHistory[#Headers], 0)), "-")</f>
        <v>x</v>
      </c>
      <c r="J1374" s="47" t="str">
        <f>IFERROR(INDEX(tbl_dateHistory[], MATCH(tbl_dailyDashboard[[#This Row],[runDate]:[runDate]], tbl_dateHistory[[runDate]:[runDate]], 0), MATCH(tbl_dailyDashboard[[#Headers],[percentSystemErrors]], tbl_dateHistory[#Headers], 0)), "-")</f>
        <v>x</v>
      </c>
      <c r="K1374" s="69"/>
    </row>
    <row r="1375" spans="2:11" x14ac:dyDescent="0.3">
      <c r="B1375" s="63"/>
      <c r="C1375" s="45" t="str">
        <f>IFERROR((INDEX(tbl_dateHistory[], tbl_dailyDashboard[[#This Row],[rowLookup]], 1)), "-")</f>
        <v>x</v>
      </c>
      <c r="D1375" s="48" t="str">
        <f>IFERROR(INDEX(tbl_dateHistory[], MATCH(tbl_dailyDashboard[[#This Row],[runDate]:[runDate]], tbl_dateHistory[[runDate]:[runDate]], 0), MATCH(tbl_dailyDashboard[[#Headers],[avgBotRunTime]], tbl_dateHistory[#Headers], 0)), "-")</f>
        <v>x</v>
      </c>
      <c r="E1375" s="48" t="str">
        <f>IFERROR(INDEX(tbl_dateHistory[], MATCH(tbl_dailyDashboard[[#This Row],[runDate]:[runDate]], tbl_dateHistory[[runDate]:[runDate]], 0), MATCH(tbl_dailyDashboard[[#Headers],[avgTransactionTime]], tbl_dateHistory[#Headers], 0)), "-")</f>
        <v>x</v>
      </c>
      <c r="F1375" s="5" t="str">
        <f>IFERROR(INDEX(tbl_dateHistory[], MATCH(tbl_dailyDashboard[[#This Row],[runDate]:[runDate]], tbl_dateHistory[[runDate]:[runDate]], 0), MATCH(tbl_dailyDashboard[[#Headers],[botRuns]], tbl_dateHistory[#Headers], 0)), "-")</f>
        <v>x</v>
      </c>
      <c r="G1375" s="6" t="str">
        <f>IFERROR(INDEX(tbl_dateHistory[], MATCH(tbl_dailyDashboard[[#This Row],[runDate]:[runDate]], tbl_dateHistory[[runDate]:[runDate]], 0), MATCH(tbl_dailyDashboard[[#Headers],[totalTransactions]], tbl_dateHistory[#Headers], 0)), "-")</f>
        <v>x</v>
      </c>
      <c r="H1375" s="46" t="str">
        <f>IFERROR(INDEX(tbl_dateHistory[], MATCH(tbl_dailyDashboard[[#This Row],[runDate]:[runDate]], tbl_dateHistory[[runDate]:[runDate]], 0), MATCH(tbl_dailyDashboard[[#Headers],[percentSuccessful]], tbl_dateHistory[#Headers], 0)), "-")</f>
        <v>x</v>
      </c>
      <c r="I1375" s="46" t="str">
        <f>IFERROR(INDEX(tbl_dateHistory[], MATCH(tbl_dailyDashboard[[#This Row],[runDate]:[runDate]], tbl_dateHistory[[runDate]:[runDate]], 0), MATCH(tbl_dailyDashboard[[#Headers],[percentBRE]], tbl_dateHistory[#Headers], 0)), "-")</f>
        <v>x</v>
      </c>
      <c r="J1375" s="47" t="str">
        <f>IFERROR(INDEX(tbl_dateHistory[], MATCH(tbl_dailyDashboard[[#This Row],[runDate]:[runDate]], tbl_dateHistory[[runDate]:[runDate]], 0), MATCH(tbl_dailyDashboard[[#Headers],[percentSystemErrors]], tbl_dateHistory[#Headers], 0)), "-")</f>
        <v>x</v>
      </c>
      <c r="K1375" s="69"/>
    </row>
    <row r="1376" spans="2:11" x14ac:dyDescent="0.3">
      <c r="B1376" s="63"/>
      <c r="C1376" s="45" t="str">
        <f>IFERROR((INDEX(tbl_dateHistory[], tbl_dailyDashboard[[#This Row],[rowLookup]], 1)), "-")</f>
        <v>x</v>
      </c>
      <c r="D1376" s="48" t="str">
        <f>IFERROR(INDEX(tbl_dateHistory[], MATCH(tbl_dailyDashboard[[#This Row],[runDate]:[runDate]], tbl_dateHistory[[runDate]:[runDate]], 0), MATCH(tbl_dailyDashboard[[#Headers],[avgBotRunTime]], tbl_dateHistory[#Headers], 0)), "-")</f>
        <v>x</v>
      </c>
      <c r="E1376" s="48" t="str">
        <f>IFERROR(INDEX(tbl_dateHistory[], MATCH(tbl_dailyDashboard[[#This Row],[runDate]:[runDate]], tbl_dateHistory[[runDate]:[runDate]], 0), MATCH(tbl_dailyDashboard[[#Headers],[avgTransactionTime]], tbl_dateHistory[#Headers], 0)), "-")</f>
        <v>x</v>
      </c>
      <c r="F1376" s="5" t="str">
        <f>IFERROR(INDEX(tbl_dateHistory[], MATCH(tbl_dailyDashboard[[#This Row],[runDate]:[runDate]], tbl_dateHistory[[runDate]:[runDate]], 0), MATCH(tbl_dailyDashboard[[#Headers],[botRuns]], tbl_dateHistory[#Headers], 0)), "-")</f>
        <v>x</v>
      </c>
      <c r="G1376" s="6" t="str">
        <f>IFERROR(INDEX(tbl_dateHistory[], MATCH(tbl_dailyDashboard[[#This Row],[runDate]:[runDate]], tbl_dateHistory[[runDate]:[runDate]], 0), MATCH(tbl_dailyDashboard[[#Headers],[totalTransactions]], tbl_dateHistory[#Headers], 0)), "-")</f>
        <v>x</v>
      </c>
      <c r="H1376" s="46" t="str">
        <f>IFERROR(INDEX(tbl_dateHistory[], MATCH(tbl_dailyDashboard[[#This Row],[runDate]:[runDate]], tbl_dateHistory[[runDate]:[runDate]], 0), MATCH(tbl_dailyDashboard[[#Headers],[percentSuccessful]], tbl_dateHistory[#Headers], 0)), "-")</f>
        <v>x</v>
      </c>
      <c r="I1376" s="46" t="str">
        <f>IFERROR(INDEX(tbl_dateHistory[], MATCH(tbl_dailyDashboard[[#This Row],[runDate]:[runDate]], tbl_dateHistory[[runDate]:[runDate]], 0), MATCH(tbl_dailyDashboard[[#Headers],[percentBRE]], tbl_dateHistory[#Headers], 0)), "-")</f>
        <v>x</v>
      </c>
      <c r="J1376" s="47" t="str">
        <f>IFERROR(INDEX(tbl_dateHistory[], MATCH(tbl_dailyDashboard[[#This Row],[runDate]:[runDate]], tbl_dateHistory[[runDate]:[runDate]], 0), MATCH(tbl_dailyDashboard[[#Headers],[percentSystemErrors]], tbl_dateHistory[#Headers], 0)), "-")</f>
        <v>x</v>
      </c>
      <c r="K1376" s="69"/>
    </row>
    <row r="1377" spans="2:11" x14ac:dyDescent="0.3">
      <c r="B1377" s="63"/>
      <c r="C1377" s="45" t="str">
        <f>IFERROR((INDEX(tbl_dateHistory[], tbl_dailyDashboard[[#This Row],[rowLookup]], 1)), "-")</f>
        <v>x</v>
      </c>
      <c r="D1377" s="48" t="str">
        <f>IFERROR(INDEX(tbl_dateHistory[], MATCH(tbl_dailyDashboard[[#This Row],[runDate]:[runDate]], tbl_dateHistory[[runDate]:[runDate]], 0), MATCH(tbl_dailyDashboard[[#Headers],[avgBotRunTime]], tbl_dateHistory[#Headers], 0)), "-")</f>
        <v>x</v>
      </c>
      <c r="E1377" s="48" t="str">
        <f>IFERROR(INDEX(tbl_dateHistory[], MATCH(tbl_dailyDashboard[[#This Row],[runDate]:[runDate]], tbl_dateHistory[[runDate]:[runDate]], 0), MATCH(tbl_dailyDashboard[[#Headers],[avgTransactionTime]], tbl_dateHistory[#Headers], 0)), "-")</f>
        <v>x</v>
      </c>
      <c r="F1377" s="5" t="str">
        <f>IFERROR(INDEX(tbl_dateHistory[], MATCH(tbl_dailyDashboard[[#This Row],[runDate]:[runDate]], tbl_dateHistory[[runDate]:[runDate]], 0), MATCH(tbl_dailyDashboard[[#Headers],[botRuns]], tbl_dateHistory[#Headers], 0)), "-")</f>
        <v>x</v>
      </c>
      <c r="G1377" s="6" t="str">
        <f>IFERROR(INDEX(tbl_dateHistory[], MATCH(tbl_dailyDashboard[[#This Row],[runDate]:[runDate]], tbl_dateHistory[[runDate]:[runDate]], 0), MATCH(tbl_dailyDashboard[[#Headers],[totalTransactions]], tbl_dateHistory[#Headers], 0)), "-")</f>
        <v>x</v>
      </c>
      <c r="H1377" s="46" t="str">
        <f>IFERROR(INDEX(tbl_dateHistory[], MATCH(tbl_dailyDashboard[[#This Row],[runDate]:[runDate]], tbl_dateHistory[[runDate]:[runDate]], 0), MATCH(tbl_dailyDashboard[[#Headers],[percentSuccessful]], tbl_dateHistory[#Headers], 0)), "-")</f>
        <v>x</v>
      </c>
      <c r="I1377" s="46" t="str">
        <f>IFERROR(INDEX(tbl_dateHistory[], MATCH(tbl_dailyDashboard[[#This Row],[runDate]:[runDate]], tbl_dateHistory[[runDate]:[runDate]], 0), MATCH(tbl_dailyDashboard[[#Headers],[percentBRE]], tbl_dateHistory[#Headers], 0)), "-")</f>
        <v>x</v>
      </c>
      <c r="J1377" s="47" t="str">
        <f>IFERROR(INDEX(tbl_dateHistory[], MATCH(tbl_dailyDashboard[[#This Row],[runDate]:[runDate]], tbl_dateHistory[[runDate]:[runDate]], 0), MATCH(tbl_dailyDashboard[[#Headers],[percentSystemErrors]], tbl_dateHistory[#Headers], 0)), "-")</f>
        <v>x</v>
      </c>
      <c r="K1377" s="69"/>
    </row>
    <row r="1378" spans="2:11" x14ac:dyDescent="0.3">
      <c r="B1378" s="63"/>
      <c r="C1378" s="45" t="str">
        <f>IFERROR((INDEX(tbl_dateHistory[], tbl_dailyDashboard[[#This Row],[rowLookup]], 1)), "-")</f>
        <v>x</v>
      </c>
      <c r="D1378" s="48" t="str">
        <f>IFERROR(INDEX(tbl_dateHistory[], MATCH(tbl_dailyDashboard[[#This Row],[runDate]:[runDate]], tbl_dateHistory[[runDate]:[runDate]], 0), MATCH(tbl_dailyDashboard[[#Headers],[avgBotRunTime]], tbl_dateHistory[#Headers], 0)), "-")</f>
        <v>x</v>
      </c>
      <c r="E1378" s="48" t="str">
        <f>IFERROR(INDEX(tbl_dateHistory[], MATCH(tbl_dailyDashboard[[#This Row],[runDate]:[runDate]], tbl_dateHistory[[runDate]:[runDate]], 0), MATCH(tbl_dailyDashboard[[#Headers],[avgTransactionTime]], tbl_dateHistory[#Headers], 0)), "-")</f>
        <v>x</v>
      </c>
      <c r="F1378" s="5" t="str">
        <f>IFERROR(INDEX(tbl_dateHistory[], MATCH(tbl_dailyDashboard[[#This Row],[runDate]:[runDate]], tbl_dateHistory[[runDate]:[runDate]], 0), MATCH(tbl_dailyDashboard[[#Headers],[botRuns]], tbl_dateHistory[#Headers], 0)), "-")</f>
        <v>x</v>
      </c>
      <c r="G1378" s="6" t="str">
        <f>IFERROR(INDEX(tbl_dateHistory[], MATCH(tbl_dailyDashboard[[#This Row],[runDate]:[runDate]], tbl_dateHistory[[runDate]:[runDate]], 0), MATCH(tbl_dailyDashboard[[#Headers],[totalTransactions]], tbl_dateHistory[#Headers], 0)), "-")</f>
        <v>x</v>
      </c>
      <c r="H1378" s="46" t="str">
        <f>IFERROR(INDEX(tbl_dateHistory[], MATCH(tbl_dailyDashboard[[#This Row],[runDate]:[runDate]], tbl_dateHistory[[runDate]:[runDate]], 0), MATCH(tbl_dailyDashboard[[#Headers],[percentSuccessful]], tbl_dateHistory[#Headers], 0)), "-")</f>
        <v>x</v>
      </c>
      <c r="I1378" s="46" t="str">
        <f>IFERROR(INDEX(tbl_dateHistory[], MATCH(tbl_dailyDashboard[[#This Row],[runDate]:[runDate]], tbl_dateHistory[[runDate]:[runDate]], 0), MATCH(tbl_dailyDashboard[[#Headers],[percentBRE]], tbl_dateHistory[#Headers], 0)), "-")</f>
        <v>x</v>
      </c>
      <c r="J1378" s="47" t="str">
        <f>IFERROR(INDEX(tbl_dateHistory[], MATCH(tbl_dailyDashboard[[#This Row],[runDate]:[runDate]], tbl_dateHistory[[runDate]:[runDate]], 0), MATCH(tbl_dailyDashboard[[#Headers],[percentSystemErrors]], tbl_dateHistory[#Headers], 0)), "-")</f>
        <v>x</v>
      </c>
      <c r="K1378" s="69"/>
    </row>
    <row r="1379" spans="2:11" x14ac:dyDescent="0.3">
      <c r="B1379" s="63"/>
      <c r="C1379" s="45" t="str">
        <f>IFERROR((INDEX(tbl_dateHistory[], tbl_dailyDashboard[[#This Row],[rowLookup]], 1)), "-")</f>
        <v>x</v>
      </c>
      <c r="D1379" s="48" t="str">
        <f>IFERROR(INDEX(tbl_dateHistory[], MATCH(tbl_dailyDashboard[[#This Row],[runDate]:[runDate]], tbl_dateHistory[[runDate]:[runDate]], 0), MATCH(tbl_dailyDashboard[[#Headers],[avgBotRunTime]], tbl_dateHistory[#Headers], 0)), "-")</f>
        <v>x</v>
      </c>
      <c r="E1379" s="48" t="str">
        <f>IFERROR(INDEX(tbl_dateHistory[], MATCH(tbl_dailyDashboard[[#This Row],[runDate]:[runDate]], tbl_dateHistory[[runDate]:[runDate]], 0), MATCH(tbl_dailyDashboard[[#Headers],[avgTransactionTime]], tbl_dateHistory[#Headers], 0)), "-")</f>
        <v>x</v>
      </c>
      <c r="F1379" s="5" t="str">
        <f>IFERROR(INDEX(tbl_dateHistory[], MATCH(tbl_dailyDashboard[[#This Row],[runDate]:[runDate]], tbl_dateHistory[[runDate]:[runDate]], 0), MATCH(tbl_dailyDashboard[[#Headers],[botRuns]], tbl_dateHistory[#Headers], 0)), "-")</f>
        <v>x</v>
      </c>
      <c r="G1379" s="6" t="str">
        <f>IFERROR(INDEX(tbl_dateHistory[], MATCH(tbl_dailyDashboard[[#This Row],[runDate]:[runDate]], tbl_dateHistory[[runDate]:[runDate]], 0), MATCH(tbl_dailyDashboard[[#Headers],[totalTransactions]], tbl_dateHistory[#Headers], 0)), "-")</f>
        <v>x</v>
      </c>
      <c r="H1379" s="46" t="str">
        <f>IFERROR(INDEX(tbl_dateHistory[], MATCH(tbl_dailyDashboard[[#This Row],[runDate]:[runDate]], tbl_dateHistory[[runDate]:[runDate]], 0), MATCH(tbl_dailyDashboard[[#Headers],[percentSuccessful]], tbl_dateHistory[#Headers], 0)), "-")</f>
        <v>x</v>
      </c>
      <c r="I1379" s="46" t="str">
        <f>IFERROR(INDEX(tbl_dateHistory[], MATCH(tbl_dailyDashboard[[#This Row],[runDate]:[runDate]], tbl_dateHistory[[runDate]:[runDate]], 0), MATCH(tbl_dailyDashboard[[#Headers],[percentBRE]], tbl_dateHistory[#Headers], 0)), "-")</f>
        <v>x</v>
      </c>
      <c r="J1379" s="47" t="str">
        <f>IFERROR(INDEX(tbl_dateHistory[], MATCH(tbl_dailyDashboard[[#This Row],[runDate]:[runDate]], tbl_dateHistory[[runDate]:[runDate]], 0), MATCH(tbl_dailyDashboard[[#Headers],[percentSystemErrors]], tbl_dateHistory[#Headers], 0)), "-")</f>
        <v>x</v>
      </c>
      <c r="K1379" s="69"/>
    </row>
    <row r="1380" spans="2:11" x14ac:dyDescent="0.3">
      <c r="B1380" s="63"/>
      <c r="C1380" s="45" t="str">
        <f>IFERROR((INDEX(tbl_dateHistory[], tbl_dailyDashboard[[#This Row],[rowLookup]], 1)), "-")</f>
        <v>x</v>
      </c>
      <c r="D1380" s="48" t="str">
        <f>IFERROR(INDEX(tbl_dateHistory[], MATCH(tbl_dailyDashboard[[#This Row],[runDate]:[runDate]], tbl_dateHistory[[runDate]:[runDate]], 0), MATCH(tbl_dailyDashboard[[#Headers],[avgBotRunTime]], tbl_dateHistory[#Headers], 0)), "-")</f>
        <v>x</v>
      </c>
      <c r="E1380" s="48" t="str">
        <f>IFERROR(INDEX(tbl_dateHistory[], MATCH(tbl_dailyDashboard[[#This Row],[runDate]:[runDate]], tbl_dateHistory[[runDate]:[runDate]], 0), MATCH(tbl_dailyDashboard[[#Headers],[avgTransactionTime]], tbl_dateHistory[#Headers], 0)), "-")</f>
        <v>x</v>
      </c>
      <c r="F1380" s="5" t="str">
        <f>IFERROR(INDEX(tbl_dateHistory[], MATCH(tbl_dailyDashboard[[#This Row],[runDate]:[runDate]], tbl_dateHistory[[runDate]:[runDate]], 0), MATCH(tbl_dailyDashboard[[#Headers],[botRuns]], tbl_dateHistory[#Headers], 0)), "-")</f>
        <v>x</v>
      </c>
      <c r="G1380" s="6" t="str">
        <f>IFERROR(INDEX(tbl_dateHistory[], MATCH(tbl_dailyDashboard[[#This Row],[runDate]:[runDate]], tbl_dateHistory[[runDate]:[runDate]], 0), MATCH(tbl_dailyDashboard[[#Headers],[totalTransactions]], tbl_dateHistory[#Headers], 0)), "-")</f>
        <v>x</v>
      </c>
      <c r="H1380" s="46" t="str">
        <f>IFERROR(INDEX(tbl_dateHistory[], MATCH(tbl_dailyDashboard[[#This Row],[runDate]:[runDate]], tbl_dateHistory[[runDate]:[runDate]], 0), MATCH(tbl_dailyDashboard[[#Headers],[percentSuccessful]], tbl_dateHistory[#Headers], 0)), "-")</f>
        <v>x</v>
      </c>
      <c r="I1380" s="46" t="str">
        <f>IFERROR(INDEX(tbl_dateHistory[], MATCH(tbl_dailyDashboard[[#This Row],[runDate]:[runDate]], tbl_dateHistory[[runDate]:[runDate]], 0), MATCH(tbl_dailyDashboard[[#Headers],[percentBRE]], tbl_dateHistory[#Headers], 0)), "-")</f>
        <v>x</v>
      </c>
      <c r="J1380" s="47" t="str">
        <f>IFERROR(INDEX(tbl_dateHistory[], MATCH(tbl_dailyDashboard[[#This Row],[runDate]:[runDate]], tbl_dateHistory[[runDate]:[runDate]], 0), MATCH(tbl_dailyDashboard[[#Headers],[percentSystemErrors]], tbl_dateHistory[#Headers], 0)), "-")</f>
        <v>x</v>
      </c>
      <c r="K1380" s="69"/>
    </row>
    <row r="1381" spans="2:11" x14ac:dyDescent="0.3">
      <c r="B1381" s="63"/>
      <c r="C1381" s="45" t="str">
        <f>IFERROR((INDEX(tbl_dateHistory[], tbl_dailyDashboard[[#This Row],[rowLookup]], 1)), "-")</f>
        <v>x</v>
      </c>
      <c r="D1381" s="48" t="str">
        <f>IFERROR(INDEX(tbl_dateHistory[], MATCH(tbl_dailyDashboard[[#This Row],[runDate]:[runDate]], tbl_dateHistory[[runDate]:[runDate]], 0), MATCH(tbl_dailyDashboard[[#Headers],[avgBotRunTime]], tbl_dateHistory[#Headers], 0)), "-")</f>
        <v>x</v>
      </c>
      <c r="E1381" s="48" t="str">
        <f>IFERROR(INDEX(tbl_dateHistory[], MATCH(tbl_dailyDashboard[[#This Row],[runDate]:[runDate]], tbl_dateHistory[[runDate]:[runDate]], 0), MATCH(tbl_dailyDashboard[[#Headers],[avgTransactionTime]], tbl_dateHistory[#Headers], 0)), "-")</f>
        <v>x</v>
      </c>
      <c r="F1381" s="5" t="str">
        <f>IFERROR(INDEX(tbl_dateHistory[], MATCH(tbl_dailyDashboard[[#This Row],[runDate]:[runDate]], tbl_dateHistory[[runDate]:[runDate]], 0), MATCH(tbl_dailyDashboard[[#Headers],[botRuns]], tbl_dateHistory[#Headers], 0)), "-")</f>
        <v>x</v>
      </c>
      <c r="G1381" s="6" t="str">
        <f>IFERROR(INDEX(tbl_dateHistory[], MATCH(tbl_dailyDashboard[[#This Row],[runDate]:[runDate]], tbl_dateHistory[[runDate]:[runDate]], 0), MATCH(tbl_dailyDashboard[[#Headers],[totalTransactions]], tbl_dateHistory[#Headers], 0)), "-")</f>
        <v>x</v>
      </c>
      <c r="H1381" s="46" t="str">
        <f>IFERROR(INDEX(tbl_dateHistory[], MATCH(tbl_dailyDashboard[[#This Row],[runDate]:[runDate]], tbl_dateHistory[[runDate]:[runDate]], 0), MATCH(tbl_dailyDashboard[[#Headers],[percentSuccessful]], tbl_dateHistory[#Headers], 0)), "-")</f>
        <v>x</v>
      </c>
      <c r="I1381" s="46" t="str">
        <f>IFERROR(INDEX(tbl_dateHistory[], MATCH(tbl_dailyDashboard[[#This Row],[runDate]:[runDate]], tbl_dateHistory[[runDate]:[runDate]], 0), MATCH(tbl_dailyDashboard[[#Headers],[percentBRE]], tbl_dateHistory[#Headers], 0)), "-")</f>
        <v>x</v>
      </c>
      <c r="J1381" s="47" t="str">
        <f>IFERROR(INDEX(tbl_dateHistory[], MATCH(tbl_dailyDashboard[[#This Row],[runDate]:[runDate]], tbl_dateHistory[[runDate]:[runDate]], 0), MATCH(tbl_dailyDashboard[[#Headers],[percentSystemErrors]], tbl_dateHistory[#Headers], 0)), "-")</f>
        <v>x</v>
      </c>
      <c r="K1381" s="69"/>
    </row>
    <row r="1382" spans="2:11" x14ac:dyDescent="0.3">
      <c r="B1382" s="63"/>
      <c r="C1382" s="45" t="str">
        <f>IFERROR((INDEX(tbl_dateHistory[], tbl_dailyDashboard[[#This Row],[rowLookup]], 1)), "-")</f>
        <v>x</v>
      </c>
      <c r="D1382" s="48" t="str">
        <f>IFERROR(INDEX(tbl_dateHistory[], MATCH(tbl_dailyDashboard[[#This Row],[runDate]:[runDate]], tbl_dateHistory[[runDate]:[runDate]], 0), MATCH(tbl_dailyDashboard[[#Headers],[avgBotRunTime]], tbl_dateHistory[#Headers], 0)), "-")</f>
        <v>x</v>
      </c>
      <c r="E1382" s="48" t="str">
        <f>IFERROR(INDEX(tbl_dateHistory[], MATCH(tbl_dailyDashboard[[#This Row],[runDate]:[runDate]], tbl_dateHistory[[runDate]:[runDate]], 0), MATCH(tbl_dailyDashboard[[#Headers],[avgTransactionTime]], tbl_dateHistory[#Headers], 0)), "-")</f>
        <v>x</v>
      </c>
      <c r="F1382" s="5" t="str">
        <f>IFERROR(INDEX(tbl_dateHistory[], MATCH(tbl_dailyDashboard[[#This Row],[runDate]:[runDate]], tbl_dateHistory[[runDate]:[runDate]], 0), MATCH(tbl_dailyDashboard[[#Headers],[botRuns]], tbl_dateHistory[#Headers], 0)), "-")</f>
        <v>x</v>
      </c>
      <c r="G1382" s="6" t="str">
        <f>IFERROR(INDEX(tbl_dateHistory[], MATCH(tbl_dailyDashboard[[#This Row],[runDate]:[runDate]], tbl_dateHistory[[runDate]:[runDate]], 0), MATCH(tbl_dailyDashboard[[#Headers],[totalTransactions]], tbl_dateHistory[#Headers], 0)), "-")</f>
        <v>x</v>
      </c>
      <c r="H1382" s="46" t="str">
        <f>IFERROR(INDEX(tbl_dateHistory[], MATCH(tbl_dailyDashboard[[#This Row],[runDate]:[runDate]], tbl_dateHistory[[runDate]:[runDate]], 0), MATCH(tbl_dailyDashboard[[#Headers],[percentSuccessful]], tbl_dateHistory[#Headers], 0)), "-")</f>
        <v>x</v>
      </c>
      <c r="I1382" s="46" t="str">
        <f>IFERROR(INDEX(tbl_dateHistory[], MATCH(tbl_dailyDashboard[[#This Row],[runDate]:[runDate]], tbl_dateHistory[[runDate]:[runDate]], 0), MATCH(tbl_dailyDashboard[[#Headers],[percentBRE]], tbl_dateHistory[#Headers], 0)), "-")</f>
        <v>x</v>
      </c>
      <c r="J1382" s="47" t="str">
        <f>IFERROR(INDEX(tbl_dateHistory[], MATCH(tbl_dailyDashboard[[#This Row],[runDate]:[runDate]], tbl_dateHistory[[runDate]:[runDate]], 0), MATCH(tbl_dailyDashboard[[#Headers],[percentSystemErrors]], tbl_dateHistory[#Headers], 0)), "-")</f>
        <v>x</v>
      </c>
      <c r="K1382" s="69"/>
    </row>
    <row r="1383" spans="2:11" x14ac:dyDescent="0.3">
      <c r="B1383" s="63"/>
      <c r="C1383" s="45" t="str">
        <f>IFERROR((INDEX(tbl_dateHistory[], tbl_dailyDashboard[[#This Row],[rowLookup]], 1)), "-")</f>
        <v>x</v>
      </c>
      <c r="D1383" s="48" t="str">
        <f>IFERROR(INDEX(tbl_dateHistory[], MATCH(tbl_dailyDashboard[[#This Row],[runDate]:[runDate]], tbl_dateHistory[[runDate]:[runDate]], 0), MATCH(tbl_dailyDashboard[[#Headers],[avgBotRunTime]], tbl_dateHistory[#Headers], 0)), "-")</f>
        <v>x</v>
      </c>
      <c r="E1383" s="48" t="str">
        <f>IFERROR(INDEX(tbl_dateHistory[], MATCH(tbl_dailyDashboard[[#This Row],[runDate]:[runDate]], tbl_dateHistory[[runDate]:[runDate]], 0), MATCH(tbl_dailyDashboard[[#Headers],[avgTransactionTime]], tbl_dateHistory[#Headers], 0)), "-")</f>
        <v>x</v>
      </c>
      <c r="F1383" s="5" t="str">
        <f>IFERROR(INDEX(tbl_dateHistory[], MATCH(tbl_dailyDashboard[[#This Row],[runDate]:[runDate]], tbl_dateHistory[[runDate]:[runDate]], 0), MATCH(tbl_dailyDashboard[[#Headers],[botRuns]], tbl_dateHistory[#Headers], 0)), "-")</f>
        <v>x</v>
      </c>
      <c r="G1383" s="6" t="str">
        <f>IFERROR(INDEX(tbl_dateHistory[], MATCH(tbl_dailyDashboard[[#This Row],[runDate]:[runDate]], tbl_dateHistory[[runDate]:[runDate]], 0), MATCH(tbl_dailyDashboard[[#Headers],[totalTransactions]], tbl_dateHistory[#Headers], 0)), "-")</f>
        <v>x</v>
      </c>
      <c r="H1383" s="46" t="str">
        <f>IFERROR(INDEX(tbl_dateHistory[], MATCH(tbl_dailyDashboard[[#This Row],[runDate]:[runDate]], tbl_dateHistory[[runDate]:[runDate]], 0), MATCH(tbl_dailyDashboard[[#Headers],[percentSuccessful]], tbl_dateHistory[#Headers], 0)), "-")</f>
        <v>x</v>
      </c>
      <c r="I1383" s="46" t="str">
        <f>IFERROR(INDEX(tbl_dateHistory[], MATCH(tbl_dailyDashboard[[#This Row],[runDate]:[runDate]], tbl_dateHistory[[runDate]:[runDate]], 0), MATCH(tbl_dailyDashboard[[#Headers],[percentBRE]], tbl_dateHistory[#Headers], 0)), "-")</f>
        <v>x</v>
      </c>
      <c r="J1383" s="47" t="str">
        <f>IFERROR(INDEX(tbl_dateHistory[], MATCH(tbl_dailyDashboard[[#This Row],[runDate]:[runDate]], tbl_dateHistory[[runDate]:[runDate]], 0), MATCH(tbl_dailyDashboard[[#Headers],[percentSystemErrors]], tbl_dateHistory[#Headers], 0)), "-")</f>
        <v>x</v>
      </c>
      <c r="K1383" s="69"/>
    </row>
    <row r="1384" spans="2:11" x14ac:dyDescent="0.3">
      <c r="B1384" s="63"/>
      <c r="C1384" s="45" t="str">
        <f>IFERROR((INDEX(tbl_dateHistory[], tbl_dailyDashboard[[#This Row],[rowLookup]], 1)), "-")</f>
        <v>x</v>
      </c>
      <c r="D1384" s="48" t="str">
        <f>IFERROR(INDEX(tbl_dateHistory[], MATCH(tbl_dailyDashboard[[#This Row],[runDate]:[runDate]], tbl_dateHistory[[runDate]:[runDate]], 0), MATCH(tbl_dailyDashboard[[#Headers],[avgBotRunTime]], tbl_dateHistory[#Headers], 0)), "-")</f>
        <v>x</v>
      </c>
      <c r="E1384" s="48" t="str">
        <f>IFERROR(INDEX(tbl_dateHistory[], MATCH(tbl_dailyDashboard[[#This Row],[runDate]:[runDate]], tbl_dateHistory[[runDate]:[runDate]], 0), MATCH(tbl_dailyDashboard[[#Headers],[avgTransactionTime]], tbl_dateHistory[#Headers], 0)), "-")</f>
        <v>x</v>
      </c>
      <c r="F1384" s="5" t="str">
        <f>IFERROR(INDEX(tbl_dateHistory[], MATCH(tbl_dailyDashboard[[#This Row],[runDate]:[runDate]], tbl_dateHistory[[runDate]:[runDate]], 0), MATCH(tbl_dailyDashboard[[#Headers],[botRuns]], tbl_dateHistory[#Headers], 0)), "-")</f>
        <v>x</v>
      </c>
      <c r="G1384" s="6" t="str">
        <f>IFERROR(INDEX(tbl_dateHistory[], MATCH(tbl_dailyDashboard[[#This Row],[runDate]:[runDate]], tbl_dateHistory[[runDate]:[runDate]], 0), MATCH(tbl_dailyDashboard[[#Headers],[totalTransactions]], tbl_dateHistory[#Headers], 0)), "-")</f>
        <v>x</v>
      </c>
      <c r="H1384" s="46" t="str">
        <f>IFERROR(INDEX(tbl_dateHistory[], MATCH(tbl_dailyDashboard[[#This Row],[runDate]:[runDate]], tbl_dateHistory[[runDate]:[runDate]], 0), MATCH(tbl_dailyDashboard[[#Headers],[percentSuccessful]], tbl_dateHistory[#Headers], 0)), "-")</f>
        <v>x</v>
      </c>
      <c r="I1384" s="46" t="str">
        <f>IFERROR(INDEX(tbl_dateHistory[], MATCH(tbl_dailyDashboard[[#This Row],[runDate]:[runDate]], tbl_dateHistory[[runDate]:[runDate]], 0), MATCH(tbl_dailyDashboard[[#Headers],[percentBRE]], tbl_dateHistory[#Headers], 0)), "-")</f>
        <v>x</v>
      </c>
      <c r="J1384" s="47" t="str">
        <f>IFERROR(INDEX(tbl_dateHistory[], MATCH(tbl_dailyDashboard[[#This Row],[runDate]:[runDate]], tbl_dateHistory[[runDate]:[runDate]], 0), MATCH(tbl_dailyDashboard[[#Headers],[percentSystemErrors]], tbl_dateHistory[#Headers], 0)), "-")</f>
        <v>x</v>
      </c>
      <c r="K1384" s="69"/>
    </row>
    <row r="1385" spans="2:11" x14ac:dyDescent="0.3">
      <c r="B1385" s="63"/>
      <c r="C1385" s="45" t="str">
        <f>IFERROR((INDEX(tbl_dateHistory[], tbl_dailyDashboard[[#This Row],[rowLookup]], 1)), "-")</f>
        <v>x</v>
      </c>
      <c r="D1385" s="48" t="str">
        <f>IFERROR(INDEX(tbl_dateHistory[], MATCH(tbl_dailyDashboard[[#This Row],[runDate]:[runDate]], tbl_dateHistory[[runDate]:[runDate]], 0), MATCH(tbl_dailyDashboard[[#Headers],[avgBotRunTime]], tbl_dateHistory[#Headers], 0)), "-")</f>
        <v>x</v>
      </c>
      <c r="E1385" s="48" t="str">
        <f>IFERROR(INDEX(tbl_dateHistory[], MATCH(tbl_dailyDashboard[[#This Row],[runDate]:[runDate]], tbl_dateHistory[[runDate]:[runDate]], 0), MATCH(tbl_dailyDashboard[[#Headers],[avgTransactionTime]], tbl_dateHistory[#Headers], 0)), "-")</f>
        <v>x</v>
      </c>
      <c r="F1385" s="5" t="str">
        <f>IFERROR(INDEX(tbl_dateHistory[], MATCH(tbl_dailyDashboard[[#This Row],[runDate]:[runDate]], tbl_dateHistory[[runDate]:[runDate]], 0), MATCH(tbl_dailyDashboard[[#Headers],[botRuns]], tbl_dateHistory[#Headers], 0)), "-")</f>
        <v>x</v>
      </c>
      <c r="G1385" s="6" t="str">
        <f>IFERROR(INDEX(tbl_dateHistory[], MATCH(tbl_dailyDashboard[[#This Row],[runDate]:[runDate]], tbl_dateHistory[[runDate]:[runDate]], 0), MATCH(tbl_dailyDashboard[[#Headers],[totalTransactions]], tbl_dateHistory[#Headers], 0)), "-")</f>
        <v>x</v>
      </c>
      <c r="H1385" s="46" t="str">
        <f>IFERROR(INDEX(tbl_dateHistory[], MATCH(tbl_dailyDashboard[[#This Row],[runDate]:[runDate]], tbl_dateHistory[[runDate]:[runDate]], 0), MATCH(tbl_dailyDashboard[[#Headers],[percentSuccessful]], tbl_dateHistory[#Headers], 0)), "-")</f>
        <v>x</v>
      </c>
      <c r="I1385" s="46" t="str">
        <f>IFERROR(INDEX(tbl_dateHistory[], MATCH(tbl_dailyDashboard[[#This Row],[runDate]:[runDate]], tbl_dateHistory[[runDate]:[runDate]], 0), MATCH(tbl_dailyDashboard[[#Headers],[percentBRE]], tbl_dateHistory[#Headers], 0)), "-")</f>
        <v>x</v>
      </c>
      <c r="J1385" s="47" t="str">
        <f>IFERROR(INDEX(tbl_dateHistory[], MATCH(tbl_dailyDashboard[[#This Row],[runDate]:[runDate]], tbl_dateHistory[[runDate]:[runDate]], 0), MATCH(tbl_dailyDashboard[[#Headers],[percentSystemErrors]], tbl_dateHistory[#Headers], 0)), "-")</f>
        <v>x</v>
      </c>
      <c r="K1385" s="69"/>
    </row>
    <row r="1386" spans="2:11" x14ac:dyDescent="0.3">
      <c r="B1386" s="63"/>
      <c r="C1386" s="45" t="str">
        <f>IFERROR((INDEX(tbl_dateHistory[], tbl_dailyDashboard[[#This Row],[rowLookup]], 1)), "-")</f>
        <v>x</v>
      </c>
      <c r="D1386" s="48" t="str">
        <f>IFERROR(INDEX(tbl_dateHistory[], MATCH(tbl_dailyDashboard[[#This Row],[runDate]:[runDate]], tbl_dateHistory[[runDate]:[runDate]], 0), MATCH(tbl_dailyDashboard[[#Headers],[avgBotRunTime]], tbl_dateHistory[#Headers], 0)), "-")</f>
        <v>x</v>
      </c>
      <c r="E1386" s="48" t="str">
        <f>IFERROR(INDEX(tbl_dateHistory[], MATCH(tbl_dailyDashboard[[#This Row],[runDate]:[runDate]], tbl_dateHistory[[runDate]:[runDate]], 0), MATCH(tbl_dailyDashboard[[#Headers],[avgTransactionTime]], tbl_dateHistory[#Headers], 0)), "-")</f>
        <v>x</v>
      </c>
      <c r="F1386" s="5" t="str">
        <f>IFERROR(INDEX(tbl_dateHistory[], MATCH(tbl_dailyDashboard[[#This Row],[runDate]:[runDate]], tbl_dateHistory[[runDate]:[runDate]], 0), MATCH(tbl_dailyDashboard[[#Headers],[botRuns]], tbl_dateHistory[#Headers], 0)), "-")</f>
        <v>x</v>
      </c>
      <c r="G1386" s="6" t="str">
        <f>IFERROR(INDEX(tbl_dateHistory[], MATCH(tbl_dailyDashboard[[#This Row],[runDate]:[runDate]], tbl_dateHistory[[runDate]:[runDate]], 0), MATCH(tbl_dailyDashboard[[#Headers],[totalTransactions]], tbl_dateHistory[#Headers], 0)), "-")</f>
        <v>x</v>
      </c>
      <c r="H1386" s="46" t="str">
        <f>IFERROR(INDEX(tbl_dateHistory[], MATCH(tbl_dailyDashboard[[#This Row],[runDate]:[runDate]], tbl_dateHistory[[runDate]:[runDate]], 0), MATCH(tbl_dailyDashboard[[#Headers],[percentSuccessful]], tbl_dateHistory[#Headers], 0)), "-")</f>
        <v>x</v>
      </c>
      <c r="I1386" s="46" t="str">
        <f>IFERROR(INDEX(tbl_dateHistory[], MATCH(tbl_dailyDashboard[[#This Row],[runDate]:[runDate]], tbl_dateHistory[[runDate]:[runDate]], 0), MATCH(tbl_dailyDashboard[[#Headers],[percentBRE]], tbl_dateHistory[#Headers], 0)), "-")</f>
        <v>x</v>
      </c>
      <c r="J1386" s="47" t="str">
        <f>IFERROR(INDEX(tbl_dateHistory[], MATCH(tbl_dailyDashboard[[#This Row],[runDate]:[runDate]], tbl_dateHistory[[runDate]:[runDate]], 0), MATCH(tbl_dailyDashboard[[#Headers],[percentSystemErrors]], tbl_dateHistory[#Headers], 0)), "-")</f>
        <v>x</v>
      </c>
      <c r="K1386" s="69"/>
    </row>
    <row r="1387" spans="2:11" x14ac:dyDescent="0.3">
      <c r="B1387" s="63"/>
      <c r="C1387" s="45" t="str">
        <f>IFERROR((INDEX(tbl_dateHistory[], tbl_dailyDashboard[[#This Row],[rowLookup]], 1)), "-")</f>
        <v>x</v>
      </c>
      <c r="D1387" s="48" t="str">
        <f>IFERROR(INDEX(tbl_dateHistory[], MATCH(tbl_dailyDashboard[[#This Row],[runDate]:[runDate]], tbl_dateHistory[[runDate]:[runDate]], 0), MATCH(tbl_dailyDashboard[[#Headers],[avgBotRunTime]], tbl_dateHistory[#Headers], 0)), "-")</f>
        <v>x</v>
      </c>
      <c r="E1387" s="48" t="str">
        <f>IFERROR(INDEX(tbl_dateHistory[], MATCH(tbl_dailyDashboard[[#This Row],[runDate]:[runDate]], tbl_dateHistory[[runDate]:[runDate]], 0), MATCH(tbl_dailyDashboard[[#Headers],[avgTransactionTime]], tbl_dateHistory[#Headers], 0)), "-")</f>
        <v>x</v>
      </c>
      <c r="F1387" s="5" t="str">
        <f>IFERROR(INDEX(tbl_dateHistory[], MATCH(tbl_dailyDashboard[[#This Row],[runDate]:[runDate]], tbl_dateHistory[[runDate]:[runDate]], 0), MATCH(tbl_dailyDashboard[[#Headers],[botRuns]], tbl_dateHistory[#Headers], 0)), "-")</f>
        <v>x</v>
      </c>
      <c r="G1387" s="6" t="str">
        <f>IFERROR(INDEX(tbl_dateHistory[], MATCH(tbl_dailyDashboard[[#This Row],[runDate]:[runDate]], tbl_dateHistory[[runDate]:[runDate]], 0), MATCH(tbl_dailyDashboard[[#Headers],[totalTransactions]], tbl_dateHistory[#Headers], 0)), "-")</f>
        <v>x</v>
      </c>
      <c r="H1387" s="46" t="str">
        <f>IFERROR(INDEX(tbl_dateHistory[], MATCH(tbl_dailyDashboard[[#This Row],[runDate]:[runDate]], tbl_dateHistory[[runDate]:[runDate]], 0), MATCH(tbl_dailyDashboard[[#Headers],[percentSuccessful]], tbl_dateHistory[#Headers], 0)), "-")</f>
        <v>x</v>
      </c>
      <c r="I1387" s="46" t="str">
        <f>IFERROR(INDEX(tbl_dateHistory[], MATCH(tbl_dailyDashboard[[#This Row],[runDate]:[runDate]], tbl_dateHistory[[runDate]:[runDate]], 0), MATCH(tbl_dailyDashboard[[#Headers],[percentBRE]], tbl_dateHistory[#Headers], 0)), "-")</f>
        <v>x</v>
      </c>
      <c r="J1387" s="47" t="str">
        <f>IFERROR(INDEX(tbl_dateHistory[], MATCH(tbl_dailyDashboard[[#This Row],[runDate]:[runDate]], tbl_dateHistory[[runDate]:[runDate]], 0), MATCH(tbl_dailyDashboard[[#Headers],[percentSystemErrors]], tbl_dateHistory[#Headers], 0)), "-")</f>
        <v>x</v>
      </c>
      <c r="K1387" s="69"/>
    </row>
    <row r="1388" spans="2:11" x14ac:dyDescent="0.3">
      <c r="B1388" s="63"/>
      <c r="C1388" s="45" t="str">
        <f>IFERROR((INDEX(tbl_dateHistory[], tbl_dailyDashboard[[#This Row],[rowLookup]], 1)), "-")</f>
        <v>x</v>
      </c>
      <c r="D1388" s="48" t="str">
        <f>IFERROR(INDEX(tbl_dateHistory[], MATCH(tbl_dailyDashboard[[#This Row],[runDate]:[runDate]], tbl_dateHistory[[runDate]:[runDate]], 0), MATCH(tbl_dailyDashboard[[#Headers],[avgBotRunTime]], tbl_dateHistory[#Headers], 0)), "-")</f>
        <v>x</v>
      </c>
      <c r="E1388" s="48" t="str">
        <f>IFERROR(INDEX(tbl_dateHistory[], MATCH(tbl_dailyDashboard[[#This Row],[runDate]:[runDate]], tbl_dateHistory[[runDate]:[runDate]], 0), MATCH(tbl_dailyDashboard[[#Headers],[avgTransactionTime]], tbl_dateHistory[#Headers], 0)), "-")</f>
        <v>x</v>
      </c>
      <c r="F1388" s="5" t="str">
        <f>IFERROR(INDEX(tbl_dateHistory[], MATCH(tbl_dailyDashboard[[#This Row],[runDate]:[runDate]], tbl_dateHistory[[runDate]:[runDate]], 0), MATCH(tbl_dailyDashboard[[#Headers],[botRuns]], tbl_dateHistory[#Headers], 0)), "-")</f>
        <v>x</v>
      </c>
      <c r="G1388" s="6" t="str">
        <f>IFERROR(INDEX(tbl_dateHistory[], MATCH(tbl_dailyDashboard[[#This Row],[runDate]:[runDate]], tbl_dateHistory[[runDate]:[runDate]], 0), MATCH(tbl_dailyDashboard[[#Headers],[totalTransactions]], tbl_dateHistory[#Headers], 0)), "-")</f>
        <v>x</v>
      </c>
      <c r="H1388" s="46" t="str">
        <f>IFERROR(INDEX(tbl_dateHistory[], MATCH(tbl_dailyDashboard[[#This Row],[runDate]:[runDate]], tbl_dateHistory[[runDate]:[runDate]], 0), MATCH(tbl_dailyDashboard[[#Headers],[percentSuccessful]], tbl_dateHistory[#Headers], 0)), "-")</f>
        <v>x</v>
      </c>
      <c r="I1388" s="46" t="str">
        <f>IFERROR(INDEX(tbl_dateHistory[], MATCH(tbl_dailyDashboard[[#This Row],[runDate]:[runDate]], tbl_dateHistory[[runDate]:[runDate]], 0), MATCH(tbl_dailyDashboard[[#Headers],[percentBRE]], tbl_dateHistory[#Headers], 0)), "-")</f>
        <v>x</v>
      </c>
      <c r="J1388" s="47" t="str">
        <f>IFERROR(INDEX(tbl_dateHistory[], MATCH(tbl_dailyDashboard[[#This Row],[runDate]:[runDate]], tbl_dateHistory[[runDate]:[runDate]], 0), MATCH(tbl_dailyDashboard[[#Headers],[percentSystemErrors]], tbl_dateHistory[#Headers], 0)), "-")</f>
        <v>x</v>
      </c>
      <c r="K1388" s="69"/>
    </row>
    <row r="1389" spans="2:11" x14ac:dyDescent="0.3">
      <c r="B1389" s="63"/>
      <c r="C1389" s="45" t="str">
        <f>IFERROR((INDEX(tbl_dateHistory[], tbl_dailyDashboard[[#This Row],[rowLookup]], 1)), "-")</f>
        <v>x</v>
      </c>
      <c r="D1389" s="48" t="str">
        <f>IFERROR(INDEX(tbl_dateHistory[], MATCH(tbl_dailyDashboard[[#This Row],[runDate]:[runDate]], tbl_dateHistory[[runDate]:[runDate]], 0), MATCH(tbl_dailyDashboard[[#Headers],[avgBotRunTime]], tbl_dateHistory[#Headers], 0)), "-")</f>
        <v>x</v>
      </c>
      <c r="E1389" s="48" t="str">
        <f>IFERROR(INDEX(tbl_dateHistory[], MATCH(tbl_dailyDashboard[[#This Row],[runDate]:[runDate]], tbl_dateHistory[[runDate]:[runDate]], 0), MATCH(tbl_dailyDashboard[[#Headers],[avgTransactionTime]], tbl_dateHistory[#Headers], 0)), "-")</f>
        <v>x</v>
      </c>
      <c r="F1389" s="5" t="str">
        <f>IFERROR(INDEX(tbl_dateHistory[], MATCH(tbl_dailyDashboard[[#This Row],[runDate]:[runDate]], tbl_dateHistory[[runDate]:[runDate]], 0), MATCH(tbl_dailyDashboard[[#Headers],[botRuns]], tbl_dateHistory[#Headers], 0)), "-")</f>
        <v>x</v>
      </c>
      <c r="G1389" s="6" t="str">
        <f>IFERROR(INDEX(tbl_dateHistory[], MATCH(tbl_dailyDashboard[[#This Row],[runDate]:[runDate]], tbl_dateHistory[[runDate]:[runDate]], 0), MATCH(tbl_dailyDashboard[[#Headers],[totalTransactions]], tbl_dateHistory[#Headers], 0)), "-")</f>
        <v>x</v>
      </c>
      <c r="H1389" s="46" t="str">
        <f>IFERROR(INDEX(tbl_dateHistory[], MATCH(tbl_dailyDashboard[[#This Row],[runDate]:[runDate]], tbl_dateHistory[[runDate]:[runDate]], 0), MATCH(tbl_dailyDashboard[[#Headers],[percentSuccessful]], tbl_dateHistory[#Headers], 0)), "-")</f>
        <v>x</v>
      </c>
      <c r="I1389" s="46" t="str">
        <f>IFERROR(INDEX(tbl_dateHistory[], MATCH(tbl_dailyDashboard[[#This Row],[runDate]:[runDate]], tbl_dateHistory[[runDate]:[runDate]], 0), MATCH(tbl_dailyDashboard[[#Headers],[percentBRE]], tbl_dateHistory[#Headers], 0)), "-")</f>
        <v>x</v>
      </c>
      <c r="J1389" s="47" t="str">
        <f>IFERROR(INDEX(tbl_dateHistory[], MATCH(tbl_dailyDashboard[[#This Row],[runDate]:[runDate]], tbl_dateHistory[[runDate]:[runDate]], 0), MATCH(tbl_dailyDashboard[[#Headers],[percentSystemErrors]], tbl_dateHistory[#Headers], 0)), "-")</f>
        <v>x</v>
      </c>
      <c r="K1389" s="69"/>
    </row>
    <row r="1390" spans="2:11" x14ac:dyDescent="0.3">
      <c r="B1390" s="63"/>
      <c r="C1390" s="45" t="str">
        <f>IFERROR((INDEX(tbl_dateHistory[], tbl_dailyDashboard[[#This Row],[rowLookup]], 1)), "-")</f>
        <v>x</v>
      </c>
      <c r="D1390" s="48" t="str">
        <f>IFERROR(INDEX(tbl_dateHistory[], MATCH(tbl_dailyDashboard[[#This Row],[runDate]:[runDate]], tbl_dateHistory[[runDate]:[runDate]], 0), MATCH(tbl_dailyDashboard[[#Headers],[avgBotRunTime]], tbl_dateHistory[#Headers], 0)), "-")</f>
        <v>x</v>
      </c>
      <c r="E1390" s="48" t="str">
        <f>IFERROR(INDEX(tbl_dateHistory[], MATCH(tbl_dailyDashboard[[#This Row],[runDate]:[runDate]], tbl_dateHistory[[runDate]:[runDate]], 0), MATCH(tbl_dailyDashboard[[#Headers],[avgTransactionTime]], tbl_dateHistory[#Headers], 0)), "-")</f>
        <v>x</v>
      </c>
      <c r="F1390" s="5" t="str">
        <f>IFERROR(INDEX(tbl_dateHistory[], MATCH(tbl_dailyDashboard[[#This Row],[runDate]:[runDate]], tbl_dateHistory[[runDate]:[runDate]], 0), MATCH(tbl_dailyDashboard[[#Headers],[botRuns]], tbl_dateHistory[#Headers], 0)), "-")</f>
        <v>x</v>
      </c>
      <c r="G1390" s="6" t="str">
        <f>IFERROR(INDEX(tbl_dateHistory[], MATCH(tbl_dailyDashboard[[#This Row],[runDate]:[runDate]], tbl_dateHistory[[runDate]:[runDate]], 0), MATCH(tbl_dailyDashboard[[#Headers],[totalTransactions]], tbl_dateHistory[#Headers], 0)), "-")</f>
        <v>x</v>
      </c>
      <c r="H1390" s="46" t="str">
        <f>IFERROR(INDEX(tbl_dateHistory[], MATCH(tbl_dailyDashboard[[#This Row],[runDate]:[runDate]], tbl_dateHistory[[runDate]:[runDate]], 0), MATCH(tbl_dailyDashboard[[#Headers],[percentSuccessful]], tbl_dateHistory[#Headers], 0)), "-")</f>
        <v>x</v>
      </c>
      <c r="I1390" s="46" t="str">
        <f>IFERROR(INDEX(tbl_dateHistory[], MATCH(tbl_dailyDashboard[[#This Row],[runDate]:[runDate]], tbl_dateHistory[[runDate]:[runDate]], 0), MATCH(tbl_dailyDashboard[[#Headers],[percentBRE]], tbl_dateHistory[#Headers], 0)), "-")</f>
        <v>x</v>
      </c>
      <c r="J1390" s="47" t="str">
        <f>IFERROR(INDEX(tbl_dateHistory[], MATCH(tbl_dailyDashboard[[#This Row],[runDate]:[runDate]], tbl_dateHistory[[runDate]:[runDate]], 0), MATCH(tbl_dailyDashboard[[#Headers],[percentSystemErrors]], tbl_dateHistory[#Headers], 0)), "-")</f>
        <v>x</v>
      </c>
      <c r="K1390" s="69"/>
    </row>
    <row r="1391" spans="2:11" x14ac:dyDescent="0.3">
      <c r="B1391" s="63"/>
      <c r="C1391" s="45" t="str">
        <f>IFERROR((INDEX(tbl_dateHistory[], tbl_dailyDashboard[[#This Row],[rowLookup]], 1)), "-")</f>
        <v>x</v>
      </c>
      <c r="D1391" s="48" t="str">
        <f>IFERROR(INDEX(tbl_dateHistory[], MATCH(tbl_dailyDashboard[[#This Row],[runDate]:[runDate]], tbl_dateHistory[[runDate]:[runDate]], 0), MATCH(tbl_dailyDashboard[[#Headers],[avgBotRunTime]], tbl_dateHistory[#Headers], 0)), "-")</f>
        <v>x</v>
      </c>
      <c r="E1391" s="48" t="str">
        <f>IFERROR(INDEX(tbl_dateHistory[], MATCH(tbl_dailyDashboard[[#This Row],[runDate]:[runDate]], tbl_dateHistory[[runDate]:[runDate]], 0), MATCH(tbl_dailyDashboard[[#Headers],[avgTransactionTime]], tbl_dateHistory[#Headers], 0)), "-")</f>
        <v>x</v>
      </c>
      <c r="F1391" s="5" t="str">
        <f>IFERROR(INDEX(tbl_dateHistory[], MATCH(tbl_dailyDashboard[[#This Row],[runDate]:[runDate]], tbl_dateHistory[[runDate]:[runDate]], 0), MATCH(tbl_dailyDashboard[[#Headers],[botRuns]], tbl_dateHistory[#Headers], 0)), "-")</f>
        <v>x</v>
      </c>
      <c r="G1391" s="6" t="str">
        <f>IFERROR(INDEX(tbl_dateHistory[], MATCH(tbl_dailyDashboard[[#This Row],[runDate]:[runDate]], tbl_dateHistory[[runDate]:[runDate]], 0), MATCH(tbl_dailyDashboard[[#Headers],[totalTransactions]], tbl_dateHistory[#Headers], 0)), "-")</f>
        <v>x</v>
      </c>
      <c r="H1391" s="46" t="str">
        <f>IFERROR(INDEX(tbl_dateHistory[], MATCH(tbl_dailyDashboard[[#This Row],[runDate]:[runDate]], tbl_dateHistory[[runDate]:[runDate]], 0), MATCH(tbl_dailyDashboard[[#Headers],[percentSuccessful]], tbl_dateHistory[#Headers], 0)), "-")</f>
        <v>x</v>
      </c>
      <c r="I1391" s="46" t="str">
        <f>IFERROR(INDEX(tbl_dateHistory[], MATCH(tbl_dailyDashboard[[#This Row],[runDate]:[runDate]], tbl_dateHistory[[runDate]:[runDate]], 0), MATCH(tbl_dailyDashboard[[#Headers],[percentBRE]], tbl_dateHistory[#Headers], 0)), "-")</f>
        <v>x</v>
      </c>
      <c r="J1391" s="47" t="str">
        <f>IFERROR(INDEX(tbl_dateHistory[], MATCH(tbl_dailyDashboard[[#This Row],[runDate]:[runDate]], tbl_dateHistory[[runDate]:[runDate]], 0), MATCH(tbl_dailyDashboard[[#Headers],[percentSystemErrors]], tbl_dateHistory[#Headers], 0)), "-")</f>
        <v>x</v>
      </c>
      <c r="K1391" s="69"/>
    </row>
    <row r="1392" spans="2:11" x14ac:dyDescent="0.3">
      <c r="B1392" s="63"/>
      <c r="C1392" s="45" t="str">
        <f>IFERROR((INDEX(tbl_dateHistory[], tbl_dailyDashboard[[#This Row],[rowLookup]], 1)), "-")</f>
        <v>x</v>
      </c>
      <c r="D1392" s="48" t="str">
        <f>IFERROR(INDEX(tbl_dateHistory[], MATCH(tbl_dailyDashboard[[#This Row],[runDate]:[runDate]], tbl_dateHistory[[runDate]:[runDate]], 0), MATCH(tbl_dailyDashboard[[#Headers],[avgBotRunTime]], tbl_dateHistory[#Headers], 0)), "-")</f>
        <v>x</v>
      </c>
      <c r="E1392" s="48" t="str">
        <f>IFERROR(INDEX(tbl_dateHistory[], MATCH(tbl_dailyDashboard[[#This Row],[runDate]:[runDate]], tbl_dateHistory[[runDate]:[runDate]], 0), MATCH(tbl_dailyDashboard[[#Headers],[avgTransactionTime]], tbl_dateHistory[#Headers], 0)), "-")</f>
        <v>x</v>
      </c>
      <c r="F1392" s="5" t="str">
        <f>IFERROR(INDEX(tbl_dateHistory[], MATCH(tbl_dailyDashboard[[#This Row],[runDate]:[runDate]], tbl_dateHistory[[runDate]:[runDate]], 0), MATCH(tbl_dailyDashboard[[#Headers],[botRuns]], tbl_dateHistory[#Headers], 0)), "-")</f>
        <v>x</v>
      </c>
      <c r="G1392" s="6" t="str">
        <f>IFERROR(INDEX(tbl_dateHistory[], MATCH(tbl_dailyDashboard[[#This Row],[runDate]:[runDate]], tbl_dateHistory[[runDate]:[runDate]], 0), MATCH(tbl_dailyDashboard[[#Headers],[totalTransactions]], tbl_dateHistory[#Headers], 0)), "-")</f>
        <v>x</v>
      </c>
      <c r="H1392" s="46" t="str">
        <f>IFERROR(INDEX(tbl_dateHistory[], MATCH(tbl_dailyDashboard[[#This Row],[runDate]:[runDate]], tbl_dateHistory[[runDate]:[runDate]], 0), MATCH(tbl_dailyDashboard[[#Headers],[percentSuccessful]], tbl_dateHistory[#Headers], 0)), "-")</f>
        <v>x</v>
      </c>
      <c r="I1392" s="46" t="str">
        <f>IFERROR(INDEX(tbl_dateHistory[], MATCH(tbl_dailyDashboard[[#This Row],[runDate]:[runDate]], tbl_dateHistory[[runDate]:[runDate]], 0), MATCH(tbl_dailyDashboard[[#Headers],[percentBRE]], tbl_dateHistory[#Headers], 0)), "-")</f>
        <v>x</v>
      </c>
      <c r="J1392" s="47" t="str">
        <f>IFERROR(INDEX(tbl_dateHistory[], MATCH(tbl_dailyDashboard[[#This Row],[runDate]:[runDate]], tbl_dateHistory[[runDate]:[runDate]], 0), MATCH(tbl_dailyDashboard[[#Headers],[percentSystemErrors]], tbl_dateHistory[#Headers], 0)), "-")</f>
        <v>x</v>
      </c>
      <c r="K1392" s="69"/>
    </row>
    <row r="1393" spans="2:11" x14ac:dyDescent="0.3">
      <c r="B1393" s="63"/>
      <c r="C1393" s="45" t="str">
        <f>IFERROR((INDEX(tbl_dateHistory[], tbl_dailyDashboard[[#This Row],[rowLookup]], 1)), "-")</f>
        <v>x</v>
      </c>
      <c r="D1393" s="48" t="str">
        <f>IFERROR(INDEX(tbl_dateHistory[], MATCH(tbl_dailyDashboard[[#This Row],[runDate]:[runDate]], tbl_dateHistory[[runDate]:[runDate]], 0), MATCH(tbl_dailyDashboard[[#Headers],[avgBotRunTime]], tbl_dateHistory[#Headers], 0)), "-")</f>
        <v>x</v>
      </c>
      <c r="E1393" s="48" t="str">
        <f>IFERROR(INDEX(tbl_dateHistory[], MATCH(tbl_dailyDashboard[[#This Row],[runDate]:[runDate]], tbl_dateHistory[[runDate]:[runDate]], 0), MATCH(tbl_dailyDashboard[[#Headers],[avgTransactionTime]], tbl_dateHistory[#Headers], 0)), "-")</f>
        <v>x</v>
      </c>
      <c r="F1393" s="5" t="str">
        <f>IFERROR(INDEX(tbl_dateHistory[], MATCH(tbl_dailyDashboard[[#This Row],[runDate]:[runDate]], tbl_dateHistory[[runDate]:[runDate]], 0), MATCH(tbl_dailyDashboard[[#Headers],[botRuns]], tbl_dateHistory[#Headers], 0)), "-")</f>
        <v>x</v>
      </c>
      <c r="G1393" s="6" t="str">
        <f>IFERROR(INDEX(tbl_dateHistory[], MATCH(tbl_dailyDashboard[[#This Row],[runDate]:[runDate]], tbl_dateHistory[[runDate]:[runDate]], 0), MATCH(tbl_dailyDashboard[[#Headers],[totalTransactions]], tbl_dateHistory[#Headers], 0)), "-")</f>
        <v>x</v>
      </c>
      <c r="H1393" s="46" t="str">
        <f>IFERROR(INDEX(tbl_dateHistory[], MATCH(tbl_dailyDashboard[[#This Row],[runDate]:[runDate]], tbl_dateHistory[[runDate]:[runDate]], 0), MATCH(tbl_dailyDashboard[[#Headers],[percentSuccessful]], tbl_dateHistory[#Headers], 0)), "-")</f>
        <v>x</v>
      </c>
      <c r="I1393" s="46" t="str">
        <f>IFERROR(INDEX(tbl_dateHistory[], MATCH(tbl_dailyDashboard[[#This Row],[runDate]:[runDate]], tbl_dateHistory[[runDate]:[runDate]], 0), MATCH(tbl_dailyDashboard[[#Headers],[percentBRE]], tbl_dateHistory[#Headers], 0)), "-")</f>
        <v>x</v>
      </c>
      <c r="J1393" s="47" t="str">
        <f>IFERROR(INDEX(tbl_dateHistory[], MATCH(tbl_dailyDashboard[[#This Row],[runDate]:[runDate]], tbl_dateHistory[[runDate]:[runDate]], 0), MATCH(tbl_dailyDashboard[[#Headers],[percentSystemErrors]], tbl_dateHistory[#Headers], 0)), "-")</f>
        <v>x</v>
      </c>
      <c r="K1393" s="69"/>
    </row>
    <row r="1394" spans="2:11" x14ac:dyDescent="0.3">
      <c r="B1394" s="63"/>
      <c r="C1394" s="45" t="str">
        <f>IFERROR((INDEX(tbl_dateHistory[], tbl_dailyDashboard[[#This Row],[rowLookup]], 1)), "-")</f>
        <v>x</v>
      </c>
      <c r="D1394" s="48" t="str">
        <f>IFERROR(INDEX(tbl_dateHistory[], MATCH(tbl_dailyDashboard[[#This Row],[runDate]:[runDate]], tbl_dateHistory[[runDate]:[runDate]], 0), MATCH(tbl_dailyDashboard[[#Headers],[avgBotRunTime]], tbl_dateHistory[#Headers], 0)), "-")</f>
        <v>x</v>
      </c>
      <c r="E1394" s="48" t="str">
        <f>IFERROR(INDEX(tbl_dateHistory[], MATCH(tbl_dailyDashboard[[#This Row],[runDate]:[runDate]], tbl_dateHistory[[runDate]:[runDate]], 0), MATCH(tbl_dailyDashboard[[#Headers],[avgTransactionTime]], tbl_dateHistory[#Headers], 0)), "-")</f>
        <v>x</v>
      </c>
      <c r="F1394" s="5" t="str">
        <f>IFERROR(INDEX(tbl_dateHistory[], MATCH(tbl_dailyDashboard[[#This Row],[runDate]:[runDate]], tbl_dateHistory[[runDate]:[runDate]], 0), MATCH(tbl_dailyDashboard[[#Headers],[botRuns]], tbl_dateHistory[#Headers], 0)), "-")</f>
        <v>x</v>
      </c>
      <c r="G1394" s="6" t="str">
        <f>IFERROR(INDEX(tbl_dateHistory[], MATCH(tbl_dailyDashboard[[#This Row],[runDate]:[runDate]], tbl_dateHistory[[runDate]:[runDate]], 0), MATCH(tbl_dailyDashboard[[#Headers],[totalTransactions]], tbl_dateHistory[#Headers], 0)), "-")</f>
        <v>x</v>
      </c>
      <c r="H1394" s="46" t="str">
        <f>IFERROR(INDEX(tbl_dateHistory[], MATCH(tbl_dailyDashboard[[#This Row],[runDate]:[runDate]], tbl_dateHistory[[runDate]:[runDate]], 0), MATCH(tbl_dailyDashboard[[#Headers],[percentSuccessful]], tbl_dateHistory[#Headers], 0)), "-")</f>
        <v>x</v>
      </c>
      <c r="I1394" s="46" t="str">
        <f>IFERROR(INDEX(tbl_dateHistory[], MATCH(tbl_dailyDashboard[[#This Row],[runDate]:[runDate]], tbl_dateHistory[[runDate]:[runDate]], 0), MATCH(tbl_dailyDashboard[[#Headers],[percentBRE]], tbl_dateHistory[#Headers], 0)), "-")</f>
        <v>x</v>
      </c>
      <c r="J1394" s="47" t="str">
        <f>IFERROR(INDEX(tbl_dateHistory[], MATCH(tbl_dailyDashboard[[#This Row],[runDate]:[runDate]], tbl_dateHistory[[runDate]:[runDate]], 0), MATCH(tbl_dailyDashboard[[#Headers],[percentSystemErrors]], tbl_dateHistory[#Headers], 0)), "-")</f>
        <v>x</v>
      </c>
      <c r="K1394" s="69"/>
    </row>
    <row r="1395" spans="2:11" x14ac:dyDescent="0.3">
      <c r="B1395" s="63"/>
      <c r="C1395" s="45" t="str">
        <f>IFERROR((INDEX(tbl_dateHistory[], tbl_dailyDashboard[[#This Row],[rowLookup]], 1)), "-")</f>
        <v>x</v>
      </c>
      <c r="D1395" s="48" t="str">
        <f>IFERROR(INDEX(tbl_dateHistory[], MATCH(tbl_dailyDashboard[[#This Row],[runDate]:[runDate]], tbl_dateHistory[[runDate]:[runDate]], 0), MATCH(tbl_dailyDashboard[[#Headers],[avgBotRunTime]], tbl_dateHistory[#Headers], 0)), "-")</f>
        <v>x</v>
      </c>
      <c r="E1395" s="48" t="str">
        <f>IFERROR(INDEX(tbl_dateHistory[], MATCH(tbl_dailyDashboard[[#This Row],[runDate]:[runDate]], tbl_dateHistory[[runDate]:[runDate]], 0), MATCH(tbl_dailyDashboard[[#Headers],[avgTransactionTime]], tbl_dateHistory[#Headers], 0)), "-")</f>
        <v>x</v>
      </c>
      <c r="F1395" s="5" t="str">
        <f>IFERROR(INDEX(tbl_dateHistory[], MATCH(tbl_dailyDashboard[[#This Row],[runDate]:[runDate]], tbl_dateHistory[[runDate]:[runDate]], 0), MATCH(tbl_dailyDashboard[[#Headers],[botRuns]], tbl_dateHistory[#Headers], 0)), "-")</f>
        <v>x</v>
      </c>
      <c r="G1395" s="6" t="str">
        <f>IFERROR(INDEX(tbl_dateHistory[], MATCH(tbl_dailyDashboard[[#This Row],[runDate]:[runDate]], tbl_dateHistory[[runDate]:[runDate]], 0), MATCH(tbl_dailyDashboard[[#Headers],[totalTransactions]], tbl_dateHistory[#Headers], 0)), "-")</f>
        <v>x</v>
      </c>
      <c r="H1395" s="46" t="str">
        <f>IFERROR(INDEX(tbl_dateHistory[], MATCH(tbl_dailyDashboard[[#This Row],[runDate]:[runDate]], tbl_dateHistory[[runDate]:[runDate]], 0), MATCH(tbl_dailyDashboard[[#Headers],[percentSuccessful]], tbl_dateHistory[#Headers], 0)), "-")</f>
        <v>x</v>
      </c>
      <c r="I1395" s="46" t="str">
        <f>IFERROR(INDEX(tbl_dateHistory[], MATCH(tbl_dailyDashboard[[#This Row],[runDate]:[runDate]], tbl_dateHistory[[runDate]:[runDate]], 0), MATCH(tbl_dailyDashboard[[#Headers],[percentBRE]], tbl_dateHistory[#Headers], 0)), "-")</f>
        <v>x</v>
      </c>
      <c r="J1395" s="47" t="str">
        <f>IFERROR(INDEX(tbl_dateHistory[], MATCH(tbl_dailyDashboard[[#This Row],[runDate]:[runDate]], tbl_dateHistory[[runDate]:[runDate]], 0), MATCH(tbl_dailyDashboard[[#Headers],[percentSystemErrors]], tbl_dateHistory[#Headers], 0)), "-")</f>
        <v>x</v>
      </c>
      <c r="K1395" s="69"/>
    </row>
    <row r="1396" spans="2:11" x14ac:dyDescent="0.3">
      <c r="B1396" s="63"/>
      <c r="C1396" s="45" t="str">
        <f>IFERROR((INDEX(tbl_dateHistory[], tbl_dailyDashboard[[#This Row],[rowLookup]], 1)), "-")</f>
        <v>x</v>
      </c>
      <c r="D1396" s="48" t="str">
        <f>IFERROR(INDEX(tbl_dateHistory[], MATCH(tbl_dailyDashboard[[#This Row],[runDate]:[runDate]], tbl_dateHistory[[runDate]:[runDate]], 0), MATCH(tbl_dailyDashboard[[#Headers],[avgBotRunTime]], tbl_dateHistory[#Headers], 0)), "-")</f>
        <v>x</v>
      </c>
      <c r="E1396" s="48" t="str">
        <f>IFERROR(INDEX(tbl_dateHistory[], MATCH(tbl_dailyDashboard[[#This Row],[runDate]:[runDate]], tbl_dateHistory[[runDate]:[runDate]], 0), MATCH(tbl_dailyDashboard[[#Headers],[avgTransactionTime]], tbl_dateHistory[#Headers], 0)), "-")</f>
        <v>x</v>
      </c>
      <c r="F1396" s="5" t="str">
        <f>IFERROR(INDEX(tbl_dateHistory[], MATCH(tbl_dailyDashboard[[#This Row],[runDate]:[runDate]], tbl_dateHistory[[runDate]:[runDate]], 0), MATCH(tbl_dailyDashboard[[#Headers],[botRuns]], tbl_dateHistory[#Headers], 0)), "-")</f>
        <v>x</v>
      </c>
      <c r="G1396" s="6" t="str">
        <f>IFERROR(INDEX(tbl_dateHistory[], MATCH(tbl_dailyDashboard[[#This Row],[runDate]:[runDate]], tbl_dateHistory[[runDate]:[runDate]], 0), MATCH(tbl_dailyDashboard[[#Headers],[totalTransactions]], tbl_dateHistory[#Headers], 0)), "-")</f>
        <v>x</v>
      </c>
      <c r="H1396" s="46" t="str">
        <f>IFERROR(INDEX(tbl_dateHistory[], MATCH(tbl_dailyDashboard[[#This Row],[runDate]:[runDate]], tbl_dateHistory[[runDate]:[runDate]], 0), MATCH(tbl_dailyDashboard[[#Headers],[percentSuccessful]], tbl_dateHistory[#Headers], 0)), "-")</f>
        <v>x</v>
      </c>
      <c r="I1396" s="46" t="str">
        <f>IFERROR(INDEX(tbl_dateHistory[], MATCH(tbl_dailyDashboard[[#This Row],[runDate]:[runDate]], tbl_dateHistory[[runDate]:[runDate]], 0), MATCH(tbl_dailyDashboard[[#Headers],[percentBRE]], tbl_dateHistory[#Headers], 0)), "-")</f>
        <v>x</v>
      </c>
      <c r="J1396" s="47" t="str">
        <f>IFERROR(INDEX(tbl_dateHistory[], MATCH(tbl_dailyDashboard[[#This Row],[runDate]:[runDate]], tbl_dateHistory[[runDate]:[runDate]], 0), MATCH(tbl_dailyDashboard[[#Headers],[percentSystemErrors]], tbl_dateHistory[#Headers], 0)), "-")</f>
        <v>x</v>
      </c>
      <c r="K1396" s="69"/>
    </row>
    <row r="1397" spans="2:11" x14ac:dyDescent="0.3">
      <c r="B1397" s="63"/>
      <c r="C1397" s="45" t="str">
        <f>IFERROR((INDEX(tbl_dateHistory[], tbl_dailyDashboard[[#This Row],[rowLookup]], 1)), "-")</f>
        <v>x</v>
      </c>
      <c r="D1397" s="48" t="str">
        <f>IFERROR(INDEX(tbl_dateHistory[], MATCH(tbl_dailyDashboard[[#This Row],[runDate]:[runDate]], tbl_dateHistory[[runDate]:[runDate]], 0), MATCH(tbl_dailyDashboard[[#Headers],[avgBotRunTime]], tbl_dateHistory[#Headers], 0)), "-")</f>
        <v>x</v>
      </c>
      <c r="E1397" s="48" t="str">
        <f>IFERROR(INDEX(tbl_dateHistory[], MATCH(tbl_dailyDashboard[[#This Row],[runDate]:[runDate]], tbl_dateHistory[[runDate]:[runDate]], 0), MATCH(tbl_dailyDashboard[[#Headers],[avgTransactionTime]], tbl_dateHistory[#Headers], 0)), "-")</f>
        <v>x</v>
      </c>
      <c r="F1397" s="5" t="str">
        <f>IFERROR(INDEX(tbl_dateHistory[], MATCH(tbl_dailyDashboard[[#This Row],[runDate]:[runDate]], tbl_dateHistory[[runDate]:[runDate]], 0), MATCH(tbl_dailyDashboard[[#Headers],[botRuns]], tbl_dateHistory[#Headers], 0)), "-")</f>
        <v>x</v>
      </c>
      <c r="G1397" s="6" t="str">
        <f>IFERROR(INDEX(tbl_dateHistory[], MATCH(tbl_dailyDashboard[[#This Row],[runDate]:[runDate]], tbl_dateHistory[[runDate]:[runDate]], 0), MATCH(tbl_dailyDashboard[[#Headers],[totalTransactions]], tbl_dateHistory[#Headers], 0)), "-")</f>
        <v>x</v>
      </c>
      <c r="H1397" s="46" t="str">
        <f>IFERROR(INDEX(tbl_dateHistory[], MATCH(tbl_dailyDashboard[[#This Row],[runDate]:[runDate]], tbl_dateHistory[[runDate]:[runDate]], 0), MATCH(tbl_dailyDashboard[[#Headers],[percentSuccessful]], tbl_dateHistory[#Headers], 0)), "-")</f>
        <v>x</v>
      </c>
      <c r="I1397" s="46" t="str">
        <f>IFERROR(INDEX(tbl_dateHistory[], MATCH(tbl_dailyDashboard[[#This Row],[runDate]:[runDate]], tbl_dateHistory[[runDate]:[runDate]], 0), MATCH(tbl_dailyDashboard[[#Headers],[percentBRE]], tbl_dateHistory[#Headers], 0)), "-")</f>
        <v>x</v>
      </c>
      <c r="J1397" s="47" t="str">
        <f>IFERROR(INDEX(tbl_dateHistory[], MATCH(tbl_dailyDashboard[[#This Row],[runDate]:[runDate]], tbl_dateHistory[[runDate]:[runDate]], 0), MATCH(tbl_dailyDashboard[[#Headers],[percentSystemErrors]], tbl_dateHistory[#Headers], 0)), "-")</f>
        <v>x</v>
      </c>
      <c r="K1397" s="69"/>
    </row>
    <row r="1398" spans="2:11" x14ac:dyDescent="0.3">
      <c r="B1398" s="63"/>
      <c r="C1398" s="45" t="str">
        <f>IFERROR((INDEX(tbl_dateHistory[], tbl_dailyDashboard[[#This Row],[rowLookup]], 1)), "-")</f>
        <v>x</v>
      </c>
      <c r="D1398" s="48" t="str">
        <f>IFERROR(INDEX(tbl_dateHistory[], MATCH(tbl_dailyDashboard[[#This Row],[runDate]:[runDate]], tbl_dateHistory[[runDate]:[runDate]], 0), MATCH(tbl_dailyDashboard[[#Headers],[avgBotRunTime]], tbl_dateHistory[#Headers], 0)), "-")</f>
        <v>x</v>
      </c>
      <c r="E1398" s="48" t="str">
        <f>IFERROR(INDEX(tbl_dateHistory[], MATCH(tbl_dailyDashboard[[#This Row],[runDate]:[runDate]], tbl_dateHistory[[runDate]:[runDate]], 0), MATCH(tbl_dailyDashboard[[#Headers],[avgTransactionTime]], tbl_dateHistory[#Headers], 0)), "-")</f>
        <v>x</v>
      </c>
      <c r="F1398" s="5" t="str">
        <f>IFERROR(INDEX(tbl_dateHistory[], MATCH(tbl_dailyDashboard[[#This Row],[runDate]:[runDate]], tbl_dateHistory[[runDate]:[runDate]], 0), MATCH(tbl_dailyDashboard[[#Headers],[botRuns]], tbl_dateHistory[#Headers], 0)), "-")</f>
        <v>x</v>
      </c>
      <c r="G1398" s="6" t="str">
        <f>IFERROR(INDEX(tbl_dateHistory[], MATCH(tbl_dailyDashboard[[#This Row],[runDate]:[runDate]], tbl_dateHistory[[runDate]:[runDate]], 0), MATCH(tbl_dailyDashboard[[#Headers],[totalTransactions]], tbl_dateHistory[#Headers], 0)), "-")</f>
        <v>x</v>
      </c>
      <c r="H1398" s="46" t="str">
        <f>IFERROR(INDEX(tbl_dateHistory[], MATCH(tbl_dailyDashboard[[#This Row],[runDate]:[runDate]], tbl_dateHistory[[runDate]:[runDate]], 0), MATCH(tbl_dailyDashboard[[#Headers],[percentSuccessful]], tbl_dateHistory[#Headers], 0)), "-")</f>
        <v>x</v>
      </c>
      <c r="I1398" s="46" t="str">
        <f>IFERROR(INDEX(tbl_dateHistory[], MATCH(tbl_dailyDashboard[[#This Row],[runDate]:[runDate]], tbl_dateHistory[[runDate]:[runDate]], 0), MATCH(tbl_dailyDashboard[[#Headers],[percentBRE]], tbl_dateHistory[#Headers], 0)), "-")</f>
        <v>x</v>
      </c>
      <c r="J1398" s="47" t="str">
        <f>IFERROR(INDEX(tbl_dateHistory[], MATCH(tbl_dailyDashboard[[#This Row],[runDate]:[runDate]], tbl_dateHistory[[runDate]:[runDate]], 0), MATCH(tbl_dailyDashboard[[#Headers],[percentSystemErrors]], tbl_dateHistory[#Headers], 0)), "-")</f>
        <v>x</v>
      </c>
      <c r="K1398" s="69"/>
    </row>
    <row r="1399" spans="2:11" x14ac:dyDescent="0.3">
      <c r="B1399" s="63"/>
      <c r="C1399" s="45" t="str">
        <f>IFERROR((INDEX(tbl_dateHistory[], tbl_dailyDashboard[[#This Row],[rowLookup]], 1)), "-")</f>
        <v>x</v>
      </c>
      <c r="D1399" s="48" t="str">
        <f>IFERROR(INDEX(tbl_dateHistory[], MATCH(tbl_dailyDashboard[[#This Row],[runDate]:[runDate]], tbl_dateHistory[[runDate]:[runDate]], 0), MATCH(tbl_dailyDashboard[[#Headers],[avgBotRunTime]], tbl_dateHistory[#Headers], 0)), "-")</f>
        <v>x</v>
      </c>
      <c r="E1399" s="48" t="str">
        <f>IFERROR(INDEX(tbl_dateHistory[], MATCH(tbl_dailyDashboard[[#This Row],[runDate]:[runDate]], tbl_dateHistory[[runDate]:[runDate]], 0), MATCH(tbl_dailyDashboard[[#Headers],[avgTransactionTime]], tbl_dateHistory[#Headers], 0)), "-")</f>
        <v>x</v>
      </c>
      <c r="F1399" s="5" t="str">
        <f>IFERROR(INDEX(tbl_dateHistory[], MATCH(tbl_dailyDashboard[[#This Row],[runDate]:[runDate]], tbl_dateHistory[[runDate]:[runDate]], 0), MATCH(tbl_dailyDashboard[[#Headers],[botRuns]], tbl_dateHistory[#Headers], 0)), "-")</f>
        <v>x</v>
      </c>
      <c r="G1399" s="6" t="str">
        <f>IFERROR(INDEX(tbl_dateHistory[], MATCH(tbl_dailyDashboard[[#This Row],[runDate]:[runDate]], tbl_dateHistory[[runDate]:[runDate]], 0), MATCH(tbl_dailyDashboard[[#Headers],[totalTransactions]], tbl_dateHistory[#Headers], 0)), "-")</f>
        <v>x</v>
      </c>
      <c r="H1399" s="46" t="str">
        <f>IFERROR(INDEX(tbl_dateHistory[], MATCH(tbl_dailyDashboard[[#This Row],[runDate]:[runDate]], tbl_dateHistory[[runDate]:[runDate]], 0), MATCH(tbl_dailyDashboard[[#Headers],[percentSuccessful]], tbl_dateHistory[#Headers], 0)), "-")</f>
        <v>x</v>
      </c>
      <c r="I1399" s="46" t="str">
        <f>IFERROR(INDEX(tbl_dateHistory[], MATCH(tbl_dailyDashboard[[#This Row],[runDate]:[runDate]], tbl_dateHistory[[runDate]:[runDate]], 0), MATCH(tbl_dailyDashboard[[#Headers],[percentBRE]], tbl_dateHistory[#Headers], 0)), "-")</f>
        <v>x</v>
      </c>
      <c r="J1399" s="47" t="str">
        <f>IFERROR(INDEX(tbl_dateHistory[], MATCH(tbl_dailyDashboard[[#This Row],[runDate]:[runDate]], tbl_dateHistory[[runDate]:[runDate]], 0), MATCH(tbl_dailyDashboard[[#Headers],[percentSystemErrors]], tbl_dateHistory[#Headers], 0)), "-")</f>
        <v>x</v>
      </c>
      <c r="K1399" s="69"/>
    </row>
    <row r="1400" spans="2:11" x14ac:dyDescent="0.3">
      <c r="B1400" s="63"/>
      <c r="C1400" s="45" t="str">
        <f>IFERROR((INDEX(tbl_dateHistory[], tbl_dailyDashboard[[#This Row],[rowLookup]], 1)), "-")</f>
        <v>x</v>
      </c>
      <c r="D1400" s="48" t="str">
        <f>IFERROR(INDEX(tbl_dateHistory[], MATCH(tbl_dailyDashboard[[#This Row],[runDate]:[runDate]], tbl_dateHistory[[runDate]:[runDate]], 0), MATCH(tbl_dailyDashboard[[#Headers],[avgBotRunTime]], tbl_dateHistory[#Headers], 0)), "-")</f>
        <v>x</v>
      </c>
      <c r="E1400" s="48" t="str">
        <f>IFERROR(INDEX(tbl_dateHistory[], MATCH(tbl_dailyDashboard[[#This Row],[runDate]:[runDate]], tbl_dateHistory[[runDate]:[runDate]], 0), MATCH(tbl_dailyDashboard[[#Headers],[avgTransactionTime]], tbl_dateHistory[#Headers], 0)), "-")</f>
        <v>x</v>
      </c>
      <c r="F1400" s="5" t="str">
        <f>IFERROR(INDEX(tbl_dateHistory[], MATCH(tbl_dailyDashboard[[#This Row],[runDate]:[runDate]], tbl_dateHistory[[runDate]:[runDate]], 0), MATCH(tbl_dailyDashboard[[#Headers],[botRuns]], tbl_dateHistory[#Headers], 0)), "-")</f>
        <v>x</v>
      </c>
      <c r="G1400" s="6" t="str">
        <f>IFERROR(INDEX(tbl_dateHistory[], MATCH(tbl_dailyDashboard[[#This Row],[runDate]:[runDate]], tbl_dateHistory[[runDate]:[runDate]], 0), MATCH(tbl_dailyDashboard[[#Headers],[totalTransactions]], tbl_dateHistory[#Headers], 0)), "-")</f>
        <v>x</v>
      </c>
      <c r="H1400" s="46" t="str">
        <f>IFERROR(INDEX(tbl_dateHistory[], MATCH(tbl_dailyDashboard[[#This Row],[runDate]:[runDate]], tbl_dateHistory[[runDate]:[runDate]], 0), MATCH(tbl_dailyDashboard[[#Headers],[percentSuccessful]], tbl_dateHistory[#Headers], 0)), "-")</f>
        <v>x</v>
      </c>
      <c r="I1400" s="46" t="str">
        <f>IFERROR(INDEX(tbl_dateHistory[], MATCH(tbl_dailyDashboard[[#This Row],[runDate]:[runDate]], tbl_dateHistory[[runDate]:[runDate]], 0), MATCH(tbl_dailyDashboard[[#Headers],[percentBRE]], tbl_dateHistory[#Headers], 0)), "-")</f>
        <v>x</v>
      </c>
      <c r="J1400" s="47" t="str">
        <f>IFERROR(INDEX(tbl_dateHistory[], MATCH(tbl_dailyDashboard[[#This Row],[runDate]:[runDate]], tbl_dateHistory[[runDate]:[runDate]], 0), MATCH(tbl_dailyDashboard[[#Headers],[percentSystemErrors]], tbl_dateHistory[#Headers], 0)), "-")</f>
        <v>x</v>
      </c>
      <c r="K1400" s="69"/>
    </row>
    <row r="1401" spans="2:11" x14ac:dyDescent="0.3">
      <c r="B1401" s="63"/>
      <c r="C1401" s="45" t="str">
        <f>IFERROR((INDEX(tbl_dateHistory[], tbl_dailyDashboard[[#This Row],[rowLookup]], 1)), "-")</f>
        <v>x</v>
      </c>
      <c r="D1401" s="48" t="str">
        <f>IFERROR(INDEX(tbl_dateHistory[], MATCH(tbl_dailyDashboard[[#This Row],[runDate]:[runDate]], tbl_dateHistory[[runDate]:[runDate]], 0), MATCH(tbl_dailyDashboard[[#Headers],[avgBotRunTime]], tbl_dateHistory[#Headers], 0)), "-")</f>
        <v>x</v>
      </c>
      <c r="E1401" s="48" t="str">
        <f>IFERROR(INDEX(tbl_dateHistory[], MATCH(tbl_dailyDashboard[[#This Row],[runDate]:[runDate]], tbl_dateHistory[[runDate]:[runDate]], 0), MATCH(tbl_dailyDashboard[[#Headers],[avgTransactionTime]], tbl_dateHistory[#Headers], 0)), "-")</f>
        <v>x</v>
      </c>
      <c r="F1401" s="5" t="str">
        <f>IFERROR(INDEX(tbl_dateHistory[], MATCH(tbl_dailyDashboard[[#This Row],[runDate]:[runDate]], tbl_dateHistory[[runDate]:[runDate]], 0), MATCH(tbl_dailyDashboard[[#Headers],[botRuns]], tbl_dateHistory[#Headers], 0)), "-")</f>
        <v>x</v>
      </c>
      <c r="G1401" s="6" t="str">
        <f>IFERROR(INDEX(tbl_dateHistory[], MATCH(tbl_dailyDashboard[[#This Row],[runDate]:[runDate]], tbl_dateHistory[[runDate]:[runDate]], 0), MATCH(tbl_dailyDashboard[[#Headers],[totalTransactions]], tbl_dateHistory[#Headers], 0)), "-")</f>
        <v>x</v>
      </c>
      <c r="H1401" s="46" t="str">
        <f>IFERROR(INDEX(tbl_dateHistory[], MATCH(tbl_dailyDashboard[[#This Row],[runDate]:[runDate]], tbl_dateHistory[[runDate]:[runDate]], 0), MATCH(tbl_dailyDashboard[[#Headers],[percentSuccessful]], tbl_dateHistory[#Headers], 0)), "-")</f>
        <v>x</v>
      </c>
      <c r="I1401" s="46" t="str">
        <f>IFERROR(INDEX(tbl_dateHistory[], MATCH(tbl_dailyDashboard[[#This Row],[runDate]:[runDate]], tbl_dateHistory[[runDate]:[runDate]], 0), MATCH(tbl_dailyDashboard[[#Headers],[percentBRE]], tbl_dateHistory[#Headers], 0)), "-")</f>
        <v>x</v>
      </c>
      <c r="J1401" s="47" t="str">
        <f>IFERROR(INDEX(tbl_dateHistory[], MATCH(tbl_dailyDashboard[[#This Row],[runDate]:[runDate]], tbl_dateHistory[[runDate]:[runDate]], 0), MATCH(tbl_dailyDashboard[[#Headers],[percentSystemErrors]], tbl_dateHistory[#Headers], 0)), "-")</f>
        <v>x</v>
      </c>
      <c r="K1401" s="69"/>
    </row>
    <row r="1402" spans="2:11" x14ac:dyDescent="0.3">
      <c r="B1402" s="63"/>
      <c r="C1402" s="45" t="str">
        <f>IFERROR((INDEX(tbl_dateHistory[], tbl_dailyDashboard[[#This Row],[rowLookup]], 1)), "-")</f>
        <v>x</v>
      </c>
      <c r="D1402" s="48" t="str">
        <f>IFERROR(INDEX(tbl_dateHistory[], MATCH(tbl_dailyDashboard[[#This Row],[runDate]:[runDate]], tbl_dateHistory[[runDate]:[runDate]], 0), MATCH(tbl_dailyDashboard[[#Headers],[avgBotRunTime]], tbl_dateHistory[#Headers], 0)), "-")</f>
        <v>x</v>
      </c>
      <c r="E1402" s="48" t="str">
        <f>IFERROR(INDEX(tbl_dateHistory[], MATCH(tbl_dailyDashboard[[#This Row],[runDate]:[runDate]], tbl_dateHistory[[runDate]:[runDate]], 0), MATCH(tbl_dailyDashboard[[#Headers],[avgTransactionTime]], tbl_dateHistory[#Headers], 0)), "-")</f>
        <v>x</v>
      </c>
      <c r="F1402" s="5" t="str">
        <f>IFERROR(INDEX(tbl_dateHistory[], MATCH(tbl_dailyDashboard[[#This Row],[runDate]:[runDate]], tbl_dateHistory[[runDate]:[runDate]], 0), MATCH(tbl_dailyDashboard[[#Headers],[botRuns]], tbl_dateHistory[#Headers], 0)), "-")</f>
        <v>x</v>
      </c>
      <c r="G1402" s="6" t="str">
        <f>IFERROR(INDEX(tbl_dateHistory[], MATCH(tbl_dailyDashboard[[#This Row],[runDate]:[runDate]], tbl_dateHistory[[runDate]:[runDate]], 0), MATCH(tbl_dailyDashboard[[#Headers],[totalTransactions]], tbl_dateHistory[#Headers], 0)), "-")</f>
        <v>x</v>
      </c>
      <c r="H1402" s="46" t="str">
        <f>IFERROR(INDEX(tbl_dateHistory[], MATCH(tbl_dailyDashboard[[#This Row],[runDate]:[runDate]], tbl_dateHistory[[runDate]:[runDate]], 0), MATCH(tbl_dailyDashboard[[#Headers],[percentSuccessful]], tbl_dateHistory[#Headers], 0)), "-")</f>
        <v>x</v>
      </c>
      <c r="I1402" s="46" t="str">
        <f>IFERROR(INDEX(tbl_dateHistory[], MATCH(tbl_dailyDashboard[[#This Row],[runDate]:[runDate]], tbl_dateHistory[[runDate]:[runDate]], 0), MATCH(tbl_dailyDashboard[[#Headers],[percentBRE]], tbl_dateHistory[#Headers], 0)), "-")</f>
        <v>x</v>
      </c>
      <c r="J1402" s="47" t="str">
        <f>IFERROR(INDEX(tbl_dateHistory[], MATCH(tbl_dailyDashboard[[#This Row],[runDate]:[runDate]], tbl_dateHistory[[runDate]:[runDate]], 0), MATCH(tbl_dailyDashboard[[#Headers],[percentSystemErrors]], tbl_dateHistory[#Headers], 0)), "-")</f>
        <v>x</v>
      </c>
      <c r="K1402" s="69"/>
    </row>
    <row r="1403" spans="2:11" x14ac:dyDescent="0.3">
      <c r="B1403" s="63"/>
      <c r="C1403" s="45" t="str">
        <f>IFERROR((INDEX(tbl_dateHistory[], tbl_dailyDashboard[[#This Row],[rowLookup]], 1)), "-")</f>
        <v>x</v>
      </c>
      <c r="D1403" s="48" t="str">
        <f>IFERROR(INDEX(tbl_dateHistory[], MATCH(tbl_dailyDashboard[[#This Row],[runDate]:[runDate]], tbl_dateHistory[[runDate]:[runDate]], 0), MATCH(tbl_dailyDashboard[[#Headers],[avgBotRunTime]], tbl_dateHistory[#Headers], 0)), "-")</f>
        <v>x</v>
      </c>
      <c r="E1403" s="48" t="str">
        <f>IFERROR(INDEX(tbl_dateHistory[], MATCH(tbl_dailyDashboard[[#This Row],[runDate]:[runDate]], tbl_dateHistory[[runDate]:[runDate]], 0), MATCH(tbl_dailyDashboard[[#Headers],[avgTransactionTime]], tbl_dateHistory[#Headers], 0)), "-")</f>
        <v>x</v>
      </c>
      <c r="F1403" s="5" t="str">
        <f>IFERROR(INDEX(tbl_dateHistory[], MATCH(tbl_dailyDashboard[[#This Row],[runDate]:[runDate]], tbl_dateHistory[[runDate]:[runDate]], 0), MATCH(tbl_dailyDashboard[[#Headers],[botRuns]], tbl_dateHistory[#Headers], 0)), "-")</f>
        <v>x</v>
      </c>
      <c r="G1403" s="6" t="str">
        <f>IFERROR(INDEX(tbl_dateHistory[], MATCH(tbl_dailyDashboard[[#This Row],[runDate]:[runDate]], tbl_dateHistory[[runDate]:[runDate]], 0), MATCH(tbl_dailyDashboard[[#Headers],[totalTransactions]], tbl_dateHistory[#Headers], 0)), "-")</f>
        <v>x</v>
      </c>
      <c r="H1403" s="46" t="str">
        <f>IFERROR(INDEX(tbl_dateHistory[], MATCH(tbl_dailyDashboard[[#This Row],[runDate]:[runDate]], tbl_dateHistory[[runDate]:[runDate]], 0), MATCH(tbl_dailyDashboard[[#Headers],[percentSuccessful]], tbl_dateHistory[#Headers], 0)), "-")</f>
        <v>x</v>
      </c>
      <c r="I1403" s="46" t="str">
        <f>IFERROR(INDEX(tbl_dateHistory[], MATCH(tbl_dailyDashboard[[#This Row],[runDate]:[runDate]], tbl_dateHistory[[runDate]:[runDate]], 0), MATCH(tbl_dailyDashboard[[#Headers],[percentBRE]], tbl_dateHistory[#Headers], 0)), "-")</f>
        <v>x</v>
      </c>
      <c r="J1403" s="47" t="str">
        <f>IFERROR(INDEX(tbl_dateHistory[], MATCH(tbl_dailyDashboard[[#This Row],[runDate]:[runDate]], tbl_dateHistory[[runDate]:[runDate]], 0), MATCH(tbl_dailyDashboard[[#Headers],[percentSystemErrors]], tbl_dateHistory[#Headers], 0)), "-")</f>
        <v>x</v>
      </c>
      <c r="K1403" s="69"/>
    </row>
    <row r="1404" spans="2:11" x14ac:dyDescent="0.3">
      <c r="B1404" s="63"/>
      <c r="C1404" s="45" t="str">
        <f>IFERROR((INDEX(tbl_dateHistory[], tbl_dailyDashboard[[#This Row],[rowLookup]], 1)), "-")</f>
        <v>x</v>
      </c>
      <c r="D1404" s="48" t="str">
        <f>IFERROR(INDEX(tbl_dateHistory[], MATCH(tbl_dailyDashboard[[#This Row],[runDate]:[runDate]], tbl_dateHistory[[runDate]:[runDate]], 0), MATCH(tbl_dailyDashboard[[#Headers],[avgBotRunTime]], tbl_dateHistory[#Headers], 0)), "-")</f>
        <v>x</v>
      </c>
      <c r="E1404" s="48" t="str">
        <f>IFERROR(INDEX(tbl_dateHistory[], MATCH(tbl_dailyDashboard[[#This Row],[runDate]:[runDate]], tbl_dateHistory[[runDate]:[runDate]], 0), MATCH(tbl_dailyDashboard[[#Headers],[avgTransactionTime]], tbl_dateHistory[#Headers], 0)), "-")</f>
        <v>x</v>
      </c>
      <c r="F1404" s="5" t="str">
        <f>IFERROR(INDEX(tbl_dateHistory[], MATCH(tbl_dailyDashboard[[#This Row],[runDate]:[runDate]], tbl_dateHistory[[runDate]:[runDate]], 0), MATCH(tbl_dailyDashboard[[#Headers],[botRuns]], tbl_dateHistory[#Headers], 0)), "-")</f>
        <v>x</v>
      </c>
      <c r="G1404" s="6" t="str">
        <f>IFERROR(INDEX(tbl_dateHistory[], MATCH(tbl_dailyDashboard[[#This Row],[runDate]:[runDate]], tbl_dateHistory[[runDate]:[runDate]], 0), MATCH(tbl_dailyDashboard[[#Headers],[totalTransactions]], tbl_dateHistory[#Headers], 0)), "-")</f>
        <v>x</v>
      </c>
      <c r="H1404" s="46" t="str">
        <f>IFERROR(INDEX(tbl_dateHistory[], MATCH(tbl_dailyDashboard[[#This Row],[runDate]:[runDate]], tbl_dateHistory[[runDate]:[runDate]], 0), MATCH(tbl_dailyDashboard[[#Headers],[percentSuccessful]], tbl_dateHistory[#Headers], 0)), "-")</f>
        <v>x</v>
      </c>
      <c r="I1404" s="46" t="str">
        <f>IFERROR(INDEX(tbl_dateHistory[], MATCH(tbl_dailyDashboard[[#This Row],[runDate]:[runDate]], tbl_dateHistory[[runDate]:[runDate]], 0), MATCH(tbl_dailyDashboard[[#Headers],[percentBRE]], tbl_dateHistory[#Headers], 0)), "-")</f>
        <v>x</v>
      </c>
      <c r="J1404" s="47" t="str">
        <f>IFERROR(INDEX(tbl_dateHistory[], MATCH(tbl_dailyDashboard[[#This Row],[runDate]:[runDate]], tbl_dateHistory[[runDate]:[runDate]], 0), MATCH(tbl_dailyDashboard[[#Headers],[percentSystemErrors]], tbl_dateHistory[#Headers], 0)), "-")</f>
        <v>x</v>
      </c>
      <c r="K1404" s="69"/>
    </row>
    <row r="1405" spans="2:11" x14ac:dyDescent="0.3">
      <c r="B1405" s="63"/>
      <c r="C1405" s="45" t="str">
        <f>IFERROR((INDEX(tbl_dateHistory[], tbl_dailyDashboard[[#This Row],[rowLookup]], 1)), "-")</f>
        <v>x</v>
      </c>
      <c r="D1405" s="48" t="str">
        <f>IFERROR(INDEX(tbl_dateHistory[], MATCH(tbl_dailyDashboard[[#This Row],[runDate]:[runDate]], tbl_dateHistory[[runDate]:[runDate]], 0), MATCH(tbl_dailyDashboard[[#Headers],[avgBotRunTime]], tbl_dateHistory[#Headers], 0)), "-")</f>
        <v>x</v>
      </c>
      <c r="E1405" s="48" t="str">
        <f>IFERROR(INDEX(tbl_dateHistory[], MATCH(tbl_dailyDashboard[[#This Row],[runDate]:[runDate]], tbl_dateHistory[[runDate]:[runDate]], 0), MATCH(tbl_dailyDashboard[[#Headers],[avgTransactionTime]], tbl_dateHistory[#Headers], 0)), "-")</f>
        <v>x</v>
      </c>
      <c r="F1405" s="5" t="str">
        <f>IFERROR(INDEX(tbl_dateHistory[], MATCH(tbl_dailyDashboard[[#This Row],[runDate]:[runDate]], tbl_dateHistory[[runDate]:[runDate]], 0), MATCH(tbl_dailyDashboard[[#Headers],[botRuns]], tbl_dateHistory[#Headers], 0)), "-")</f>
        <v>x</v>
      </c>
      <c r="G1405" s="6" t="str">
        <f>IFERROR(INDEX(tbl_dateHistory[], MATCH(tbl_dailyDashboard[[#This Row],[runDate]:[runDate]], tbl_dateHistory[[runDate]:[runDate]], 0), MATCH(tbl_dailyDashboard[[#Headers],[totalTransactions]], tbl_dateHistory[#Headers], 0)), "-")</f>
        <v>x</v>
      </c>
      <c r="H1405" s="46" t="str">
        <f>IFERROR(INDEX(tbl_dateHistory[], MATCH(tbl_dailyDashboard[[#This Row],[runDate]:[runDate]], tbl_dateHistory[[runDate]:[runDate]], 0), MATCH(tbl_dailyDashboard[[#Headers],[percentSuccessful]], tbl_dateHistory[#Headers], 0)), "-")</f>
        <v>x</v>
      </c>
      <c r="I1405" s="46" t="str">
        <f>IFERROR(INDEX(tbl_dateHistory[], MATCH(tbl_dailyDashboard[[#This Row],[runDate]:[runDate]], tbl_dateHistory[[runDate]:[runDate]], 0), MATCH(tbl_dailyDashboard[[#Headers],[percentBRE]], tbl_dateHistory[#Headers], 0)), "-")</f>
        <v>x</v>
      </c>
      <c r="J1405" s="47" t="str">
        <f>IFERROR(INDEX(tbl_dateHistory[], MATCH(tbl_dailyDashboard[[#This Row],[runDate]:[runDate]], tbl_dateHistory[[runDate]:[runDate]], 0), MATCH(tbl_dailyDashboard[[#Headers],[percentSystemErrors]], tbl_dateHistory[#Headers], 0)), "-")</f>
        <v>x</v>
      </c>
      <c r="K1405" s="69"/>
    </row>
    <row r="1406" spans="2:11" x14ac:dyDescent="0.3">
      <c r="B1406" s="63"/>
      <c r="C1406" s="45" t="str">
        <f>IFERROR((INDEX(tbl_dateHistory[], tbl_dailyDashboard[[#This Row],[rowLookup]], 1)), "-")</f>
        <v>x</v>
      </c>
      <c r="D1406" s="48" t="str">
        <f>IFERROR(INDEX(tbl_dateHistory[], MATCH(tbl_dailyDashboard[[#This Row],[runDate]:[runDate]], tbl_dateHistory[[runDate]:[runDate]], 0), MATCH(tbl_dailyDashboard[[#Headers],[avgBotRunTime]], tbl_dateHistory[#Headers], 0)), "-")</f>
        <v>x</v>
      </c>
      <c r="E1406" s="48" t="str">
        <f>IFERROR(INDEX(tbl_dateHistory[], MATCH(tbl_dailyDashboard[[#This Row],[runDate]:[runDate]], tbl_dateHistory[[runDate]:[runDate]], 0), MATCH(tbl_dailyDashboard[[#Headers],[avgTransactionTime]], tbl_dateHistory[#Headers], 0)), "-")</f>
        <v>x</v>
      </c>
      <c r="F1406" s="5" t="str">
        <f>IFERROR(INDEX(tbl_dateHistory[], MATCH(tbl_dailyDashboard[[#This Row],[runDate]:[runDate]], tbl_dateHistory[[runDate]:[runDate]], 0), MATCH(tbl_dailyDashboard[[#Headers],[botRuns]], tbl_dateHistory[#Headers], 0)), "-")</f>
        <v>x</v>
      </c>
      <c r="G1406" s="6" t="str">
        <f>IFERROR(INDEX(tbl_dateHistory[], MATCH(tbl_dailyDashboard[[#This Row],[runDate]:[runDate]], tbl_dateHistory[[runDate]:[runDate]], 0), MATCH(tbl_dailyDashboard[[#Headers],[totalTransactions]], tbl_dateHistory[#Headers], 0)), "-")</f>
        <v>x</v>
      </c>
      <c r="H1406" s="46" t="str">
        <f>IFERROR(INDEX(tbl_dateHistory[], MATCH(tbl_dailyDashboard[[#This Row],[runDate]:[runDate]], tbl_dateHistory[[runDate]:[runDate]], 0), MATCH(tbl_dailyDashboard[[#Headers],[percentSuccessful]], tbl_dateHistory[#Headers], 0)), "-")</f>
        <v>x</v>
      </c>
      <c r="I1406" s="46" t="str">
        <f>IFERROR(INDEX(tbl_dateHistory[], MATCH(tbl_dailyDashboard[[#This Row],[runDate]:[runDate]], tbl_dateHistory[[runDate]:[runDate]], 0), MATCH(tbl_dailyDashboard[[#Headers],[percentBRE]], tbl_dateHistory[#Headers], 0)), "-")</f>
        <v>x</v>
      </c>
      <c r="J1406" s="47" t="str">
        <f>IFERROR(INDEX(tbl_dateHistory[], MATCH(tbl_dailyDashboard[[#This Row],[runDate]:[runDate]], tbl_dateHistory[[runDate]:[runDate]], 0), MATCH(tbl_dailyDashboard[[#Headers],[percentSystemErrors]], tbl_dateHistory[#Headers], 0)), "-")</f>
        <v>x</v>
      </c>
      <c r="K1406" s="69"/>
    </row>
    <row r="1407" spans="2:11" x14ac:dyDescent="0.3">
      <c r="B1407" s="63"/>
      <c r="C1407" s="45" t="str">
        <f>IFERROR((INDEX(tbl_dateHistory[], tbl_dailyDashboard[[#This Row],[rowLookup]], 1)), "-")</f>
        <v>x</v>
      </c>
      <c r="D1407" s="48" t="str">
        <f>IFERROR(INDEX(tbl_dateHistory[], MATCH(tbl_dailyDashboard[[#This Row],[runDate]:[runDate]], tbl_dateHistory[[runDate]:[runDate]], 0), MATCH(tbl_dailyDashboard[[#Headers],[avgBotRunTime]], tbl_dateHistory[#Headers], 0)), "-")</f>
        <v>x</v>
      </c>
      <c r="E1407" s="48" t="str">
        <f>IFERROR(INDEX(tbl_dateHistory[], MATCH(tbl_dailyDashboard[[#This Row],[runDate]:[runDate]], tbl_dateHistory[[runDate]:[runDate]], 0), MATCH(tbl_dailyDashboard[[#Headers],[avgTransactionTime]], tbl_dateHistory[#Headers], 0)), "-")</f>
        <v>x</v>
      </c>
      <c r="F1407" s="5" t="str">
        <f>IFERROR(INDEX(tbl_dateHistory[], MATCH(tbl_dailyDashboard[[#This Row],[runDate]:[runDate]], tbl_dateHistory[[runDate]:[runDate]], 0), MATCH(tbl_dailyDashboard[[#Headers],[botRuns]], tbl_dateHistory[#Headers], 0)), "-")</f>
        <v>x</v>
      </c>
      <c r="G1407" s="6" t="str">
        <f>IFERROR(INDEX(tbl_dateHistory[], MATCH(tbl_dailyDashboard[[#This Row],[runDate]:[runDate]], tbl_dateHistory[[runDate]:[runDate]], 0), MATCH(tbl_dailyDashboard[[#Headers],[totalTransactions]], tbl_dateHistory[#Headers], 0)), "-")</f>
        <v>x</v>
      </c>
      <c r="H1407" s="46" t="str">
        <f>IFERROR(INDEX(tbl_dateHistory[], MATCH(tbl_dailyDashboard[[#This Row],[runDate]:[runDate]], tbl_dateHistory[[runDate]:[runDate]], 0), MATCH(tbl_dailyDashboard[[#Headers],[percentSuccessful]], tbl_dateHistory[#Headers], 0)), "-")</f>
        <v>x</v>
      </c>
      <c r="I1407" s="46" t="str">
        <f>IFERROR(INDEX(tbl_dateHistory[], MATCH(tbl_dailyDashboard[[#This Row],[runDate]:[runDate]], tbl_dateHistory[[runDate]:[runDate]], 0), MATCH(tbl_dailyDashboard[[#Headers],[percentBRE]], tbl_dateHistory[#Headers], 0)), "-")</f>
        <v>x</v>
      </c>
      <c r="J1407" s="47" t="str">
        <f>IFERROR(INDEX(tbl_dateHistory[], MATCH(tbl_dailyDashboard[[#This Row],[runDate]:[runDate]], tbl_dateHistory[[runDate]:[runDate]], 0), MATCH(tbl_dailyDashboard[[#Headers],[percentSystemErrors]], tbl_dateHistory[#Headers], 0)), "-")</f>
        <v>x</v>
      </c>
      <c r="K1407" s="69"/>
    </row>
    <row r="1408" spans="2:11" x14ac:dyDescent="0.3">
      <c r="B1408" s="63"/>
      <c r="C1408" s="45" t="str">
        <f>IFERROR((INDEX(tbl_dateHistory[], tbl_dailyDashboard[[#This Row],[rowLookup]], 1)), "-")</f>
        <v>x</v>
      </c>
      <c r="D1408" s="48" t="str">
        <f>IFERROR(INDEX(tbl_dateHistory[], MATCH(tbl_dailyDashboard[[#This Row],[runDate]:[runDate]], tbl_dateHistory[[runDate]:[runDate]], 0), MATCH(tbl_dailyDashboard[[#Headers],[avgBotRunTime]], tbl_dateHistory[#Headers], 0)), "-")</f>
        <v>x</v>
      </c>
      <c r="E1408" s="48" t="str">
        <f>IFERROR(INDEX(tbl_dateHistory[], MATCH(tbl_dailyDashboard[[#This Row],[runDate]:[runDate]], tbl_dateHistory[[runDate]:[runDate]], 0), MATCH(tbl_dailyDashboard[[#Headers],[avgTransactionTime]], tbl_dateHistory[#Headers], 0)), "-")</f>
        <v>x</v>
      </c>
      <c r="F1408" s="5" t="str">
        <f>IFERROR(INDEX(tbl_dateHistory[], MATCH(tbl_dailyDashboard[[#This Row],[runDate]:[runDate]], tbl_dateHistory[[runDate]:[runDate]], 0), MATCH(tbl_dailyDashboard[[#Headers],[botRuns]], tbl_dateHistory[#Headers], 0)), "-")</f>
        <v>x</v>
      </c>
      <c r="G1408" s="6" t="str">
        <f>IFERROR(INDEX(tbl_dateHistory[], MATCH(tbl_dailyDashboard[[#This Row],[runDate]:[runDate]], tbl_dateHistory[[runDate]:[runDate]], 0), MATCH(tbl_dailyDashboard[[#Headers],[totalTransactions]], tbl_dateHistory[#Headers], 0)), "-")</f>
        <v>x</v>
      </c>
      <c r="H1408" s="46" t="str">
        <f>IFERROR(INDEX(tbl_dateHistory[], MATCH(tbl_dailyDashboard[[#This Row],[runDate]:[runDate]], tbl_dateHistory[[runDate]:[runDate]], 0), MATCH(tbl_dailyDashboard[[#Headers],[percentSuccessful]], tbl_dateHistory[#Headers], 0)), "-")</f>
        <v>x</v>
      </c>
      <c r="I1408" s="46" t="str">
        <f>IFERROR(INDEX(tbl_dateHistory[], MATCH(tbl_dailyDashboard[[#This Row],[runDate]:[runDate]], tbl_dateHistory[[runDate]:[runDate]], 0), MATCH(tbl_dailyDashboard[[#Headers],[percentBRE]], tbl_dateHistory[#Headers], 0)), "-")</f>
        <v>x</v>
      </c>
      <c r="J1408" s="47" t="str">
        <f>IFERROR(INDEX(tbl_dateHistory[], MATCH(tbl_dailyDashboard[[#This Row],[runDate]:[runDate]], tbl_dateHistory[[runDate]:[runDate]], 0), MATCH(tbl_dailyDashboard[[#Headers],[percentSystemErrors]], tbl_dateHistory[#Headers], 0)), "-")</f>
        <v>x</v>
      </c>
      <c r="K1408" s="69"/>
    </row>
    <row r="1409" spans="2:11" x14ac:dyDescent="0.3">
      <c r="B1409" s="63"/>
      <c r="C1409" s="45" t="str">
        <f>IFERROR((INDEX(tbl_dateHistory[], tbl_dailyDashboard[[#This Row],[rowLookup]], 1)), "-")</f>
        <v>x</v>
      </c>
      <c r="D1409" s="48" t="str">
        <f>IFERROR(INDEX(tbl_dateHistory[], MATCH(tbl_dailyDashboard[[#This Row],[runDate]:[runDate]], tbl_dateHistory[[runDate]:[runDate]], 0), MATCH(tbl_dailyDashboard[[#Headers],[avgBotRunTime]], tbl_dateHistory[#Headers], 0)), "-")</f>
        <v>x</v>
      </c>
      <c r="E1409" s="48" t="str">
        <f>IFERROR(INDEX(tbl_dateHistory[], MATCH(tbl_dailyDashboard[[#This Row],[runDate]:[runDate]], tbl_dateHistory[[runDate]:[runDate]], 0), MATCH(tbl_dailyDashboard[[#Headers],[avgTransactionTime]], tbl_dateHistory[#Headers], 0)), "-")</f>
        <v>x</v>
      </c>
      <c r="F1409" s="5" t="str">
        <f>IFERROR(INDEX(tbl_dateHistory[], MATCH(tbl_dailyDashboard[[#This Row],[runDate]:[runDate]], tbl_dateHistory[[runDate]:[runDate]], 0), MATCH(tbl_dailyDashboard[[#Headers],[botRuns]], tbl_dateHistory[#Headers], 0)), "-")</f>
        <v>x</v>
      </c>
      <c r="G1409" s="6" t="str">
        <f>IFERROR(INDEX(tbl_dateHistory[], MATCH(tbl_dailyDashboard[[#This Row],[runDate]:[runDate]], tbl_dateHistory[[runDate]:[runDate]], 0), MATCH(tbl_dailyDashboard[[#Headers],[totalTransactions]], tbl_dateHistory[#Headers], 0)), "-")</f>
        <v>x</v>
      </c>
      <c r="H1409" s="46" t="str">
        <f>IFERROR(INDEX(tbl_dateHistory[], MATCH(tbl_dailyDashboard[[#This Row],[runDate]:[runDate]], tbl_dateHistory[[runDate]:[runDate]], 0), MATCH(tbl_dailyDashboard[[#Headers],[percentSuccessful]], tbl_dateHistory[#Headers], 0)), "-")</f>
        <v>x</v>
      </c>
      <c r="I1409" s="46" t="str">
        <f>IFERROR(INDEX(tbl_dateHistory[], MATCH(tbl_dailyDashboard[[#This Row],[runDate]:[runDate]], tbl_dateHistory[[runDate]:[runDate]], 0), MATCH(tbl_dailyDashboard[[#Headers],[percentBRE]], tbl_dateHistory[#Headers], 0)), "-")</f>
        <v>x</v>
      </c>
      <c r="J1409" s="47" t="str">
        <f>IFERROR(INDEX(tbl_dateHistory[], MATCH(tbl_dailyDashboard[[#This Row],[runDate]:[runDate]], tbl_dateHistory[[runDate]:[runDate]], 0), MATCH(tbl_dailyDashboard[[#Headers],[percentSystemErrors]], tbl_dateHistory[#Headers], 0)), "-")</f>
        <v>x</v>
      </c>
      <c r="K1409" s="69"/>
    </row>
    <row r="1410" spans="2:11" x14ac:dyDescent="0.3">
      <c r="B1410" s="63"/>
      <c r="C1410" s="45" t="str">
        <f>IFERROR((INDEX(tbl_dateHistory[], tbl_dailyDashboard[[#This Row],[rowLookup]], 1)), "-")</f>
        <v>x</v>
      </c>
      <c r="D1410" s="48" t="str">
        <f>IFERROR(INDEX(tbl_dateHistory[], MATCH(tbl_dailyDashboard[[#This Row],[runDate]:[runDate]], tbl_dateHistory[[runDate]:[runDate]], 0), MATCH(tbl_dailyDashboard[[#Headers],[avgBotRunTime]], tbl_dateHistory[#Headers], 0)), "-")</f>
        <v>x</v>
      </c>
      <c r="E1410" s="48" t="str">
        <f>IFERROR(INDEX(tbl_dateHistory[], MATCH(tbl_dailyDashboard[[#This Row],[runDate]:[runDate]], tbl_dateHistory[[runDate]:[runDate]], 0), MATCH(tbl_dailyDashboard[[#Headers],[avgTransactionTime]], tbl_dateHistory[#Headers], 0)), "-")</f>
        <v>x</v>
      </c>
      <c r="F1410" s="5" t="str">
        <f>IFERROR(INDEX(tbl_dateHistory[], MATCH(tbl_dailyDashboard[[#This Row],[runDate]:[runDate]], tbl_dateHistory[[runDate]:[runDate]], 0), MATCH(tbl_dailyDashboard[[#Headers],[botRuns]], tbl_dateHistory[#Headers], 0)), "-")</f>
        <v>x</v>
      </c>
      <c r="G1410" s="6" t="str">
        <f>IFERROR(INDEX(tbl_dateHistory[], MATCH(tbl_dailyDashboard[[#This Row],[runDate]:[runDate]], tbl_dateHistory[[runDate]:[runDate]], 0), MATCH(tbl_dailyDashboard[[#Headers],[totalTransactions]], tbl_dateHistory[#Headers], 0)), "-")</f>
        <v>x</v>
      </c>
      <c r="H1410" s="46" t="str">
        <f>IFERROR(INDEX(tbl_dateHistory[], MATCH(tbl_dailyDashboard[[#This Row],[runDate]:[runDate]], tbl_dateHistory[[runDate]:[runDate]], 0), MATCH(tbl_dailyDashboard[[#Headers],[percentSuccessful]], tbl_dateHistory[#Headers], 0)), "-")</f>
        <v>x</v>
      </c>
      <c r="I1410" s="46" t="str">
        <f>IFERROR(INDEX(tbl_dateHistory[], MATCH(tbl_dailyDashboard[[#This Row],[runDate]:[runDate]], tbl_dateHistory[[runDate]:[runDate]], 0), MATCH(tbl_dailyDashboard[[#Headers],[percentBRE]], tbl_dateHistory[#Headers], 0)), "-")</f>
        <v>x</v>
      </c>
      <c r="J1410" s="47" t="str">
        <f>IFERROR(INDEX(tbl_dateHistory[], MATCH(tbl_dailyDashboard[[#This Row],[runDate]:[runDate]], tbl_dateHistory[[runDate]:[runDate]], 0), MATCH(tbl_dailyDashboard[[#Headers],[percentSystemErrors]], tbl_dateHistory[#Headers], 0)), "-")</f>
        <v>x</v>
      </c>
      <c r="K1410" s="69"/>
    </row>
    <row r="1411" spans="2:11" x14ac:dyDescent="0.3">
      <c r="B1411" s="63"/>
      <c r="C1411" s="45" t="str">
        <f>IFERROR((INDEX(tbl_dateHistory[], tbl_dailyDashboard[[#This Row],[rowLookup]], 1)), "-")</f>
        <v>x</v>
      </c>
      <c r="D1411" s="48" t="str">
        <f>IFERROR(INDEX(tbl_dateHistory[], MATCH(tbl_dailyDashboard[[#This Row],[runDate]:[runDate]], tbl_dateHistory[[runDate]:[runDate]], 0), MATCH(tbl_dailyDashboard[[#Headers],[avgBotRunTime]], tbl_dateHistory[#Headers], 0)), "-")</f>
        <v>x</v>
      </c>
      <c r="E1411" s="48" t="str">
        <f>IFERROR(INDEX(tbl_dateHistory[], MATCH(tbl_dailyDashboard[[#This Row],[runDate]:[runDate]], tbl_dateHistory[[runDate]:[runDate]], 0), MATCH(tbl_dailyDashboard[[#Headers],[avgTransactionTime]], tbl_dateHistory[#Headers], 0)), "-")</f>
        <v>x</v>
      </c>
      <c r="F1411" s="5" t="str">
        <f>IFERROR(INDEX(tbl_dateHistory[], MATCH(tbl_dailyDashboard[[#This Row],[runDate]:[runDate]], tbl_dateHistory[[runDate]:[runDate]], 0), MATCH(tbl_dailyDashboard[[#Headers],[botRuns]], tbl_dateHistory[#Headers], 0)), "-")</f>
        <v>x</v>
      </c>
      <c r="G1411" s="6" t="str">
        <f>IFERROR(INDEX(tbl_dateHistory[], MATCH(tbl_dailyDashboard[[#This Row],[runDate]:[runDate]], tbl_dateHistory[[runDate]:[runDate]], 0), MATCH(tbl_dailyDashboard[[#Headers],[totalTransactions]], tbl_dateHistory[#Headers], 0)), "-")</f>
        <v>x</v>
      </c>
      <c r="H1411" s="46" t="str">
        <f>IFERROR(INDEX(tbl_dateHistory[], MATCH(tbl_dailyDashboard[[#This Row],[runDate]:[runDate]], tbl_dateHistory[[runDate]:[runDate]], 0), MATCH(tbl_dailyDashboard[[#Headers],[percentSuccessful]], tbl_dateHistory[#Headers], 0)), "-")</f>
        <v>x</v>
      </c>
      <c r="I1411" s="46" t="str">
        <f>IFERROR(INDEX(tbl_dateHistory[], MATCH(tbl_dailyDashboard[[#This Row],[runDate]:[runDate]], tbl_dateHistory[[runDate]:[runDate]], 0), MATCH(tbl_dailyDashboard[[#Headers],[percentBRE]], tbl_dateHistory[#Headers], 0)), "-")</f>
        <v>x</v>
      </c>
      <c r="J1411" s="47" t="str">
        <f>IFERROR(INDEX(tbl_dateHistory[], MATCH(tbl_dailyDashboard[[#This Row],[runDate]:[runDate]], tbl_dateHistory[[runDate]:[runDate]], 0), MATCH(tbl_dailyDashboard[[#Headers],[percentSystemErrors]], tbl_dateHistory[#Headers], 0)), "-")</f>
        <v>x</v>
      </c>
      <c r="K1411" s="69"/>
    </row>
    <row r="1412" spans="2:11" x14ac:dyDescent="0.3">
      <c r="B1412" s="63"/>
      <c r="C1412" s="45" t="str">
        <f>IFERROR((INDEX(tbl_dateHistory[], tbl_dailyDashboard[[#This Row],[rowLookup]], 1)), "-")</f>
        <v>x</v>
      </c>
      <c r="D1412" s="48" t="str">
        <f>IFERROR(INDEX(tbl_dateHistory[], MATCH(tbl_dailyDashboard[[#This Row],[runDate]:[runDate]], tbl_dateHistory[[runDate]:[runDate]], 0), MATCH(tbl_dailyDashboard[[#Headers],[avgBotRunTime]], tbl_dateHistory[#Headers], 0)), "-")</f>
        <v>x</v>
      </c>
      <c r="E1412" s="48" t="str">
        <f>IFERROR(INDEX(tbl_dateHistory[], MATCH(tbl_dailyDashboard[[#This Row],[runDate]:[runDate]], tbl_dateHistory[[runDate]:[runDate]], 0), MATCH(tbl_dailyDashboard[[#Headers],[avgTransactionTime]], tbl_dateHistory[#Headers], 0)), "-")</f>
        <v>x</v>
      </c>
      <c r="F1412" s="5" t="str">
        <f>IFERROR(INDEX(tbl_dateHistory[], MATCH(tbl_dailyDashboard[[#This Row],[runDate]:[runDate]], tbl_dateHistory[[runDate]:[runDate]], 0), MATCH(tbl_dailyDashboard[[#Headers],[botRuns]], tbl_dateHistory[#Headers], 0)), "-")</f>
        <v>x</v>
      </c>
      <c r="G1412" s="6" t="str">
        <f>IFERROR(INDEX(tbl_dateHistory[], MATCH(tbl_dailyDashboard[[#This Row],[runDate]:[runDate]], tbl_dateHistory[[runDate]:[runDate]], 0), MATCH(tbl_dailyDashboard[[#Headers],[totalTransactions]], tbl_dateHistory[#Headers], 0)), "-")</f>
        <v>x</v>
      </c>
      <c r="H1412" s="46" t="str">
        <f>IFERROR(INDEX(tbl_dateHistory[], MATCH(tbl_dailyDashboard[[#This Row],[runDate]:[runDate]], tbl_dateHistory[[runDate]:[runDate]], 0), MATCH(tbl_dailyDashboard[[#Headers],[percentSuccessful]], tbl_dateHistory[#Headers], 0)), "-")</f>
        <v>x</v>
      </c>
      <c r="I1412" s="46" t="str">
        <f>IFERROR(INDEX(tbl_dateHistory[], MATCH(tbl_dailyDashboard[[#This Row],[runDate]:[runDate]], tbl_dateHistory[[runDate]:[runDate]], 0), MATCH(tbl_dailyDashboard[[#Headers],[percentBRE]], tbl_dateHistory[#Headers], 0)), "-")</f>
        <v>x</v>
      </c>
      <c r="J1412" s="47" t="str">
        <f>IFERROR(INDEX(tbl_dateHistory[], MATCH(tbl_dailyDashboard[[#This Row],[runDate]:[runDate]], tbl_dateHistory[[runDate]:[runDate]], 0), MATCH(tbl_dailyDashboard[[#Headers],[percentSystemErrors]], tbl_dateHistory[#Headers], 0)), "-")</f>
        <v>x</v>
      </c>
      <c r="K1412" s="69"/>
    </row>
    <row r="1413" spans="2:11" x14ac:dyDescent="0.3">
      <c r="B1413" s="63"/>
      <c r="C1413" s="45" t="str">
        <f>IFERROR((INDEX(tbl_dateHistory[], tbl_dailyDashboard[[#This Row],[rowLookup]], 1)), "-")</f>
        <v>x</v>
      </c>
      <c r="D1413" s="48" t="str">
        <f>IFERROR(INDEX(tbl_dateHistory[], MATCH(tbl_dailyDashboard[[#This Row],[runDate]:[runDate]], tbl_dateHistory[[runDate]:[runDate]], 0), MATCH(tbl_dailyDashboard[[#Headers],[avgBotRunTime]], tbl_dateHistory[#Headers], 0)), "-")</f>
        <v>x</v>
      </c>
      <c r="E1413" s="48" t="str">
        <f>IFERROR(INDEX(tbl_dateHistory[], MATCH(tbl_dailyDashboard[[#This Row],[runDate]:[runDate]], tbl_dateHistory[[runDate]:[runDate]], 0), MATCH(tbl_dailyDashboard[[#Headers],[avgTransactionTime]], tbl_dateHistory[#Headers], 0)), "-")</f>
        <v>x</v>
      </c>
      <c r="F1413" s="5" t="str">
        <f>IFERROR(INDEX(tbl_dateHistory[], MATCH(tbl_dailyDashboard[[#This Row],[runDate]:[runDate]], tbl_dateHistory[[runDate]:[runDate]], 0), MATCH(tbl_dailyDashboard[[#Headers],[botRuns]], tbl_dateHistory[#Headers], 0)), "-")</f>
        <v>x</v>
      </c>
      <c r="G1413" s="6" t="str">
        <f>IFERROR(INDEX(tbl_dateHistory[], MATCH(tbl_dailyDashboard[[#This Row],[runDate]:[runDate]], tbl_dateHistory[[runDate]:[runDate]], 0), MATCH(tbl_dailyDashboard[[#Headers],[totalTransactions]], tbl_dateHistory[#Headers], 0)), "-")</f>
        <v>x</v>
      </c>
      <c r="H1413" s="46" t="str">
        <f>IFERROR(INDEX(tbl_dateHistory[], MATCH(tbl_dailyDashboard[[#This Row],[runDate]:[runDate]], tbl_dateHistory[[runDate]:[runDate]], 0), MATCH(tbl_dailyDashboard[[#Headers],[percentSuccessful]], tbl_dateHistory[#Headers], 0)), "-")</f>
        <v>x</v>
      </c>
      <c r="I1413" s="46" t="str">
        <f>IFERROR(INDEX(tbl_dateHistory[], MATCH(tbl_dailyDashboard[[#This Row],[runDate]:[runDate]], tbl_dateHistory[[runDate]:[runDate]], 0), MATCH(tbl_dailyDashboard[[#Headers],[percentBRE]], tbl_dateHistory[#Headers], 0)), "-")</f>
        <v>x</v>
      </c>
      <c r="J1413" s="47" t="str">
        <f>IFERROR(INDEX(tbl_dateHistory[], MATCH(tbl_dailyDashboard[[#This Row],[runDate]:[runDate]], tbl_dateHistory[[runDate]:[runDate]], 0), MATCH(tbl_dailyDashboard[[#Headers],[percentSystemErrors]], tbl_dateHistory[#Headers], 0)), "-")</f>
        <v>x</v>
      </c>
      <c r="K1413" s="69"/>
    </row>
    <row r="1414" spans="2:11" x14ac:dyDescent="0.3">
      <c r="B1414" s="63"/>
      <c r="C1414" s="45" t="str">
        <f>IFERROR((INDEX(tbl_dateHistory[], tbl_dailyDashboard[[#This Row],[rowLookup]], 1)), "-")</f>
        <v>x</v>
      </c>
      <c r="D1414" s="48" t="str">
        <f>IFERROR(INDEX(tbl_dateHistory[], MATCH(tbl_dailyDashboard[[#This Row],[runDate]:[runDate]], tbl_dateHistory[[runDate]:[runDate]], 0), MATCH(tbl_dailyDashboard[[#Headers],[avgBotRunTime]], tbl_dateHistory[#Headers], 0)), "-")</f>
        <v>x</v>
      </c>
      <c r="E1414" s="48" t="str">
        <f>IFERROR(INDEX(tbl_dateHistory[], MATCH(tbl_dailyDashboard[[#This Row],[runDate]:[runDate]], tbl_dateHistory[[runDate]:[runDate]], 0), MATCH(tbl_dailyDashboard[[#Headers],[avgTransactionTime]], tbl_dateHistory[#Headers], 0)), "-")</f>
        <v>x</v>
      </c>
      <c r="F1414" s="5" t="str">
        <f>IFERROR(INDEX(tbl_dateHistory[], MATCH(tbl_dailyDashboard[[#This Row],[runDate]:[runDate]], tbl_dateHistory[[runDate]:[runDate]], 0), MATCH(tbl_dailyDashboard[[#Headers],[botRuns]], tbl_dateHistory[#Headers], 0)), "-")</f>
        <v>x</v>
      </c>
      <c r="G1414" s="6" t="str">
        <f>IFERROR(INDEX(tbl_dateHistory[], MATCH(tbl_dailyDashboard[[#This Row],[runDate]:[runDate]], tbl_dateHistory[[runDate]:[runDate]], 0), MATCH(tbl_dailyDashboard[[#Headers],[totalTransactions]], tbl_dateHistory[#Headers], 0)), "-")</f>
        <v>x</v>
      </c>
      <c r="H1414" s="46" t="str">
        <f>IFERROR(INDEX(tbl_dateHistory[], MATCH(tbl_dailyDashboard[[#This Row],[runDate]:[runDate]], tbl_dateHistory[[runDate]:[runDate]], 0), MATCH(tbl_dailyDashboard[[#Headers],[percentSuccessful]], tbl_dateHistory[#Headers], 0)), "-")</f>
        <v>x</v>
      </c>
      <c r="I1414" s="46" t="str">
        <f>IFERROR(INDEX(tbl_dateHistory[], MATCH(tbl_dailyDashboard[[#This Row],[runDate]:[runDate]], tbl_dateHistory[[runDate]:[runDate]], 0), MATCH(tbl_dailyDashboard[[#Headers],[percentBRE]], tbl_dateHistory[#Headers], 0)), "-")</f>
        <v>x</v>
      </c>
      <c r="J1414" s="47" t="str">
        <f>IFERROR(INDEX(tbl_dateHistory[], MATCH(tbl_dailyDashboard[[#This Row],[runDate]:[runDate]], tbl_dateHistory[[runDate]:[runDate]], 0), MATCH(tbl_dailyDashboard[[#Headers],[percentSystemErrors]], tbl_dateHistory[#Headers], 0)), "-")</f>
        <v>x</v>
      </c>
      <c r="K1414" s="69"/>
    </row>
    <row r="1415" spans="2:11" x14ac:dyDescent="0.3">
      <c r="B1415" s="63"/>
      <c r="C1415" s="45" t="str">
        <f>IFERROR((INDEX(tbl_dateHistory[], tbl_dailyDashboard[[#This Row],[rowLookup]], 1)), "-")</f>
        <v>x</v>
      </c>
      <c r="D1415" s="48" t="str">
        <f>IFERROR(INDEX(tbl_dateHistory[], MATCH(tbl_dailyDashboard[[#This Row],[runDate]:[runDate]], tbl_dateHistory[[runDate]:[runDate]], 0), MATCH(tbl_dailyDashboard[[#Headers],[avgBotRunTime]], tbl_dateHistory[#Headers], 0)), "-")</f>
        <v>x</v>
      </c>
      <c r="E1415" s="48" t="str">
        <f>IFERROR(INDEX(tbl_dateHistory[], MATCH(tbl_dailyDashboard[[#This Row],[runDate]:[runDate]], tbl_dateHistory[[runDate]:[runDate]], 0), MATCH(tbl_dailyDashboard[[#Headers],[avgTransactionTime]], tbl_dateHistory[#Headers], 0)), "-")</f>
        <v>x</v>
      </c>
      <c r="F1415" s="5" t="str">
        <f>IFERROR(INDEX(tbl_dateHistory[], MATCH(tbl_dailyDashboard[[#This Row],[runDate]:[runDate]], tbl_dateHistory[[runDate]:[runDate]], 0), MATCH(tbl_dailyDashboard[[#Headers],[botRuns]], tbl_dateHistory[#Headers], 0)), "-")</f>
        <v>x</v>
      </c>
      <c r="G1415" s="6" t="str">
        <f>IFERROR(INDEX(tbl_dateHistory[], MATCH(tbl_dailyDashboard[[#This Row],[runDate]:[runDate]], tbl_dateHistory[[runDate]:[runDate]], 0), MATCH(tbl_dailyDashboard[[#Headers],[totalTransactions]], tbl_dateHistory[#Headers], 0)), "-")</f>
        <v>x</v>
      </c>
      <c r="H1415" s="46" t="str">
        <f>IFERROR(INDEX(tbl_dateHistory[], MATCH(tbl_dailyDashboard[[#This Row],[runDate]:[runDate]], tbl_dateHistory[[runDate]:[runDate]], 0), MATCH(tbl_dailyDashboard[[#Headers],[percentSuccessful]], tbl_dateHistory[#Headers], 0)), "-")</f>
        <v>x</v>
      </c>
      <c r="I1415" s="46" t="str">
        <f>IFERROR(INDEX(tbl_dateHistory[], MATCH(tbl_dailyDashboard[[#This Row],[runDate]:[runDate]], tbl_dateHistory[[runDate]:[runDate]], 0), MATCH(tbl_dailyDashboard[[#Headers],[percentBRE]], tbl_dateHistory[#Headers], 0)), "-")</f>
        <v>x</v>
      </c>
      <c r="J1415" s="47" t="str">
        <f>IFERROR(INDEX(tbl_dateHistory[], MATCH(tbl_dailyDashboard[[#This Row],[runDate]:[runDate]], tbl_dateHistory[[runDate]:[runDate]], 0), MATCH(tbl_dailyDashboard[[#Headers],[percentSystemErrors]], tbl_dateHistory[#Headers], 0)), "-")</f>
        <v>x</v>
      </c>
      <c r="K1415" s="69"/>
    </row>
    <row r="1416" spans="2:11" x14ac:dyDescent="0.3">
      <c r="B1416" s="63"/>
      <c r="C1416" s="45" t="str">
        <f>IFERROR((INDEX(tbl_dateHistory[], tbl_dailyDashboard[[#This Row],[rowLookup]], 1)), "-")</f>
        <v>x</v>
      </c>
      <c r="D1416" s="48" t="str">
        <f>IFERROR(INDEX(tbl_dateHistory[], MATCH(tbl_dailyDashboard[[#This Row],[runDate]:[runDate]], tbl_dateHistory[[runDate]:[runDate]], 0), MATCH(tbl_dailyDashboard[[#Headers],[avgBotRunTime]], tbl_dateHistory[#Headers], 0)), "-")</f>
        <v>x</v>
      </c>
      <c r="E1416" s="48" t="str">
        <f>IFERROR(INDEX(tbl_dateHistory[], MATCH(tbl_dailyDashboard[[#This Row],[runDate]:[runDate]], tbl_dateHistory[[runDate]:[runDate]], 0), MATCH(tbl_dailyDashboard[[#Headers],[avgTransactionTime]], tbl_dateHistory[#Headers], 0)), "-")</f>
        <v>x</v>
      </c>
      <c r="F1416" s="5" t="str">
        <f>IFERROR(INDEX(tbl_dateHistory[], MATCH(tbl_dailyDashboard[[#This Row],[runDate]:[runDate]], tbl_dateHistory[[runDate]:[runDate]], 0), MATCH(tbl_dailyDashboard[[#Headers],[botRuns]], tbl_dateHistory[#Headers], 0)), "-")</f>
        <v>x</v>
      </c>
      <c r="G1416" s="6" t="str">
        <f>IFERROR(INDEX(tbl_dateHistory[], MATCH(tbl_dailyDashboard[[#This Row],[runDate]:[runDate]], tbl_dateHistory[[runDate]:[runDate]], 0), MATCH(tbl_dailyDashboard[[#Headers],[totalTransactions]], tbl_dateHistory[#Headers], 0)), "-")</f>
        <v>x</v>
      </c>
      <c r="H1416" s="46" t="str">
        <f>IFERROR(INDEX(tbl_dateHistory[], MATCH(tbl_dailyDashboard[[#This Row],[runDate]:[runDate]], tbl_dateHistory[[runDate]:[runDate]], 0), MATCH(tbl_dailyDashboard[[#Headers],[percentSuccessful]], tbl_dateHistory[#Headers], 0)), "-")</f>
        <v>x</v>
      </c>
      <c r="I1416" s="46" t="str">
        <f>IFERROR(INDEX(tbl_dateHistory[], MATCH(tbl_dailyDashboard[[#This Row],[runDate]:[runDate]], tbl_dateHistory[[runDate]:[runDate]], 0), MATCH(tbl_dailyDashboard[[#Headers],[percentBRE]], tbl_dateHistory[#Headers], 0)), "-")</f>
        <v>x</v>
      </c>
      <c r="J1416" s="47" t="str">
        <f>IFERROR(INDEX(tbl_dateHistory[], MATCH(tbl_dailyDashboard[[#This Row],[runDate]:[runDate]], tbl_dateHistory[[runDate]:[runDate]], 0), MATCH(tbl_dailyDashboard[[#Headers],[percentSystemErrors]], tbl_dateHistory[#Headers], 0)), "-")</f>
        <v>x</v>
      </c>
      <c r="K1416" s="69"/>
    </row>
    <row r="1417" spans="2:11" x14ac:dyDescent="0.3">
      <c r="B1417" s="63"/>
      <c r="C1417" s="45" t="str">
        <f>IFERROR((INDEX(tbl_dateHistory[], tbl_dailyDashboard[[#This Row],[rowLookup]], 1)), "-")</f>
        <v>x</v>
      </c>
      <c r="D1417" s="48" t="str">
        <f>IFERROR(INDEX(tbl_dateHistory[], MATCH(tbl_dailyDashboard[[#This Row],[runDate]:[runDate]], tbl_dateHistory[[runDate]:[runDate]], 0), MATCH(tbl_dailyDashboard[[#Headers],[avgBotRunTime]], tbl_dateHistory[#Headers], 0)), "-")</f>
        <v>x</v>
      </c>
      <c r="E1417" s="48" t="str">
        <f>IFERROR(INDEX(tbl_dateHistory[], MATCH(tbl_dailyDashboard[[#This Row],[runDate]:[runDate]], tbl_dateHistory[[runDate]:[runDate]], 0), MATCH(tbl_dailyDashboard[[#Headers],[avgTransactionTime]], tbl_dateHistory[#Headers], 0)), "-")</f>
        <v>x</v>
      </c>
      <c r="F1417" s="5" t="str">
        <f>IFERROR(INDEX(tbl_dateHistory[], MATCH(tbl_dailyDashboard[[#This Row],[runDate]:[runDate]], tbl_dateHistory[[runDate]:[runDate]], 0), MATCH(tbl_dailyDashboard[[#Headers],[botRuns]], tbl_dateHistory[#Headers], 0)), "-")</f>
        <v>x</v>
      </c>
      <c r="G1417" s="6" t="str">
        <f>IFERROR(INDEX(tbl_dateHistory[], MATCH(tbl_dailyDashboard[[#This Row],[runDate]:[runDate]], tbl_dateHistory[[runDate]:[runDate]], 0), MATCH(tbl_dailyDashboard[[#Headers],[totalTransactions]], tbl_dateHistory[#Headers], 0)), "-")</f>
        <v>x</v>
      </c>
      <c r="H1417" s="46" t="str">
        <f>IFERROR(INDEX(tbl_dateHistory[], MATCH(tbl_dailyDashboard[[#This Row],[runDate]:[runDate]], tbl_dateHistory[[runDate]:[runDate]], 0), MATCH(tbl_dailyDashboard[[#Headers],[percentSuccessful]], tbl_dateHistory[#Headers], 0)), "-")</f>
        <v>x</v>
      </c>
      <c r="I1417" s="46" t="str">
        <f>IFERROR(INDEX(tbl_dateHistory[], MATCH(tbl_dailyDashboard[[#This Row],[runDate]:[runDate]], tbl_dateHistory[[runDate]:[runDate]], 0), MATCH(tbl_dailyDashboard[[#Headers],[percentBRE]], tbl_dateHistory[#Headers], 0)), "-")</f>
        <v>x</v>
      </c>
      <c r="J1417" s="47" t="str">
        <f>IFERROR(INDEX(tbl_dateHistory[], MATCH(tbl_dailyDashboard[[#This Row],[runDate]:[runDate]], tbl_dateHistory[[runDate]:[runDate]], 0), MATCH(tbl_dailyDashboard[[#Headers],[percentSystemErrors]], tbl_dateHistory[#Headers], 0)), "-")</f>
        <v>x</v>
      </c>
      <c r="K1417" s="69"/>
    </row>
    <row r="1418" spans="2:11" x14ac:dyDescent="0.3">
      <c r="B1418" s="63"/>
      <c r="C1418" s="45" t="str">
        <f>IFERROR((INDEX(tbl_dateHistory[], tbl_dailyDashboard[[#This Row],[rowLookup]], 1)), "-")</f>
        <v>x</v>
      </c>
      <c r="D1418" s="48" t="str">
        <f>IFERROR(INDEX(tbl_dateHistory[], MATCH(tbl_dailyDashboard[[#This Row],[runDate]:[runDate]], tbl_dateHistory[[runDate]:[runDate]], 0), MATCH(tbl_dailyDashboard[[#Headers],[avgBotRunTime]], tbl_dateHistory[#Headers], 0)), "-")</f>
        <v>x</v>
      </c>
      <c r="E1418" s="48" t="str">
        <f>IFERROR(INDEX(tbl_dateHistory[], MATCH(tbl_dailyDashboard[[#This Row],[runDate]:[runDate]], tbl_dateHistory[[runDate]:[runDate]], 0), MATCH(tbl_dailyDashboard[[#Headers],[avgTransactionTime]], tbl_dateHistory[#Headers], 0)), "-")</f>
        <v>x</v>
      </c>
      <c r="F1418" s="5" t="str">
        <f>IFERROR(INDEX(tbl_dateHistory[], MATCH(tbl_dailyDashboard[[#This Row],[runDate]:[runDate]], tbl_dateHistory[[runDate]:[runDate]], 0), MATCH(tbl_dailyDashboard[[#Headers],[botRuns]], tbl_dateHistory[#Headers], 0)), "-")</f>
        <v>x</v>
      </c>
      <c r="G1418" s="6" t="str">
        <f>IFERROR(INDEX(tbl_dateHistory[], MATCH(tbl_dailyDashboard[[#This Row],[runDate]:[runDate]], tbl_dateHistory[[runDate]:[runDate]], 0), MATCH(tbl_dailyDashboard[[#Headers],[totalTransactions]], tbl_dateHistory[#Headers], 0)), "-")</f>
        <v>x</v>
      </c>
      <c r="H1418" s="46" t="str">
        <f>IFERROR(INDEX(tbl_dateHistory[], MATCH(tbl_dailyDashboard[[#This Row],[runDate]:[runDate]], tbl_dateHistory[[runDate]:[runDate]], 0), MATCH(tbl_dailyDashboard[[#Headers],[percentSuccessful]], tbl_dateHistory[#Headers], 0)), "-")</f>
        <v>x</v>
      </c>
      <c r="I1418" s="46" t="str">
        <f>IFERROR(INDEX(tbl_dateHistory[], MATCH(tbl_dailyDashboard[[#This Row],[runDate]:[runDate]], tbl_dateHistory[[runDate]:[runDate]], 0), MATCH(tbl_dailyDashboard[[#Headers],[percentBRE]], tbl_dateHistory[#Headers], 0)), "-")</f>
        <v>x</v>
      </c>
      <c r="J1418" s="47" t="str">
        <f>IFERROR(INDEX(tbl_dateHistory[], MATCH(tbl_dailyDashboard[[#This Row],[runDate]:[runDate]], tbl_dateHistory[[runDate]:[runDate]], 0), MATCH(tbl_dailyDashboard[[#Headers],[percentSystemErrors]], tbl_dateHistory[#Headers], 0)), "-")</f>
        <v>x</v>
      </c>
      <c r="K1418" s="69"/>
    </row>
    <row r="1419" spans="2:11" x14ac:dyDescent="0.3">
      <c r="B1419" s="63"/>
      <c r="C1419" s="45" t="str">
        <f>IFERROR((INDEX(tbl_dateHistory[], tbl_dailyDashboard[[#This Row],[rowLookup]], 1)), "-")</f>
        <v>x</v>
      </c>
      <c r="D1419" s="48" t="str">
        <f>IFERROR(INDEX(tbl_dateHistory[], MATCH(tbl_dailyDashboard[[#This Row],[runDate]:[runDate]], tbl_dateHistory[[runDate]:[runDate]], 0), MATCH(tbl_dailyDashboard[[#Headers],[avgBotRunTime]], tbl_dateHistory[#Headers], 0)), "-")</f>
        <v>x</v>
      </c>
      <c r="E1419" s="48" t="str">
        <f>IFERROR(INDEX(tbl_dateHistory[], MATCH(tbl_dailyDashboard[[#This Row],[runDate]:[runDate]], tbl_dateHistory[[runDate]:[runDate]], 0), MATCH(tbl_dailyDashboard[[#Headers],[avgTransactionTime]], tbl_dateHistory[#Headers], 0)), "-")</f>
        <v>x</v>
      </c>
      <c r="F1419" s="5" t="str">
        <f>IFERROR(INDEX(tbl_dateHistory[], MATCH(tbl_dailyDashboard[[#This Row],[runDate]:[runDate]], tbl_dateHistory[[runDate]:[runDate]], 0), MATCH(tbl_dailyDashboard[[#Headers],[botRuns]], tbl_dateHistory[#Headers], 0)), "-")</f>
        <v>x</v>
      </c>
      <c r="G1419" s="6" t="str">
        <f>IFERROR(INDEX(tbl_dateHistory[], MATCH(tbl_dailyDashboard[[#This Row],[runDate]:[runDate]], tbl_dateHistory[[runDate]:[runDate]], 0), MATCH(tbl_dailyDashboard[[#Headers],[totalTransactions]], tbl_dateHistory[#Headers], 0)), "-")</f>
        <v>x</v>
      </c>
      <c r="H1419" s="46" t="str">
        <f>IFERROR(INDEX(tbl_dateHistory[], MATCH(tbl_dailyDashboard[[#This Row],[runDate]:[runDate]], tbl_dateHistory[[runDate]:[runDate]], 0), MATCH(tbl_dailyDashboard[[#Headers],[percentSuccessful]], tbl_dateHistory[#Headers], 0)), "-")</f>
        <v>x</v>
      </c>
      <c r="I1419" s="46" t="str">
        <f>IFERROR(INDEX(tbl_dateHistory[], MATCH(tbl_dailyDashboard[[#This Row],[runDate]:[runDate]], tbl_dateHistory[[runDate]:[runDate]], 0), MATCH(tbl_dailyDashboard[[#Headers],[percentBRE]], tbl_dateHistory[#Headers], 0)), "-")</f>
        <v>x</v>
      </c>
      <c r="J1419" s="47" t="str">
        <f>IFERROR(INDEX(tbl_dateHistory[], MATCH(tbl_dailyDashboard[[#This Row],[runDate]:[runDate]], tbl_dateHistory[[runDate]:[runDate]], 0), MATCH(tbl_dailyDashboard[[#Headers],[percentSystemErrors]], tbl_dateHistory[#Headers], 0)), "-")</f>
        <v>x</v>
      </c>
      <c r="K1419" s="69"/>
    </row>
    <row r="1420" spans="2:11" x14ac:dyDescent="0.3">
      <c r="B1420" s="63"/>
      <c r="C1420" s="45" t="str">
        <f>IFERROR((INDEX(tbl_dateHistory[], tbl_dailyDashboard[[#This Row],[rowLookup]], 1)), "-")</f>
        <v>x</v>
      </c>
      <c r="D1420" s="48" t="str">
        <f>IFERROR(INDEX(tbl_dateHistory[], MATCH(tbl_dailyDashboard[[#This Row],[runDate]:[runDate]], tbl_dateHistory[[runDate]:[runDate]], 0), MATCH(tbl_dailyDashboard[[#Headers],[avgBotRunTime]], tbl_dateHistory[#Headers], 0)), "-")</f>
        <v>x</v>
      </c>
      <c r="E1420" s="48" t="str">
        <f>IFERROR(INDEX(tbl_dateHistory[], MATCH(tbl_dailyDashboard[[#This Row],[runDate]:[runDate]], tbl_dateHistory[[runDate]:[runDate]], 0), MATCH(tbl_dailyDashboard[[#Headers],[avgTransactionTime]], tbl_dateHistory[#Headers], 0)), "-")</f>
        <v>x</v>
      </c>
      <c r="F1420" s="5" t="str">
        <f>IFERROR(INDEX(tbl_dateHistory[], MATCH(tbl_dailyDashboard[[#This Row],[runDate]:[runDate]], tbl_dateHistory[[runDate]:[runDate]], 0), MATCH(tbl_dailyDashboard[[#Headers],[botRuns]], tbl_dateHistory[#Headers], 0)), "-")</f>
        <v>x</v>
      </c>
      <c r="G1420" s="6" t="str">
        <f>IFERROR(INDEX(tbl_dateHistory[], MATCH(tbl_dailyDashboard[[#This Row],[runDate]:[runDate]], tbl_dateHistory[[runDate]:[runDate]], 0), MATCH(tbl_dailyDashboard[[#Headers],[totalTransactions]], tbl_dateHistory[#Headers], 0)), "-")</f>
        <v>x</v>
      </c>
      <c r="H1420" s="46" t="str">
        <f>IFERROR(INDEX(tbl_dateHistory[], MATCH(tbl_dailyDashboard[[#This Row],[runDate]:[runDate]], tbl_dateHistory[[runDate]:[runDate]], 0), MATCH(tbl_dailyDashboard[[#Headers],[percentSuccessful]], tbl_dateHistory[#Headers], 0)), "-")</f>
        <v>x</v>
      </c>
      <c r="I1420" s="46" t="str">
        <f>IFERROR(INDEX(tbl_dateHistory[], MATCH(tbl_dailyDashboard[[#This Row],[runDate]:[runDate]], tbl_dateHistory[[runDate]:[runDate]], 0), MATCH(tbl_dailyDashboard[[#Headers],[percentBRE]], tbl_dateHistory[#Headers], 0)), "-")</f>
        <v>x</v>
      </c>
      <c r="J1420" s="47" t="str">
        <f>IFERROR(INDEX(tbl_dateHistory[], MATCH(tbl_dailyDashboard[[#This Row],[runDate]:[runDate]], tbl_dateHistory[[runDate]:[runDate]], 0), MATCH(tbl_dailyDashboard[[#Headers],[percentSystemErrors]], tbl_dateHistory[#Headers], 0)), "-")</f>
        <v>x</v>
      </c>
      <c r="K1420" s="69"/>
    </row>
    <row r="1421" spans="2:11" x14ac:dyDescent="0.3">
      <c r="B1421" s="63"/>
      <c r="C1421" s="45" t="str">
        <f>IFERROR((INDEX(tbl_dateHistory[], tbl_dailyDashboard[[#This Row],[rowLookup]], 1)), "-")</f>
        <v>x</v>
      </c>
      <c r="D1421" s="48" t="str">
        <f>IFERROR(INDEX(tbl_dateHistory[], MATCH(tbl_dailyDashboard[[#This Row],[runDate]:[runDate]], tbl_dateHistory[[runDate]:[runDate]], 0), MATCH(tbl_dailyDashboard[[#Headers],[avgBotRunTime]], tbl_dateHistory[#Headers], 0)), "-")</f>
        <v>x</v>
      </c>
      <c r="E1421" s="48" t="str">
        <f>IFERROR(INDEX(tbl_dateHistory[], MATCH(tbl_dailyDashboard[[#This Row],[runDate]:[runDate]], tbl_dateHistory[[runDate]:[runDate]], 0), MATCH(tbl_dailyDashboard[[#Headers],[avgTransactionTime]], tbl_dateHistory[#Headers], 0)), "-")</f>
        <v>x</v>
      </c>
      <c r="F1421" s="5" t="str">
        <f>IFERROR(INDEX(tbl_dateHistory[], MATCH(tbl_dailyDashboard[[#This Row],[runDate]:[runDate]], tbl_dateHistory[[runDate]:[runDate]], 0), MATCH(tbl_dailyDashboard[[#Headers],[botRuns]], tbl_dateHistory[#Headers], 0)), "-")</f>
        <v>x</v>
      </c>
      <c r="G1421" s="6" t="str">
        <f>IFERROR(INDEX(tbl_dateHistory[], MATCH(tbl_dailyDashboard[[#This Row],[runDate]:[runDate]], tbl_dateHistory[[runDate]:[runDate]], 0), MATCH(tbl_dailyDashboard[[#Headers],[totalTransactions]], tbl_dateHistory[#Headers], 0)), "-")</f>
        <v>x</v>
      </c>
      <c r="H1421" s="46" t="str">
        <f>IFERROR(INDEX(tbl_dateHistory[], MATCH(tbl_dailyDashboard[[#This Row],[runDate]:[runDate]], tbl_dateHistory[[runDate]:[runDate]], 0), MATCH(tbl_dailyDashboard[[#Headers],[percentSuccessful]], tbl_dateHistory[#Headers], 0)), "-")</f>
        <v>x</v>
      </c>
      <c r="I1421" s="46" t="str">
        <f>IFERROR(INDEX(tbl_dateHistory[], MATCH(tbl_dailyDashboard[[#This Row],[runDate]:[runDate]], tbl_dateHistory[[runDate]:[runDate]], 0), MATCH(tbl_dailyDashboard[[#Headers],[percentBRE]], tbl_dateHistory[#Headers], 0)), "-")</f>
        <v>x</v>
      </c>
      <c r="J1421" s="47" t="str">
        <f>IFERROR(INDEX(tbl_dateHistory[], MATCH(tbl_dailyDashboard[[#This Row],[runDate]:[runDate]], tbl_dateHistory[[runDate]:[runDate]], 0), MATCH(tbl_dailyDashboard[[#Headers],[percentSystemErrors]], tbl_dateHistory[#Headers], 0)), "-")</f>
        <v>x</v>
      </c>
      <c r="K1421" s="69"/>
    </row>
    <row r="1422" spans="2:11" x14ac:dyDescent="0.3">
      <c r="B1422" s="63"/>
      <c r="C1422" s="45" t="str">
        <f>IFERROR((INDEX(tbl_dateHistory[], tbl_dailyDashboard[[#This Row],[rowLookup]], 1)), "-")</f>
        <v>x</v>
      </c>
      <c r="D1422" s="48" t="str">
        <f>IFERROR(INDEX(tbl_dateHistory[], MATCH(tbl_dailyDashboard[[#This Row],[runDate]:[runDate]], tbl_dateHistory[[runDate]:[runDate]], 0), MATCH(tbl_dailyDashboard[[#Headers],[avgBotRunTime]], tbl_dateHistory[#Headers], 0)), "-")</f>
        <v>x</v>
      </c>
      <c r="E1422" s="48" t="str">
        <f>IFERROR(INDEX(tbl_dateHistory[], MATCH(tbl_dailyDashboard[[#This Row],[runDate]:[runDate]], tbl_dateHistory[[runDate]:[runDate]], 0), MATCH(tbl_dailyDashboard[[#Headers],[avgTransactionTime]], tbl_dateHistory[#Headers], 0)), "-")</f>
        <v>x</v>
      </c>
      <c r="F1422" s="5" t="str">
        <f>IFERROR(INDEX(tbl_dateHistory[], MATCH(tbl_dailyDashboard[[#This Row],[runDate]:[runDate]], tbl_dateHistory[[runDate]:[runDate]], 0), MATCH(tbl_dailyDashboard[[#Headers],[botRuns]], tbl_dateHistory[#Headers], 0)), "-")</f>
        <v>x</v>
      </c>
      <c r="G1422" s="6" t="str">
        <f>IFERROR(INDEX(tbl_dateHistory[], MATCH(tbl_dailyDashboard[[#This Row],[runDate]:[runDate]], tbl_dateHistory[[runDate]:[runDate]], 0), MATCH(tbl_dailyDashboard[[#Headers],[totalTransactions]], tbl_dateHistory[#Headers], 0)), "-")</f>
        <v>x</v>
      </c>
      <c r="H1422" s="46" t="str">
        <f>IFERROR(INDEX(tbl_dateHistory[], MATCH(tbl_dailyDashboard[[#This Row],[runDate]:[runDate]], tbl_dateHistory[[runDate]:[runDate]], 0), MATCH(tbl_dailyDashboard[[#Headers],[percentSuccessful]], tbl_dateHistory[#Headers], 0)), "-")</f>
        <v>x</v>
      </c>
      <c r="I1422" s="46" t="str">
        <f>IFERROR(INDEX(tbl_dateHistory[], MATCH(tbl_dailyDashboard[[#This Row],[runDate]:[runDate]], tbl_dateHistory[[runDate]:[runDate]], 0), MATCH(tbl_dailyDashboard[[#Headers],[percentBRE]], tbl_dateHistory[#Headers], 0)), "-")</f>
        <v>x</v>
      </c>
      <c r="J1422" s="47" t="str">
        <f>IFERROR(INDEX(tbl_dateHistory[], MATCH(tbl_dailyDashboard[[#This Row],[runDate]:[runDate]], tbl_dateHistory[[runDate]:[runDate]], 0), MATCH(tbl_dailyDashboard[[#Headers],[percentSystemErrors]], tbl_dateHistory[#Headers], 0)), "-")</f>
        <v>x</v>
      </c>
      <c r="K1422" s="69"/>
    </row>
    <row r="1423" spans="2:11" x14ac:dyDescent="0.3">
      <c r="B1423" s="63"/>
      <c r="C1423" s="45" t="str">
        <f>IFERROR((INDEX(tbl_dateHistory[], tbl_dailyDashboard[[#This Row],[rowLookup]], 1)), "-")</f>
        <v>x</v>
      </c>
      <c r="D1423" s="48" t="str">
        <f>IFERROR(INDEX(tbl_dateHistory[], MATCH(tbl_dailyDashboard[[#This Row],[runDate]:[runDate]], tbl_dateHistory[[runDate]:[runDate]], 0), MATCH(tbl_dailyDashboard[[#Headers],[avgBotRunTime]], tbl_dateHistory[#Headers], 0)), "-")</f>
        <v>x</v>
      </c>
      <c r="E1423" s="48" t="str">
        <f>IFERROR(INDEX(tbl_dateHistory[], MATCH(tbl_dailyDashboard[[#This Row],[runDate]:[runDate]], tbl_dateHistory[[runDate]:[runDate]], 0), MATCH(tbl_dailyDashboard[[#Headers],[avgTransactionTime]], tbl_dateHistory[#Headers], 0)), "-")</f>
        <v>x</v>
      </c>
      <c r="F1423" s="5" t="str">
        <f>IFERROR(INDEX(tbl_dateHistory[], MATCH(tbl_dailyDashboard[[#This Row],[runDate]:[runDate]], tbl_dateHistory[[runDate]:[runDate]], 0), MATCH(tbl_dailyDashboard[[#Headers],[botRuns]], tbl_dateHistory[#Headers], 0)), "-")</f>
        <v>x</v>
      </c>
      <c r="G1423" s="6" t="str">
        <f>IFERROR(INDEX(tbl_dateHistory[], MATCH(tbl_dailyDashboard[[#This Row],[runDate]:[runDate]], tbl_dateHistory[[runDate]:[runDate]], 0), MATCH(tbl_dailyDashboard[[#Headers],[totalTransactions]], tbl_dateHistory[#Headers], 0)), "-")</f>
        <v>x</v>
      </c>
      <c r="H1423" s="46" t="str">
        <f>IFERROR(INDEX(tbl_dateHistory[], MATCH(tbl_dailyDashboard[[#This Row],[runDate]:[runDate]], tbl_dateHistory[[runDate]:[runDate]], 0), MATCH(tbl_dailyDashboard[[#Headers],[percentSuccessful]], tbl_dateHistory[#Headers], 0)), "-")</f>
        <v>x</v>
      </c>
      <c r="I1423" s="46" t="str">
        <f>IFERROR(INDEX(tbl_dateHistory[], MATCH(tbl_dailyDashboard[[#This Row],[runDate]:[runDate]], tbl_dateHistory[[runDate]:[runDate]], 0), MATCH(tbl_dailyDashboard[[#Headers],[percentBRE]], tbl_dateHistory[#Headers], 0)), "-")</f>
        <v>x</v>
      </c>
      <c r="J1423" s="47" t="str">
        <f>IFERROR(INDEX(tbl_dateHistory[], MATCH(tbl_dailyDashboard[[#This Row],[runDate]:[runDate]], tbl_dateHistory[[runDate]:[runDate]], 0), MATCH(tbl_dailyDashboard[[#Headers],[percentSystemErrors]], tbl_dateHistory[#Headers], 0)), "-")</f>
        <v>x</v>
      </c>
      <c r="K1423" s="69"/>
    </row>
    <row r="1424" spans="2:11" x14ac:dyDescent="0.3">
      <c r="B1424" s="63"/>
      <c r="C1424" s="45" t="str">
        <f>IFERROR((INDEX(tbl_dateHistory[], tbl_dailyDashboard[[#This Row],[rowLookup]], 1)), "-")</f>
        <v>x</v>
      </c>
      <c r="D1424" s="48" t="str">
        <f>IFERROR(INDEX(tbl_dateHistory[], MATCH(tbl_dailyDashboard[[#This Row],[runDate]:[runDate]], tbl_dateHistory[[runDate]:[runDate]], 0), MATCH(tbl_dailyDashboard[[#Headers],[avgBotRunTime]], tbl_dateHistory[#Headers], 0)), "-")</f>
        <v>x</v>
      </c>
      <c r="E1424" s="48" t="str">
        <f>IFERROR(INDEX(tbl_dateHistory[], MATCH(tbl_dailyDashboard[[#This Row],[runDate]:[runDate]], tbl_dateHistory[[runDate]:[runDate]], 0), MATCH(tbl_dailyDashboard[[#Headers],[avgTransactionTime]], tbl_dateHistory[#Headers], 0)), "-")</f>
        <v>x</v>
      </c>
      <c r="F1424" s="5" t="str">
        <f>IFERROR(INDEX(tbl_dateHistory[], MATCH(tbl_dailyDashboard[[#This Row],[runDate]:[runDate]], tbl_dateHistory[[runDate]:[runDate]], 0), MATCH(tbl_dailyDashboard[[#Headers],[botRuns]], tbl_dateHistory[#Headers], 0)), "-")</f>
        <v>x</v>
      </c>
      <c r="G1424" s="6" t="str">
        <f>IFERROR(INDEX(tbl_dateHistory[], MATCH(tbl_dailyDashboard[[#This Row],[runDate]:[runDate]], tbl_dateHistory[[runDate]:[runDate]], 0), MATCH(tbl_dailyDashboard[[#Headers],[totalTransactions]], tbl_dateHistory[#Headers], 0)), "-")</f>
        <v>x</v>
      </c>
      <c r="H1424" s="46" t="str">
        <f>IFERROR(INDEX(tbl_dateHistory[], MATCH(tbl_dailyDashboard[[#This Row],[runDate]:[runDate]], tbl_dateHistory[[runDate]:[runDate]], 0), MATCH(tbl_dailyDashboard[[#Headers],[percentSuccessful]], tbl_dateHistory[#Headers], 0)), "-")</f>
        <v>x</v>
      </c>
      <c r="I1424" s="46" t="str">
        <f>IFERROR(INDEX(tbl_dateHistory[], MATCH(tbl_dailyDashboard[[#This Row],[runDate]:[runDate]], tbl_dateHistory[[runDate]:[runDate]], 0), MATCH(tbl_dailyDashboard[[#Headers],[percentBRE]], tbl_dateHistory[#Headers], 0)), "-")</f>
        <v>x</v>
      </c>
      <c r="J1424" s="47" t="str">
        <f>IFERROR(INDEX(tbl_dateHistory[], MATCH(tbl_dailyDashboard[[#This Row],[runDate]:[runDate]], tbl_dateHistory[[runDate]:[runDate]], 0), MATCH(tbl_dailyDashboard[[#Headers],[percentSystemErrors]], tbl_dateHistory[#Headers], 0)), "-")</f>
        <v>x</v>
      </c>
      <c r="K1424" s="69"/>
    </row>
    <row r="1425" spans="2:11" x14ac:dyDescent="0.3">
      <c r="B1425" s="63"/>
      <c r="C1425" s="45" t="str">
        <f>IFERROR((INDEX(tbl_dateHistory[], tbl_dailyDashboard[[#This Row],[rowLookup]], 1)), "-")</f>
        <v>x</v>
      </c>
      <c r="D1425" s="48" t="str">
        <f>IFERROR(INDEX(tbl_dateHistory[], MATCH(tbl_dailyDashboard[[#This Row],[runDate]:[runDate]], tbl_dateHistory[[runDate]:[runDate]], 0), MATCH(tbl_dailyDashboard[[#Headers],[avgBotRunTime]], tbl_dateHistory[#Headers], 0)), "-")</f>
        <v>x</v>
      </c>
      <c r="E1425" s="48" t="str">
        <f>IFERROR(INDEX(tbl_dateHistory[], MATCH(tbl_dailyDashboard[[#This Row],[runDate]:[runDate]], tbl_dateHistory[[runDate]:[runDate]], 0), MATCH(tbl_dailyDashboard[[#Headers],[avgTransactionTime]], tbl_dateHistory[#Headers], 0)), "-")</f>
        <v>x</v>
      </c>
      <c r="F1425" s="5" t="str">
        <f>IFERROR(INDEX(tbl_dateHistory[], MATCH(tbl_dailyDashboard[[#This Row],[runDate]:[runDate]], tbl_dateHistory[[runDate]:[runDate]], 0), MATCH(tbl_dailyDashboard[[#Headers],[botRuns]], tbl_dateHistory[#Headers], 0)), "-")</f>
        <v>x</v>
      </c>
      <c r="G1425" s="6" t="str">
        <f>IFERROR(INDEX(tbl_dateHistory[], MATCH(tbl_dailyDashboard[[#This Row],[runDate]:[runDate]], tbl_dateHistory[[runDate]:[runDate]], 0), MATCH(tbl_dailyDashboard[[#Headers],[totalTransactions]], tbl_dateHistory[#Headers], 0)), "-")</f>
        <v>x</v>
      </c>
      <c r="H1425" s="46" t="str">
        <f>IFERROR(INDEX(tbl_dateHistory[], MATCH(tbl_dailyDashboard[[#This Row],[runDate]:[runDate]], tbl_dateHistory[[runDate]:[runDate]], 0), MATCH(tbl_dailyDashboard[[#Headers],[percentSuccessful]], tbl_dateHistory[#Headers], 0)), "-")</f>
        <v>x</v>
      </c>
      <c r="I1425" s="46" t="str">
        <f>IFERROR(INDEX(tbl_dateHistory[], MATCH(tbl_dailyDashboard[[#This Row],[runDate]:[runDate]], tbl_dateHistory[[runDate]:[runDate]], 0), MATCH(tbl_dailyDashboard[[#Headers],[percentBRE]], tbl_dateHistory[#Headers], 0)), "-")</f>
        <v>x</v>
      </c>
      <c r="J1425" s="47" t="str">
        <f>IFERROR(INDEX(tbl_dateHistory[], MATCH(tbl_dailyDashboard[[#This Row],[runDate]:[runDate]], tbl_dateHistory[[runDate]:[runDate]], 0), MATCH(tbl_dailyDashboard[[#Headers],[percentSystemErrors]], tbl_dateHistory[#Headers], 0)), "-")</f>
        <v>x</v>
      </c>
      <c r="K1425" s="69"/>
    </row>
    <row r="1426" spans="2:11" x14ac:dyDescent="0.3">
      <c r="B1426" s="63"/>
      <c r="C1426" s="45" t="str">
        <f>IFERROR((INDEX(tbl_dateHistory[], tbl_dailyDashboard[[#This Row],[rowLookup]], 1)), "-")</f>
        <v>x</v>
      </c>
      <c r="D1426" s="48" t="str">
        <f>IFERROR(INDEX(tbl_dateHistory[], MATCH(tbl_dailyDashboard[[#This Row],[runDate]:[runDate]], tbl_dateHistory[[runDate]:[runDate]], 0), MATCH(tbl_dailyDashboard[[#Headers],[avgBotRunTime]], tbl_dateHistory[#Headers], 0)), "-")</f>
        <v>x</v>
      </c>
      <c r="E1426" s="48" t="str">
        <f>IFERROR(INDEX(tbl_dateHistory[], MATCH(tbl_dailyDashboard[[#This Row],[runDate]:[runDate]], tbl_dateHistory[[runDate]:[runDate]], 0), MATCH(tbl_dailyDashboard[[#Headers],[avgTransactionTime]], tbl_dateHistory[#Headers], 0)), "-")</f>
        <v>x</v>
      </c>
      <c r="F1426" s="5" t="str">
        <f>IFERROR(INDEX(tbl_dateHistory[], MATCH(tbl_dailyDashboard[[#This Row],[runDate]:[runDate]], tbl_dateHistory[[runDate]:[runDate]], 0), MATCH(tbl_dailyDashboard[[#Headers],[botRuns]], tbl_dateHistory[#Headers], 0)), "-")</f>
        <v>x</v>
      </c>
      <c r="G1426" s="6" t="str">
        <f>IFERROR(INDEX(tbl_dateHistory[], MATCH(tbl_dailyDashboard[[#This Row],[runDate]:[runDate]], tbl_dateHistory[[runDate]:[runDate]], 0), MATCH(tbl_dailyDashboard[[#Headers],[totalTransactions]], tbl_dateHistory[#Headers], 0)), "-")</f>
        <v>x</v>
      </c>
      <c r="H1426" s="46" t="str">
        <f>IFERROR(INDEX(tbl_dateHistory[], MATCH(tbl_dailyDashboard[[#This Row],[runDate]:[runDate]], tbl_dateHistory[[runDate]:[runDate]], 0), MATCH(tbl_dailyDashboard[[#Headers],[percentSuccessful]], tbl_dateHistory[#Headers], 0)), "-")</f>
        <v>x</v>
      </c>
      <c r="I1426" s="46" t="str">
        <f>IFERROR(INDEX(tbl_dateHistory[], MATCH(tbl_dailyDashboard[[#This Row],[runDate]:[runDate]], tbl_dateHistory[[runDate]:[runDate]], 0), MATCH(tbl_dailyDashboard[[#Headers],[percentBRE]], tbl_dateHistory[#Headers], 0)), "-")</f>
        <v>x</v>
      </c>
      <c r="J1426" s="47" t="str">
        <f>IFERROR(INDEX(tbl_dateHistory[], MATCH(tbl_dailyDashboard[[#This Row],[runDate]:[runDate]], tbl_dateHistory[[runDate]:[runDate]], 0), MATCH(tbl_dailyDashboard[[#Headers],[percentSystemErrors]], tbl_dateHistory[#Headers], 0)), "-")</f>
        <v>x</v>
      </c>
      <c r="K1426" s="69"/>
    </row>
    <row r="1427" spans="2:11" x14ac:dyDescent="0.3">
      <c r="B1427" s="63"/>
      <c r="C1427" s="45" t="str">
        <f>IFERROR((INDEX(tbl_dateHistory[], tbl_dailyDashboard[[#This Row],[rowLookup]], 1)), "-")</f>
        <v>x</v>
      </c>
      <c r="D1427" s="48" t="str">
        <f>IFERROR(INDEX(tbl_dateHistory[], MATCH(tbl_dailyDashboard[[#This Row],[runDate]:[runDate]], tbl_dateHistory[[runDate]:[runDate]], 0), MATCH(tbl_dailyDashboard[[#Headers],[avgBotRunTime]], tbl_dateHistory[#Headers], 0)), "-")</f>
        <v>x</v>
      </c>
      <c r="E1427" s="48" t="str">
        <f>IFERROR(INDEX(tbl_dateHistory[], MATCH(tbl_dailyDashboard[[#This Row],[runDate]:[runDate]], tbl_dateHistory[[runDate]:[runDate]], 0), MATCH(tbl_dailyDashboard[[#Headers],[avgTransactionTime]], tbl_dateHistory[#Headers], 0)), "-")</f>
        <v>x</v>
      </c>
      <c r="F1427" s="5" t="str">
        <f>IFERROR(INDEX(tbl_dateHistory[], MATCH(tbl_dailyDashboard[[#This Row],[runDate]:[runDate]], tbl_dateHistory[[runDate]:[runDate]], 0), MATCH(tbl_dailyDashboard[[#Headers],[botRuns]], tbl_dateHistory[#Headers], 0)), "-")</f>
        <v>x</v>
      </c>
      <c r="G1427" s="6" t="str">
        <f>IFERROR(INDEX(tbl_dateHistory[], MATCH(tbl_dailyDashboard[[#This Row],[runDate]:[runDate]], tbl_dateHistory[[runDate]:[runDate]], 0), MATCH(tbl_dailyDashboard[[#Headers],[totalTransactions]], tbl_dateHistory[#Headers], 0)), "-")</f>
        <v>x</v>
      </c>
      <c r="H1427" s="46" t="str">
        <f>IFERROR(INDEX(tbl_dateHistory[], MATCH(tbl_dailyDashboard[[#This Row],[runDate]:[runDate]], tbl_dateHistory[[runDate]:[runDate]], 0), MATCH(tbl_dailyDashboard[[#Headers],[percentSuccessful]], tbl_dateHistory[#Headers], 0)), "-")</f>
        <v>x</v>
      </c>
      <c r="I1427" s="46" t="str">
        <f>IFERROR(INDEX(tbl_dateHistory[], MATCH(tbl_dailyDashboard[[#This Row],[runDate]:[runDate]], tbl_dateHistory[[runDate]:[runDate]], 0), MATCH(tbl_dailyDashboard[[#Headers],[percentBRE]], tbl_dateHistory[#Headers], 0)), "-")</f>
        <v>x</v>
      </c>
      <c r="J1427" s="47" t="str">
        <f>IFERROR(INDEX(tbl_dateHistory[], MATCH(tbl_dailyDashboard[[#This Row],[runDate]:[runDate]], tbl_dateHistory[[runDate]:[runDate]], 0), MATCH(tbl_dailyDashboard[[#Headers],[percentSystemErrors]], tbl_dateHistory[#Headers], 0)), "-")</f>
        <v>x</v>
      </c>
      <c r="K1427" s="69"/>
    </row>
    <row r="1428" spans="2:11" x14ac:dyDescent="0.3">
      <c r="B1428" s="63"/>
      <c r="C1428" s="45" t="str">
        <f>IFERROR((INDEX(tbl_dateHistory[], tbl_dailyDashboard[[#This Row],[rowLookup]], 1)), "-")</f>
        <v>x</v>
      </c>
      <c r="D1428" s="48" t="str">
        <f>IFERROR(INDEX(tbl_dateHistory[], MATCH(tbl_dailyDashboard[[#This Row],[runDate]:[runDate]], tbl_dateHistory[[runDate]:[runDate]], 0), MATCH(tbl_dailyDashboard[[#Headers],[avgBotRunTime]], tbl_dateHistory[#Headers], 0)), "-")</f>
        <v>x</v>
      </c>
      <c r="E1428" s="48" t="str">
        <f>IFERROR(INDEX(tbl_dateHistory[], MATCH(tbl_dailyDashboard[[#This Row],[runDate]:[runDate]], tbl_dateHistory[[runDate]:[runDate]], 0), MATCH(tbl_dailyDashboard[[#Headers],[avgTransactionTime]], tbl_dateHistory[#Headers], 0)), "-")</f>
        <v>x</v>
      </c>
      <c r="F1428" s="5" t="str">
        <f>IFERROR(INDEX(tbl_dateHistory[], MATCH(tbl_dailyDashboard[[#This Row],[runDate]:[runDate]], tbl_dateHistory[[runDate]:[runDate]], 0), MATCH(tbl_dailyDashboard[[#Headers],[botRuns]], tbl_dateHistory[#Headers], 0)), "-")</f>
        <v>x</v>
      </c>
      <c r="G1428" s="6" t="str">
        <f>IFERROR(INDEX(tbl_dateHistory[], MATCH(tbl_dailyDashboard[[#This Row],[runDate]:[runDate]], tbl_dateHistory[[runDate]:[runDate]], 0), MATCH(tbl_dailyDashboard[[#Headers],[totalTransactions]], tbl_dateHistory[#Headers], 0)), "-")</f>
        <v>x</v>
      </c>
      <c r="H1428" s="46" t="str">
        <f>IFERROR(INDEX(tbl_dateHistory[], MATCH(tbl_dailyDashboard[[#This Row],[runDate]:[runDate]], tbl_dateHistory[[runDate]:[runDate]], 0), MATCH(tbl_dailyDashboard[[#Headers],[percentSuccessful]], tbl_dateHistory[#Headers], 0)), "-")</f>
        <v>x</v>
      </c>
      <c r="I1428" s="46" t="str">
        <f>IFERROR(INDEX(tbl_dateHistory[], MATCH(tbl_dailyDashboard[[#This Row],[runDate]:[runDate]], tbl_dateHistory[[runDate]:[runDate]], 0), MATCH(tbl_dailyDashboard[[#Headers],[percentBRE]], tbl_dateHistory[#Headers], 0)), "-")</f>
        <v>x</v>
      </c>
      <c r="J1428" s="47" t="str">
        <f>IFERROR(INDEX(tbl_dateHistory[], MATCH(tbl_dailyDashboard[[#This Row],[runDate]:[runDate]], tbl_dateHistory[[runDate]:[runDate]], 0), MATCH(tbl_dailyDashboard[[#Headers],[percentSystemErrors]], tbl_dateHistory[#Headers], 0)), "-")</f>
        <v>x</v>
      </c>
      <c r="K1428" s="69"/>
    </row>
    <row r="1429" spans="2:11" x14ac:dyDescent="0.3">
      <c r="B1429" s="63"/>
      <c r="C1429" s="45" t="str">
        <f>IFERROR((INDEX(tbl_dateHistory[], tbl_dailyDashboard[[#This Row],[rowLookup]], 1)), "-")</f>
        <v>x</v>
      </c>
      <c r="D1429" s="48" t="str">
        <f>IFERROR(INDEX(tbl_dateHistory[], MATCH(tbl_dailyDashboard[[#This Row],[runDate]:[runDate]], tbl_dateHistory[[runDate]:[runDate]], 0), MATCH(tbl_dailyDashboard[[#Headers],[avgBotRunTime]], tbl_dateHistory[#Headers], 0)), "-")</f>
        <v>x</v>
      </c>
      <c r="E1429" s="48" t="str">
        <f>IFERROR(INDEX(tbl_dateHistory[], MATCH(tbl_dailyDashboard[[#This Row],[runDate]:[runDate]], tbl_dateHistory[[runDate]:[runDate]], 0), MATCH(tbl_dailyDashboard[[#Headers],[avgTransactionTime]], tbl_dateHistory[#Headers], 0)), "-")</f>
        <v>x</v>
      </c>
      <c r="F1429" s="5" t="str">
        <f>IFERROR(INDEX(tbl_dateHistory[], MATCH(tbl_dailyDashboard[[#This Row],[runDate]:[runDate]], tbl_dateHistory[[runDate]:[runDate]], 0), MATCH(tbl_dailyDashboard[[#Headers],[botRuns]], tbl_dateHistory[#Headers], 0)), "-")</f>
        <v>x</v>
      </c>
      <c r="G1429" s="6" t="str">
        <f>IFERROR(INDEX(tbl_dateHistory[], MATCH(tbl_dailyDashboard[[#This Row],[runDate]:[runDate]], tbl_dateHistory[[runDate]:[runDate]], 0), MATCH(tbl_dailyDashboard[[#Headers],[totalTransactions]], tbl_dateHistory[#Headers], 0)), "-")</f>
        <v>x</v>
      </c>
      <c r="H1429" s="46" t="str">
        <f>IFERROR(INDEX(tbl_dateHistory[], MATCH(tbl_dailyDashboard[[#This Row],[runDate]:[runDate]], tbl_dateHistory[[runDate]:[runDate]], 0), MATCH(tbl_dailyDashboard[[#Headers],[percentSuccessful]], tbl_dateHistory[#Headers], 0)), "-")</f>
        <v>x</v>
      </c>
      <c r="I1429" s="46" t="str">
        <f>IFERROR(INDEX(tbl_dateHistory[], MATCH(tbl_dailyDashboard[[#This Row],[runDate]:[runDate]], tbl_dateHistory[[runDate]:[runDate]], 0), MATCH(tbl_dailyDashboard[[#Headers],[percentBRE]], tbl_dateHistory[#Headers], 0)), "-")</f>
        <v>x</v>
      </c>
      <c r="J1429" s="47" t="str">
        <f>IFERROR(INDEX(tbl_dateHistory[], MATCH(tbl_dailyDashboard[[#This Row],[runDate]:[runDate]], tbl_dateHistory[[runDate]:[runDate]], 0), MATCH(tbl_dailyDashboard[[#Headers],[percentSystemErrors]], tbl_dateHistory[#Headers], 0)), "-")</f>
        <v>x</v>
      </c>
      <c r="K1429" s="69"/>
    </row>
    <row r="1430" spans="2:11" x14ac:dyDescent="0.3">
      <c r="B1430" s="63"/>
      <c r="C1430" s="45" t="str">
        <f>IFERROR((INDEX(tbl_dateHistory[], tbl_dailyDashboard[[#This Row],[rowLookup]], 1)), "-")</f>
        <v>x</v>
      </c>
      <c r="D1430" s="48" t="str">
        <f>IFERROR(INDEX(tbl_dateHistory[], MATCH(tbl_dailyDashboard[[#This Row],[runDate]:[runDate]], tbl_dateHistory[[runDate]:[runDate]], 0), MATCH(tbl_dailyDashboard[[#Headers],[avgBotRunTime]], tbl_dateHistory[#Headers], 0)), "-")</f>
        <v>x</v>
      </c>
      <c r="E1430" s="48" t="str">
        <f>IFERROR(INDEX(tbl_dateHistory[], MATCH(tbl_dailyDashboard[[#This Row],[runDate]:[runDate]], tbl_dateHistory[[runDate]:[runDate]], 0), MATCH(tbl_dailyDashboard[[#Headers],[avgTransactionTime]], tbl_dateHistory[#Headers], 0)), "-")</f>
        <v>x</v>
      </c>
      <c r="F1430" s="5" t="str">
        <f>IFERROR(INDEX(tbl_dateHistory[], MATCH(tbl_dailyDashboard[[#This Row],[runDate]:[runDate]], tbl_dateHistory[[runDate]:[runDate]], 0), MATCH(tbl_dailyDashboard[[#Headers],[botRuns]], tbl_dateHistory[#Headers], 0)), "-")</f>
        <v>x</v>
      </c>
      <c r="G1430" s="6" t="str">
        <f>IFERROR(INDEX(tbl_dateHistory[], MATCH(tbl_dailyDashboard[[#This Row],[runDate]:[runDate]], tbl_dateHistory[[runDate]:[runDate]], 0), MATCH(tbl_dailyDashboard[[#Headers],[totalTransactions]], tbl_dateHistory[#Headers], 0)), "-")</f>
        <v>x</v>
      </c>
      <c r="H1430" s="46" t="str">
        <f>IFERROR(INDEX(tbl_dateHistory[], MATCH(tbl_dailyDashboard[[#This Row],[runDate]:[runDate]], tbl_dateHistory[[runDate]:[runDate]], 0), MATCH(tbl_dailyDashboard[[#Headers],[percentSuccessful]], tbl_dateHistory[#Headers], 0)), "-")</f>
        <v>x</v>
      </c>
      <c r="I1430" s="46" t="str">
        <f>IFERROR(INDEX(tbl_dateHistory[], MATCH(tbl_dailyDashboard[[#This Row],[runDate]:[runDate]], tbl_dateHistory[[runDate]:[runDate]], 0), MATCH(tbl_dailyDashboard[[#Headers],[percentBRE]], tbl_dateHistory[#Headers], 0)), "-")</f>
        <v>x</v>
      </c>
      <c r="J1430" s="47" t="str">
        <f>IFERROR(INDEX(tbl_dateHistory[], MATCH(tbl_dailyDashboard[[#This Row],[runDate]:[runDate]], tbl_dateHistory[[runDate]:[runDate]], 0), MATCH(tbl_dailyDashboard[[#Headers],[percentSystemErrors]], tbl_dateHistory[#Headers], 0)), "-")</f>
        <v>x</v>
      </c>
      <c r="K1430" s="69"/>
    </row>
    <row r="1431" spans="2:11" x14ac:dyDescent="0.3">
      <c r="B1431" s="63"/>
      <c r="C1431" s="45" t="str">
        <f>IFERROR((INDEX(tbl_dateHistory[], tbl_dailyDashboard[[#This Row],[rowLookup]], 1)), "-")</f>
        <v>x</v>
      </c>
      <c r="D1431" s="48" t="str">
        <f>IFERROR(INDEX(tbl_dateHistory[], MATCH(tbl_dailyDashboard[[#This Row],[runDate]:[runDate]], tbl_dateHistory[[runDate]:[runDate]], 0), MATCH(tbl_dailyDashboard[[#Headers],[avgBotRunTime]], tbl_dateHistory[#Headers], 0)), "-")</f>
        <v>x</v>
      </c>
      <c r="E1431" s="48" t="str">
        <f>IFERROR(INDEX(tbl_dateHistory[], MATCH(tbl_dailyDashboard[[#This Row],[runDate]:[runDate]], tbl_dateHistory[[runDate]:[runDate]], 0), MATCH(tbl_dailyDashboard[[#Headers],[avgTransactionTime]], tbl_dateHistory[#Headers], 0)), "-")</f>
        <v>x</v>
      </c>
      <c r="F1431" s="5" t="str">
        <f>IFERROR(INDEX(tbl_dateHistory[], MATCH(tbl_dailyDashboard[[#This Row],[runDate]:[runDate]], tbl_dateHistory[[runDate]:[runDate]], 0), MATCH(tbl_dailyDashboard[[#Headers],[botRuns]], tbl_dateHistory[#Headers], 0)), "-")</f>
        <v>x</v>
      </c>
      <c r="G1431" s="6" t="str">
        <f>IFERROR(INDEX(tbl_dateHistory[], MATCH(tbl_dailyDashboard[[#This Row],[runDate]:[runDate]], tbl_dateHistory[[runDate]:[runDate]], 0), MATCH(tbl_dailyDashboard[[#Headers],[totalTransactions]], tbl_dateHistory[#Headers], 0)), "-")</f>
        <v>x</v>
      </c>
      <c r="H1431" s="46" t="str">
        <f>IFERROR(INDEX(tbl_dateHistory[], MATCH(tbl_dailyDashboard[[#This Row],[runDate]:[runDate]], tbl_dateHistory[[runDate]:[runDate]], 0), MATCH(tbl_dailyDashboard[[#Headers],[percentSuccessful]], tbl_dateHistory[#Headers], 0)), "-")</f>
        <v>x</v>
      </c>
      <c r="I1431" s="46" t="str">
        <f>IFERROR(INDEX(tbl_dateHistory[], MATCH(tbl_dailyDashboard[[#This Row],[runDate]:[runDate]], tbl_dateHistory[[runDate]:[runDate]], 0), MATCH(tbl_dailyDashboard[[#Headers],[percentBRE]], tbl_dateHistory[#Headers], 0)), "-")</f>
        <v>x</v>
      </c>
      <c r="J1431" s="47" t="str">
        <f>IFERROR(INDEX(tbl_dateHistory[], MATCH(tbl_dailyDashboard[[#This Row],[runDate]:[runDate]], tbl_dateHistory[[runDate]:[runDate]], 0), MATCH(tbl_dailyDashboard[[#Headers],[percentSystemErrors]], tbl_dateHistory[#Headers], 0)), "-")</f>
        <v>x</v>
      </c>
      <c r="K1431" s="69"/>
    </row>
    <row r="1432" spans="2:11" x14ac:dyDescent="0.3">
      <c r="B1432" s="63"/>
      <c r="C1432" s="45" t="str">
        <f>IFERROR((INDEX(tbl_dateHistory[], tbl_dailyDashboard[[#This Row],[rowLookup]], 1)), "-")</f>
        <v>x</v>
      </c>
      <c r="D1432" s="48" t="str">
        <f>IFERROR(INDEX(tbl_dateHistory[], MATCH(tbl_dailyDashboard[[#This Row],[runDate]:[runDate]], tbl_dateHistory[[runDate]:[runDate]], 0), MATCH(tbl_dailyDashboard[[#Headers],[avgBotRunTime]], tbl_dateHistory[#Headers], 0)), "-")</f>
        <v>x</v>
      </c>
      <c r="E1432" s="48" t="str">
        <f>IFERROR(INDEX(tbl_dateHistory[], MATCH(tbl_dailyDashboard[[#This Row],[runDate]:[runDate]], tbl_dateHistory[[runDate]:[runDate]], 0), MATCH(tbl_dailyDashboard[[#Headers],[avgTransactionTime]], tbl_dateHistory[#Headers], 0)), "-")</f>
        <v>x</v>
      </c>
      <c r="F1432" s="5" t="str">
        <f>IFERROR(INDEX(tbl_dateHistory[], MATCH(tbl_dailyDashboard[[#This Row],[runDate]:[runDate]], tbl_dateHistory[[runDate]:[runDate]], 0), MATCH(tbl_dailyDashboard[[#Headers],[botRuns]], tbl_dateHistory[#Headers], 0)), "-")</f>
        <v>x</v>
      </c>
      <c r="G1432" s="6" t="str">
        <f>IFERROR(INDEX(tbl_dateHistory[], MATCH(tbl_dailyDashboard[[#This Row],[runDate]:[runDate]], tbl_dateHistory[[runDate]:[runDate]], 0), MATCH(tbl_dailyDashboard[[#Headers],[totalTransactions]], tbl_dateHistory[#Headers], 0)), "-")</f>
        <v>x</v>
      </c>
      <c r="H1432" s="46" t="str">
        <f>IFERROR(INDEX(tbl_dateHistory[], MATCH(tbl_dailyDashboard[[#This Row],[runDate]:[runDate]], tbl_dateHistory[[runDate]:[runDate]], 0), MATCH(tbl_dailyDashboard[[#Headers],[percentSuccessful]], tbl_dateHistory[#Headers], 0)), "-")</f>
        <v>x</v>
      </c>
      <c r="I1432" s="46" t="str">
        <f>IFERROR(INDEX(tbl_dateHistory[], MATCH(tbl_dailyDashboard[[#This Row],[runDate]:[runDate]], tbl_dateHistory[[runDate]:[runDate]], 0), MATCH(tbl_dailyDashboard[[#Headers],[percentBRE]], tbl_dateHistory[#Headers], 0)), "-")</f>
        <v>x</v>
      </c>
      <c r="J1432" s="47" t="str">
        <f>IFERROR(INDEX(tbl_dateHistory[], MATCH(tbl_dailyDashboard[[#This Row],[runDate]:[runDate]], tbl_dateHistory[[runDate]:[runDate]], 0), MATCH(tbl_dailyDashboard[[#Headers],[percentSystemErrors]], tbl_dateHistory[#Headers], 0)), "-")</f>
        <v>x</v>
      </c>
      <c r="K1432" s="69"/>
    </row>
    <row r="1433" spans="2:11" x14ac:dyDescent="0.3">
      <c r="B1433" s="63"/>
      <c r="C1433" s="45" t="str">
        <f>IFERROR((INDEX(tbl_dateHistory[], tbl_dailyDashboard[[#This Row],[rowLookup]], 1)), "-")</f>
        <v>x</v>
      </c>
      <c r="D1433" s="48" t="str">
        <f>IFERROR(INDEX(tbl_dateHistory[], MATCH(tbl_dailyDashboard[[#This Row],[runDate]:[runDate]], tbl_dateHistory[[runDate]:[runDate]], 0), MATCH(tbl_dailyDashboard[[#Headers],[avgBotRunTime]], tbl_dateHistory[#Headers], 0)), "-")</f>
        <v>x</v>
      </c>
      <c r="E1433" s="48" t="str">
        <f>IFERROR(INDEX(tbl_dateHistory[], MATCH(tbl_dailyDashboard[[#This Row],[runDate]:[runDate]], tbl_dateHistory[[runDate]:[runDate]], 0), MATCH(tbl_dailyDashboard[[#Headers],[avgTransactionTime]], tbl_dateHistory[#Headers], 0)), "-")</f>
        <v>x</v>
      </c>
      <c r="F1433" s="5" t="str">
        <f>IFERROR(INDEX(tbl_dateHistory[], MATCH(tbl_dailyDashboard[[#This Row],[runDate]:[runDate]], tbl_dateHistory[[runDate]:[runDate]], 0), MATCH(tbl_dailyDashboard[[#Headers],[botRuns]], tbl_dateHistory[#Headers], 0)), "-")</f>
        <v>x</v>
      </c>
      <c r="G1433" s="6" t="str">
        <f>IFERROR(INDEX(tbl_dateHistory[], MATCH(tbl_dailyDashboard[[#This Row],[runDate]:[runDate]], tbl_dateHistory[[runDate]:[runDate]], 0), MATCH(tbl_dailyDashboard[[#Headers],[totalTransactions]], tbl_dateHistory[#Headers], 0)), "-")</f>
        <v>x</v>
      </c>
      <c r="H1433" s="46" t="str">
        <f>IFERROR(INDEX(tbl_dateHistory[], MATCH(tbl_dailyDashboard[[#This Row],[runDate]:[runDate]], tbl_dateHistory[[runDate]:[runDate]], 0), MATCH(tbl_dailyDashboard[[#Headers],[percentSuccessful]], tbl_dateHistory[#Headers], 0)), "-")</f>
        <v>x</v>
      </c>
      <c r="I1433" s="46" t="str">
        <f>IFERROR(INDEX(tbl_dateHistory[], MATCH(tbl_dailyDashboard[[#This Row],[runDate]:[runDate]], tbl_dateHistory[[runDate]:[runDate]], 0), MATCH(tbl_dailyDashboard[[#Headers],[percentBRE]], tbl_dateHistory[#Headers], 0)), "-")</f>
        <v>x</v>
      </c>
      <c r="J1433" s="47" t="str">
        <f>IFERROR(INDEX(tbl_dateHistory[], MATCH(tbl_dailyDashboard[[#This Row],[runDate]:[runDate]], tbl_dateHistory[[runDate]:[runDate]], 0), MATCH(tbl_dailyDashboard[[#Headers],[percentSystemErrors]], tbl_dateHistory[#Headers], 0)), "-")</f>
        <v>x</v>
      </c>
      <c r="K1433" s="69"/>
    </row>
    <row r="1434" spans="2:11" x14ac:dyDescent="0.3">
      <c r="B1434" s="63"/>
      <c r="C1434" s="45" t="str">
        <f>IFERROR((INDEX(tbl_dateHistory[], tbl_dailyDashboard[[#This Row],[rowLookup]], 1)), "-")</f>
        <v>x</v>
      </c>
      <c r="D1434" s="48" t="str">
        <f>IFERROR(INDEX(tbl_dateHistory[], MATCH(tbl_dailyDashboard[[#This Row],[runDate]:[runDate]], tbl_dateHistory[[runDate]:[runDate]], 0), MATCH(tbl_dailyDashboard[[#Headers],[avgBotRunTime]], tbl_dateHistory[#Headers], 0)), "-")</f>
        <v>x</v>
      </c>
      <c r="E1434" s="48" t="str">
        <f>IFERROR(INDEX(tbl_dateHistory[], MATCH(tbl_dailyDashboard[[#This Row],[runDate]:[runDate]], tbl_dateHistory[[runDate]:[runDate]], 0), MATCH(tbl_dailyDashboard[[#Headers],[avgTransactionTime]], tbl_dateHistory[#Headers], 0)), "-")</f>
        <v>x</v>
      </c>
      <c r="F1434" s="5" t="str">
        <f>IFERROR(INDEX(tbl_dateHistory[], MATCH(tbl_dailyDashboard[[#This Row],[runDate]:[runDate]], tbl_dateHistory[[runDate]:[runDate]], 0), MATCH(tbl_dailyDashboard[[#Headers],[botRuns]], tbl_dateHistory[#Headers], 0)), "-")</f>
        <v>x</v>
      </c>
      <c r="G1434" s="6" t="str">
        <f>IFERROR(INDEX(tbl_dateHistory[], MATCH(tbl_dailyDashboard[[#This Row],[runDate]:[runDate]], tbl_dateHistory[[runDate]:[runDate]], 0), MATCH(tbl_dailyDashboard[[#Headers],[totalTransactions]], tbl_dateHistory[#Headers], 0)), "-")</f>
        <v>x</v>
      </c>
      <c r="H1434" s="46" t="str">
        <f>IFERROR(INDEX(tbl_dateHistory[], MATCH(tbl_dailyDashboard[[#This Row],[runDate]:[runDate]], tbl_dateHistory[[runDate]:[runDate]], 0), MATCH(tbl_dailyDashboard[[#Headers],[percentSuccessful]], tbl_dateHistory[#Headers], 0)), "-")</f>
        <v>x</v>
      </c>
      <c r="I1434" s="46" t="str">
        <f>IFERROR(INDEX(tbl_dateHistory[], MATCH(tbl_dailyDashboard[[#This Row],[runDate]:[runDate]], tbl_dateHistory[[runDate]:[runDate]], 0), MATCH(tbl_dailyDashboard[[#Headers],[percentBRE]], tbl_dateHistory[#Headers], 0)), "-")</f>
        <v>x</v>
      </c>
      <c r="J1434" s="47" t="str">
        <f>IFERROR(INDEX(tbl_dateHistory[], MATCH(tbl_dailyDashboard[[#This Row],[runDate]:[runDate]], tbl_dateHistory[[runDate]:[runDate]], 0), MATCH(tbl_dailyDashboard[[#Headers],[percentSystemErrors]], tbl_dateHistory[#Headers], 0)), "-")</f>
        <v>x</v>
      </c>
      <c r="K1434" s="69"/>
    </row>
    <row r="1435" spans="2:11" x14ac:dyDescent="0.3">
      <c r="B1435" s="63"/>
      <c r="C1435" s="45" t="str">
        <f>IFERROR((INDEX(tbl_dateHistory[], tbl_dailyDashboard[[#This Row],[rowLookup]], 1)), "-")</f>
        <v>x</v>
      </c>
      <c r="D1435" s="48" t="str">
        <f>IFERROR(INDEX(tbl_dateHistory[], MATCH(tbl_dailyDashboard[[#This Row],[runDate]:[runDate]], tbl_dateHistory[[runDate]:[runDate]], 0), MATCH(tbl_dailyDashboard[[#Headers],[avgBotRunTime]], tbl_dateHistory[#Headers], 0)), "-")</f>
        <v>x</v>
      </c>
      <c r="E1435" s="48" t="str">
        <f>IFERROR(INDEX(tbl_dateHistory[], MATCH(tbl_dailyDashboard[[#This Row],[runDate]:[runDate]], tbl_dateHistory[[runDate]:[runDate]], 0), MATCH(tbl_dailyDashboard[[#Headers],[avgTransactionTime]], tbl_dateHistory[#Headers], 0)), "-")</f>
        <v>x</v>
      </c>
      <c r="F1435" s="5" t="str">
        <f>IFERROR(INDEX(tbl_dateHistory[], MATCH(tbl_dailyDashboard[[#This Row],[runDate]:[runDate]], tbl_dateHistory[[runDate]:[runDate]], 0), MATCH(tbl_dailyDashboard[[#Headers],[botRuns]], tbl_dateHistory[#Headers], 0)), "-")</f>
        <v>x</v>
      </c>
      <c r="G1435" s="6" t="str">
        <f>IFERROR(INDEX(tbl_dateHistory[], MATCH(tbl_dailyDashboard[[#This Row],[runDate]:[runDate]], tbl_dateHistory[[runDate]:[runDate]], 0), MATCH(tbl_dailyDashboard[[#Headers],[totalTransactions]], tbl_dateHistory[#Headers], 0)), "-")</f>
        <v>x</v>
      </c>
      <c r="H1435" s="46" t="str">
        <f>IFERROR(INDEX(tbl_dateHistory[], MATCH(tbl_dailyDashboard[[#This Row],[runDate]:[runDate]], tbl_dateHistory[[runDate]:[runDate]], 0), MATCH(tbl_dailyDashboard[[#Headers],[percentSuccessful]], tbl_dateHistory[#Headers], 0)), "-")</f>
        <v>x</v>
      </c>
      <c r="I1435" s="46" t="str">
        <f>IFERROR(INDEX(tbl_dateHistory[], MATCH(tbl_dailyDashboard[[#This Row],[runDate]:[runDate]], tbl_dateHistory[[runDate]:[runDate]], 0), MATCH(tbl_dailyDashboard[[#Headers],[percentBRE]], tbl_dateHistory[#Headers], 0)), "-")</f>
        <v>x</v>
      </c>
      <c r="J1435" s="47" t="str">
        <f>IFERROR(INDEX(tbl_dateHistory[], MATCH(tbl_dailyDashboard[[#This Row],[runDate]:[runDate]], tbl_dateHistory[[runDate]:[runDate]], 0), MATCH(tbl_dailyDashboard[[#Headers],[percentSystemErrors]], tbl_dateHistory[#Headers], 0)), "-")</f>
        <v>x</v>
      </c>
      <c r="K1435" s="69"/>
    </row>
    <row r="1436" spans="2:11" x14ac:dyDescent="0.3">
      <c r="B1436" s="63"/>
      <c r="C1436" s="45" t="str">
        <f>IFERROR((INDEX(tbl_dateHistory[], tbl_dailyDashboard[[#This Row],[rowLookup]], 1)), "-")</f>
        <v>x</v>
      </c>
      <c r="D1436" s="48" t="str">
        <f>IFERROR(INDEX(tbl_dateHistory[], MATCH(tbl_dailyDashboard[[#This Row],[runDate]:[runDate]], tbl_dateHistory[[runDate]:[runDate]], 0), MATCH(tbl_dailyDashboard[[#Headers],[avgBotRunTime]], tbl_dateHistory[#Headers], 0)), "-")</f>
        <v>x</v>
      </c>
      <c r="E1436" s="48" t="str">
        <f>IFERROR(INDEX(tbl_dateHistory[], MATCH(tbl_dailyDashboard[[#This Row],[runDate]:[runDate]], tbl_dateHistory[[runDate]:[runDate]], 0), MATCH(tbl_dailyDashboard[[#Headers],[avgTransactionTime]], tbl_dateHistory[#Headers], 0)), "-")</f>
        <v>x</v>
      </c>
      <c r="F1436" s="5" t="str">
        <f>IFERROR(INDEX(tbl_dateHistory[], MATCH(tbl_dailyDashboard[[#This Row],[runDate]:[runDate]], tbl_dateHistory[[runDate]:[runDate]], 0), MATCH(tbl_dailyDashboard[[#Headers],[botRuns]], tbl_dateHistory[#Headers], 0)), "-")</f>
        <v>x</v>
      </c>
      <c r="G1436" s="6" t="str">
        <f>IFERROR(INDEX(tbl_dateHistory[], MATCH(tbl_dailyDashboard[[#This Row],[runDate]:[runDate]], tbl_dateHistory[[runDate]:[runDate]], 0), MATCH(tbl_dailyDashboard[[#Headers],[totalTransactions]], tbl_dateHistory[#Headers], 0)), "-")</f>
        <v>x</v>
      </c>
      <c r="H1436" s="46" t="str">
        <f>IFERROR(INDEX(tbl_dateHistory[], MATCH(tbl_dailyDashboard[[#This Row],[runDate]:[runDate]], tbl_dateHistory[[runDate]:[runDate]], 0), MATCH(tbl_dailyDashboard[[#Headers],[percentSuccessful]], tbl_dateHistory[#Headers], 0)), "-")</f>
        <v>x</v>
      </c>
      <c r="I1436" s="46" t="str">
        <f>IFERROR(INDEX(tbl_dateHistory[], MATCH(tbl_dailyDashboard[[#This Row],[runDate]:[runDate]], tbl_dateHistory[[runDate]:[runDate]], 0), MATCH(tbl_dailyDashboard[[#Headers],[percentBRE]], tbl_dateHistory[#Headers], 0)), "-")</f>
        <v>x</v>
      </c>
      <c r="J1436" s="47" t="str">
        <f>IFERROR(INDEX(tbl_dateHistory[], MATCH(tbl_dailyDashboard[[#This Row],[runDate]:[runDate]], tbl_dateHistory[[runDate]:[runDate]], 0), MATCH(tbl_dailyDashboard[[#Headers],[percentSystemErrors]], tbl_dateHistory[#Headers], 0)), "-")</f>
        <v>x</v>
      </c>
      <c r="K1436" s="69"/>
    </row>
    <row r="1437" spans="2:11" x14ac:dyDescent="0.3">
      <c r="B1437" s="63"/>
      <c r="C1437" s="45" t="str">
        <f>IFERROR((INDEX(tbl_dateHistory[], tbl_dailyDashboard[[#This Row],[rowLookup]], 1)), "-")</f>
        <v>x</v>
      </c>
      <c r="D1437" s="48" t="str">
        <f>IFERROR(INDEX(tbl_dateHistory[], MATCH(tbl_dailyDashboard[[#This Row],[runDate]:[runDate]], tbl_dateHistory[[runDate]:[runDate]], 0), MATCH(tbl_dailyDashboard[[#Headers],[avgBotRunTime]], tbl_dateHistory[#Headers], 0)), "-")</f>
        <v>x</v>
      </c>
      <c r="E1437" s="48" t="str">
        <f>IFERROR(INDEX(tbl_dateHistory[], MATCH(tbl_dailyDashboard[[#This Row],[runDate]:[runDate]], tbl_dateHistory[[runDate]:[runDate]], 0), MATCH(tbl_dailyDashboard[[#Headers],[avgTransactionTime]], tbl_dateHistory[#Headers], 0)), "-")</f>
        <v>x</v>
      </c>
      <c r="F1437" s="5" t="str">
        <f>IFERROR(INDEX(tbl_dateHistory[], MATCH(tbl_dailyDashboard[[#This Row],[runDate]:[runDate]], tbl_dateHistory[[runDate]:[runDate]], 0), MATCH(tbl_dailyDashboard[[#Headers],[botRuns]], tbl_dateHistory[#Headers], 0)), "-")</f>
        <v>x</v>
      </c>
      <c r="G1437" s="6" t="str">
        <f>IFERROR(INDEX(tbl_dateHistory[], MATCH(tbl_dailyDashboard[[#This Row],[runDate]:[runDate]], tbl_dateHistory[[runDate]:[runDate]], 0), MATCH(tbl_dailyDashboard[[#Headers],[totalTransactions]], tbl_dateHistory[#Headers], 0)), "-")</f>
        <v>x</v>
      </c>
      <c r="H1437" s="46" t="str">
        <f>IFERROR(INDEX(tbl_dateHistory[], MATCH(tbl_dailyDashboard[[#This Row],[runDate]:[runDate]], tbl_dateHistory[[runDate]:[runDate]], 0), MATCH(tbl_dailyDashboard[[#Headers],[percentSuccessful]], tbl_dateHistory[#Headers], 0)), "-")</f>
        <v>x</v>
      </c>
      <c r="I1437" s="46" t="str">
        <f>IFERROR(INDEX(tbl_dateHistory[], MATCH(tbl_dailyDashboard[[#This Row],[runDate]:[runDate]], tbl_dateHistory[[runDate]:[runDate]], 0), MATCH(tbl_dailyDashboard[[#Headers],[percentBRE]], tbl_dateHistory[#Headers], 0)), "-")</f>
        <v>x</v>
      </c>
      <c r="J1437" s="47" t="str">
        <f>IFERROR(INDEX(tbl_dateHistory[], MATCH(tbl_dailyDashboard[[#This Row],[runDate]:[runDate]], tbl_dateHistory[[runDate]:[runDate]], 0), MATCH(tbl_dailyDashboard[[#Headers],[percentSystemErrors]], tbl_dateHistory[#Headers], 0)), "-")</f>
        <v>x</v>
      </c>
      <c r="K1437" s="69"/>
    </row>
    <row r="1438" spans="2:11" x14ac:dyDescent="0.3">
      <c r="B1438" s="63"/>
      <c r="C1438" s="45" t="str">
        <f>IFERROR((INDEX(tbl_dateHistory[], tbl_dailyDashboard[[#This Row],[rowLookup]], 1)), "-")</f>
        <v>x</v>
      </c>
      <c r="D1438" s="48" t="str">
        <f>IFERROR(INDEX(tbl_dateHistory[], MATCH(tbl_dailyDashboard[[#This Row],[runDate]:[runDate]], tbl_dateHistory[[runDate]:[runDate]], 0), MATCH(tbl_dailyDashboard[[#Headers],[avgBotRunTime]], tbl_dateHistory[#Headers], 0)), "-")</f>
        <v>x</v>
      </c>
      <c r="E1438" s="48" t="str">
        <f>IFERROR(INDEX(tbl_dateHistory[], MATCH(tbl_dailyDashboard[[#This Row],[runDate]:[runDate]], tbl_dateHistory[[runDate]:[runDate]], 0), MATCH(tbl_dailyDashboard[[#Headers],[avgTransactionTime]], tbl_dateHistory[#Headers], 0)), "-")</f>
        <v>x</v>
      </c>
      <c r="F1438" s="5" t="str">
        <f>IFERROR(INDEX(tbl_dateHistory[], MATCH(tbl_dailyDashboard[[#This Row],[runDate]:[runDate]], tbl_dateHistory[[runDate]:[runDate]], 0), MATCH(tbl_dailyDashboard[[#Headers],[botRuns]], tbl_dateHistory[#Headers], 0)), "-")</f>
        <v>x</v>
      </c>
      <c r="G1438" s="6" t="str">
        <f>IFERROR(INDEX(tbl_dateHistory[], MATCH(tbl_dailyDashboard[[#This Row],[runDate]:[runDate]], tbl_dateHistory[[runDate]:[runDate]], 0), MATCH(tbl_dailyDashboard[[#Headers],[totalTransactions]], tbl_dateHistory[#Headers], 0)), "-")</f>
        <v>x</v>
      </c>
      <c r="H1438" s="46" t="str">
        <f>IFERROR(INDEX(tbl_dateHistory[], MATCH(tbl_dailyDashboard[[#This Row],[runDate]:[runDate]], tbl_dateHistory[[runDate]:[runDate]], 0), MATCH(tbl_dailyDashboard[[#Headers],[percentSuccessful]], tbl_dateHistory[#Headers], 0)), "-")</f>
        <v>x</v>
      </c>
      <c r="I1438" s="46" t="str">
        <f>IFERROR(INDEX(tbl_dateHistory[], MATCH(tbl_dailyDashboard[[#This Row],[runDate]:[runDate]], tbl_dateHistory[[runDate]:[runDate]], 0), MATCH(tbl_dailyDashboard[[#Headers],[percentBRE]], tbl_dateHistory[#Headers], 0)), "-")</f>
        <v>x</v>
      </c>
      <c r="J1438" s="47" t="str">
        <f>IFERROR(INDEX(tbl_dateHistory[], MATCH(tbl_dailyDashboard[[#This Row],[runDate]:[runDate]], tbl_dateHistory[[runDate]:[runDate]], 0), MATCH(tbl_dailyDashboard[[#Headers],[percentSystemErrors]], tbl_dateHistory[#Headers], 0)), "-")</f>
        <v>x</v>
      </c>
      <c r="K1438" s="69"/>
    </row>
    <row r="1439" spans="2:11" x14ac:dyDescent="0.3">
      <c r="B1439" s="63"/>
      <c r="C1439" s="45" t="str">
        <f>IFERROR((INDEX(tbl_dateHistory[], tbl_dailyDashboard[[#This Row],[rowLookup]], 1)), "-")</f>
        <v>x</v>
      </c>
      <c r="D1439" s="48" t="str">
        <f>IFERROR(INDEX(tbl_dateHistory[], MATCH(tbl_dailyDashboard[[#This Row],[runDate]:[runDate]], tbl_dateHistory[[runDate]:[runDate]], 0), MATCH(tbl_dailyDashboard[[#Headers],[avgBotRunTime]], tbl_dateHistory[#Headers], 0)), "-")</f>
        <v>x</v>
      </c>
      <c r="E1439" s="48" t="str">
        <f>IFERROR(INDEX(tbl_dateHistory[], MATCH(tbl_dailyDashboard[[#This Row],[runDate]:[runDate]], tbl_dateHistory[[runDate]:[runDate]], 0), MATCH(tbl_dailyDashboard[[#Headers],[avgTransactionTime]], tbl_dateHistory[#Headers], 0)), "-")</f>
        <v>x</v>
      </c>
      <c r="F1439" s="5" t="str">
        <f>IFERROR(INDEX(tbl_dateHistory[], MATCH(tbl_dailyDashboard[[#This Row],[runDate]:[runDate]], tbl_dateHistory[[runDate]:[runDate]], 0), MATCH(tbl_dailyDashboard[[#Headers],[botRuns]], tbl_dateHistory[#Headers], 0)), "-")</f>
        <v>x</v>
      </c>
      <c r="G1439" s="6" t="str">
        <f>IFERROR(INDEX(tbl_dateHistory[], MATCH(tbl_dailyDashboard[[#This Row],[runDate]:[runDate]], tbl_dateHistory[[runDate]:[runDate]], 0), MATCH(tbl_dailyDashboard[[#Headers],[totalTransactions]], tbl_dateHistory[#Headers], 0)), "-")</f>
        <v>x</v>
      </c>
      <c r="H1439" s="46" t="str">
        <f>IFERROR(INDEX(tbl_dateHistory[], MATCH(tbl_dailyDashboard[[#This Row],[runDate]:[runDate]], tbl_dateHistory[[runDate]:[runDate]], 0), MATCH(tbl_dailyDashboard[[#Headers],[percentSuccessful]], tbl_dateHistory[#Headers], 0)), "-")</f>
        <v>x</v>
      </c>
      <c r="I1439" s="46" t="str">
        <f>IFERROR(INDEX(tbl_dateHistory[], MATCH(tbl_dailyDashboard[[#This Row],[runDate]:[runDate]], tbl_dateHistory[[runDate]:[runDate]], 0), MATCH(tbl_dailyDashboard[[#Headers],[percentBRE]], tbl_dateHistory[#Headers], 0)), "-")</f>
        <v>x</v>
      </c>
      <c r="J1439" s="47" t="str">
        <f>IFERROR(INDEX(tbl_dateHistory[], MATCH(tbl_dailyDashboard[[#This Row],[runDate]:[runDate]], tbl_dateHistory[[runDate]:[runDate]], 0), MATCH(tbl_dailyDashboard[[#Headers],[percentSystemErrors]], tbl_dateHistory[#Headers], 0)), "-")</f>
        <v>x</v>
      </c>
      <c r="K1439" s="69"/>
    </row>
    <row r="1440" spans="2:11" x14ac:dyDescent="0.3">
      <c r="B1440" s="63"/>
      <c r="C1440" s="45" t="str">
        <f>IFERROR((INDEX(tbl_dateHistory[], tbl_dailyDashboard[[#This Row],[rowLookup]], 1)), "-")</f>
        <v>x</v>
      </c>
      <c r="D1440" s="48" t="str">
        <f>IFERROR(INDEX(tbl_dateHistory[], MATCH(tbl_dailyDashboard[[#This Row],[runDate]:[runDate]], tbl_dateHistory[[runDate]:[runDate]], 0), MATCH(tbl_dailyDashboard[[#Headers],[avgBotRunTime]], tbl_dateHistory[#Headers], 0)), "-")</f>
        <v>x</v>
      </c>
      <c r="E1440" s="48" t="str">
        <f>IFERROR(INDEX(tbl_dateHistory[], MATCH(tbl_dailyDashboard[[#This Row],[runDate]:[runDate]], tbl_dateHistory[[runDate]:[runDate]], 0), MATCH(tbl_dailyDashboard[[#Headers],[avgTransactionTime]], tbl_dateHistory[#Headers], 0)), "-")</f>
        <v>x</v>
      </c>
      <c r="F1440" s="5" t="str">
        <f>IFERROR(INDEX(tbl_dateHistory[], MATCH(tbl_dailyDashboard[[#This Row],[runDate]:[runDate]], tbl_dateHistory[[runDate]:[runDate]], 0), MATCH(tbl_dailyDashboard[[#Headers],[botRuns]], tbl_dateHistory[#Headers], 0)), "-")</f>
        <v>x</v>
      </c>
      <c r="G1440" s="6" t="str">
        <f>IFERROR(INDEX(tbl_dateHistory[], MATCH(tbl_dailyDashboard[[#This Row],[runDate]:[runDate]], tbl_dateHistory[[runDate]:[runDate]], 0), MATCH(tbl_dailyDashboard[[#Headers],[totalTransactions]], tbl_dateHistory[#Headers], 0)), "-")</f>
        <v>x</v>
      </c>
      <c r="H1440" s="46" t="str">
        <f>IFERROR(INDEX(tbl_dateHistory[], MATCH(tbl_dailyDashboard[[#This Row],[runDate]:[runDate]], tbl_dateHistory[[runDate]:[runDate]], 0), MATCH(tbl_dailyDashboard[[#Headers],[percentSuccessful]], tbl_dateHistory[#Headers], 0)), "-")</f>
        <v>x</v>
      </c>
      <c r="I1440" s="46" t="str">
        <f>IFERROR(INDEX(tbl_dateHistory[], MATCH(tbl_dailyDashboard[[#This Row],[runDate]:[runDate]], tbl_dateHistory[[runDate]:[runDate]], 0), MATCH(tbl_dailyDashboard[[#Headers],[percentBRE]], tbl_dateHistory[#Headers], 0)), "-")</f>
        <v>x</v>
      </c>
      <c r="J1440" s="47" t="str">
        <f>IFERROR(INDEX(tbl_dateHistory[], MATCH(tbl_dailyDashboard[[#This Row],[runDate]:[runDate]], tbl_dateHistory[[runDate]:[runDate]], 0), MATCH(tbl_dailyDashboard[[#Headers],[percentSystemErrors]], tbl_dateHistory[#Headers], 0)), "-")</f>
        <v>x</v>
      </c>
      <c r="K1440" s="69"/>
    </row>
    <row r="1441" spans="2:11" x14ac:dyDescent="0.3">
      <c r="B1441" s="63"/>
      <c r="C1441" s="45" t="str">
        <f>IFERROR((INDEX(tbl_dateHistory[], tbl_dailyDashboard[[#This Row],[rowLookup]], 1)), "-")</f>
        <v>x</v>
      </c>
      <c r="D1441" s="48" t="str">
        <f>IFERROR(INDEX(tbl_dateHistory[], MATCH(tbl_dailyDashboard[[#This Row],[runDate]:[runDate]], tbl_dateHistory[[runDate]:[runDate]], 0), MATCH(tbl_dailyDashboard[[#Headers],[avgBotRunTime]], tbl_dateHistory[#Headers], 0)), "-")</f>
        <v>x</v>
      </c>
      <c r="E1441" s="48" t="str">
        <f>IFERROR(INDEX(tbl_dateHistory[], MATCH(tbl_dailyDashboard[[#This Row],[runDate]:[runDate]], tbl_dateHistory[[runDate]:[runDate]], 0), MATCH(tbl_dailyDashboard[[#Headers],[avgTransactionTime]], tbl_dateHistory[#Headers], 0)), "-")</f>
        <v>x</v>
      </c>
      <c r="F1441" s="5" t="str">
        <f>IFERROR(INDEX(tbl_dateHistory[], MATCH(tbl_dailyDashboard[[#This Row],[runDate]:[runDate]], tbl_dateHistory[[runDate]:[runDate]], 0), MATCH(tbl_dailyDashboard[[#Headers],[botRuns]], tbl_dateHistory[#Headers], 0)), "-")</f>
        <v>x</v>
      </c>
      <c r="G1441" s="6" t="str">
        <f>IFERROR(INDEX(tbl_dateHistory[], MATCH(tbl_dailyDashboard[[#This Row],[runDate]:[runDate]], tbl_dateHistory[[runDate]:[runDate]], 0), MATCH(tbl_dailyDashboard[[#Headers],[totalTransactions]], tbl_dateHistory[#Headers], 0)), "-")</f>
        <v>x</v>
      </c>
      <c r="H1441" s="46" t="str">
        <f>IFERROR(INDEX(tbl_dateHistory[], MATCH(tbl_dailyDashboard[[#This Row],[runDate]:[runDate]], tbl_dateHistory[[runDate]:[runDate]], 0), MATCH(tbl_dailyDashboard[[#Headers],[percentSuccessful]], tbl_dateHistory[#Headers], 0)), "-")</f>
        <v>x</v>
      </c>
      <c r="I1441" s="46" t="str">
        <f>IFERROR(INDEX(tbl_dateHistory[], MATCH(tbl_dailyDashboard[[#This Row],[runDate]:[runDate]], tbl_dateHistory[[runDate]:[runDate]], 0), MATCH(tbl_dailyDashboard[[#Headers],[percentBRE]], tbl_dateHistory[#Headers], 0)), "-")</f>
        <v>x</v>
      </c>
      <c r="J1441" s="47" t="str">
        <f>IFERROR(INDEX(tbl_dateHistory[], MATCH(tbl_dailyDashboard[[#This Row],[runDate]:[runDate]], tbl_dateHistory[[runDate]:[runDate]], 0), MATCH(tbl_dailyDashboard[[#Headers],[percentSystemErrors]], tbl_dateHistory[#Headers], 0)), "-")</f>
        <v>x</v>
      </c>
      <c r="K1441" s="69"/>
    </row>
    <row r="1442" spans="2:11" x14ac:dyDescent="0.3">
      <c r="B1442" s="63"/>
      <c r="C1442" s="45" t="str">
        <f>IFERROR((INDEX(tbl_dateHistory[], tbl_dailyDashboard[[#This Row],[rowLookup]], 1)), "-")</f>
        <v>x</v>
      </c>
      <c r="D1442" s="48" t="str">
        <f>IFERROR(INDEX(tbl_dateHistory[], MATCH(tbl_dailyDashboard[[#This Row],[runDate]:[runDate]], tbl_dateHistory[[runDate]:[runDate]], 0), MATCH(tbl_dailyDashboard[[#Headers],[avgBotRunTime]], tbl_dateHistory[#Headers], 0)), "-")</f>
        <v>x</v>
      </c>
      <c r="E1442" s="48" t="str">
        <f>IFERROR(INDEX(tbl_dateHistory[], MATCH(tbl_dailyDashboard[[#This Row],[runDate]:[runDate]], tbl_dateHistory[[runDate]:[runDate]], 0), MATCH(tbl_dailyDashboard[[#Headers],[avgTransactionTime]], tbl_dateHistory[#Headers], 0)), "-")</f>
        <v>x</v>
      </c>
      <c r="F1442" s="5" t="str">
        <f>IFERROR(INDEX(tbl_dateHistory[], MATCH(tbl_dailyDashboard[[#This Row],[runDate]:[runDate]], tbl_dateHistory[[runDate]:[runDate]], 0), MATCH(tbl_dailyDashboard[[#Headers],[botRuns]], tbl_dateHistory[#Headers], 0)), "-")</f>
        <v>x</v>
      </c>
      <c r="G1442" s="6" t="str">
        <f>IFERROR(INDEX(tbl_dateHistory[], MATCH(tbl_dailyDashboard[[#This Row],[runDate]:[runDate]], tbl_dateHistory[[runDate]:[runDate]], 0), MATCH(tbl_dailyDashboard[[#Headers],[totalTransactions]], tbl_dateHistory[#Headers], 0)), "-")</f>
        <v>x</v>
      </c>
      <c r="H1442" s="46" t="str">
        <f>IFERROR(INDEX(tbl_dateHistory[], MATCH(tbl_dailyDashboard[[#This Row],[runDate]:[runDate]], tbl_dateHistory[[runDate]:[runDate]], 0), MATCH(tbl_dailyDashboard[[#Headers],[percentSuccessful]], tbl_dateHistory[#Headers], 0)), "-")</f>
        <v>x</v>
      </c>
      <c r="I1442" s="46" t="str">
        <f>IFERROR(INDEX(tbl_dateHistory[], MATCH(tbl_dailyDashboard[[#This Row],[runDate]:[runDate]], tbl_dateHistory[[runDate]:[runDate]], 0), MATCH(tbl_dailyDashboard[[#Headers],[percentBRE]], tbl_dateHistory[#Headers], 0)), "-")</f>
        <v>x</v>
      </c>
      <c r="J1442" s="47" t="str">
        <f>IFERROR(INDEX(tbl_dateHistory[], MATCH(tbl_dailyDashboard[[#This Row],[runDate]:[runDate]], tbl_dateHistory[[runDate]:[runDate]], 0), MATCH(tbl_dailyDashboard[[#Headers],[percentSystemErrors]], tbl_dateHistory[#Headers], 0)), "-")</f>
        <v>x</v>
      </c>
      <c r="K1442" s="69"/>
    </row>
    <row r="1443" spans="2:11" x14ac:dyDescent="0.3">
      <c r="B1443" s="63"/>
      <c r="C1443" s="45" t="str">
        <f>IFERROR((INDEX(tbl_dateHistory[], tbl_dailyDashboard[[#This Row],[rowLookup]], 1)), "-")</f>
        <v>x</v>
      </c>
      <c r="D1443" s="48" t="str">
        <f>IFERROR(INDEX(tbl_dateHistory[], MATCH(tbl_dailyDashboard[[#This Row],[runDate]:[runDate]], tbl_dateHistory[[runDate]:[runDate]], 0), MATCH(tbl_dailyDashboard[[#Headers],[avgBotRunTime]], tbl_dateHistory[#Headers], 0)), "-")</f>
        <v>x</v>
      </c>
      <c r="E1443" s="48" t="str">
        <f>IFERROR(INDEX(tbl_dateHistory[], MATCH(tbl_dailyDashboard[[#This Row],[runDate]:[runDate]], tbl_dateHistory[[runDate]:[runDate]], 0), MATCH(tbl_dailyDashboard[[#Headers],[avgTransactionTime]], tbl_dateHistory[#Headers], 0)), "-")</f>
        <v>x</v>
      </c>
      <c r="F1443" s="5" t="str">
        <f>IFERROR(INDEX(tbl_dateHistory[], MATCH(tbl_dailyDashboard[[#This Row],[runDate]:[runDate]], tbl_dateHistory[[runDate]:[runDate]], 0), MATCH(tbl_dailyDashboard[[#Headers],[botRuns]], tbl_dateHistory[#Headers], 0)), "-")</f>
        <v>x</v>
      </c>
      <c r="G1443" s="6" t="str">
        <f>IFERROR(INDEX(tbl_dateHistory[], MATCH(tbl_dailyDashboard[[#This Row],[runDate]:[runDate]], tbl_dateHistory[[runDate]:[runDate]], 0), MATCH(tbl_dailyDashboard[[#Headers],[totalTransactions]], tbl_dateHistory[#Headers], 0)), "-")</f>
        <v>x</v>
      </c>
      <c r="H1443" s="46" t="str">
        <f>IFERROR(INDEX(tbl_dateHistory[], MATCH(tbl_dailyDashboard[[#This Row],[runDate]:[runDate]], tbl_dateHistory[[runDate]:[runDate]], 0), MATCH(tbl_dailyDashboard[[#Headers],[percentSuccessful]], tbl_dateHistory[#Headers], 0)), "-")</f>
        <v>x</v>
      </c>
      <c r="I1443" s="46" t="str">
        <f>IFERROR(INDEX(tbl_dateHistory[], MATCH(tbl_dailyDashboard[[#This Row],[runDate]:[runDate]], tbl_dateHistory[[runDate]:[runDate]], 0), MATCH(tbl_dailyDashboard[[#Headers],[percentBRE]], tbl_dateHistory[#Headers], 0)), "-")</f>
        <v>x</v>
      </c>
      <c r="J1443" s="47" t="str">
        <f>IFERROR(INDEX(tbl_dateHistory[], MATCH(tbl_dailyDashboard[[#This Row],[runDate]:[runDate]], tbl_dateHistory[[runDate]:[runDate]], 0), MATCH(tbl_dailyDashboard[[#Headers],[percentSystemErrors]], tbl_dateHistory[#Headers], 0)), "-")</f>
        <v>x</v>
      </c>
      <c r="K1443" s="69"/>
    </row>
    <row r="1444" spans="2:11" x14ac:dyDescent="0.3">
      <c r="B1444" s="63"/>
      <c r="C1444" s="45" t="str">
        <f>IFERROR((INDEX(tbl_dateHistory[], tbl_dailyDashboard[[#This Row],[rowLookup]], 1)), "-")</f>
        <v>x</v>
      </c>
      <c r="D1444" s="48" t="str">
        <f>IFERROR(INDEX(tbl_dateHistory[], MATCH(tbl_dailyDashboard[[#This Row],[runDate]:[runDate]], tbl_dateHistory[[runDate]:[runDate]], 0), MATCH(tbl_dailyDashboard[[#Headers],[avgBotRunTime]], tbl_dateHistory[#Headers], 0)), "-")</f>
        <v>x</v>
      </c>
      <c r="E1444" s="48" t="str">
        <f>IFERROR(INDEX(tbl_dateHistory[], MATCH(tbl_dailyDashboard[[#This Row],[runDate]:[runDate]], tbl_dateHistory[[runDate]:[runDate]], 0), MATCH(tbl_dailyDashboard[[#Headers],[avgTransactionTime]], tbl_dateHistory[#Headers], 0)), "-")</f>
        <v>x</v>
      </c>
      <c r="F1444" s="5" t="str">
        <f>IFERROR(INDEX(tbl_dateHistory[], MATCH(tbl_dailyDashboard[[#This Row],[runDate]:[runDate]], tbl_dateHistory[[runDate]:[runDate]], 0), MATCH(tbl_dailyDashboard[[#Headers],[botRuns]], tbl_dateHistory[#Headers], 0)), "-")</f>
        <v>x</v>
      </c>
      <c r="G1444" s="6" t="str">
        <f>IFERROR(INDEX(tbl_dateHistory[], MATCH(tbl_dailyDashboard[[#This Row],[runDate]:[runDate]], tbl_dateHistory[[runDate]:[runDate]], 0), MATCH(tbl_dailyDashboard[[#Headers],[totalTransactions]], tbl_dateHistory[#Headers], 0)), "-")</f>
        <v>x</v>
      </c>
      <c r="H1444" s="46" t="str">
        <f>IFERROR(INDEX(tbl_dateHistory[], MATCH(tbl_dailyDashboard[[#This Row],[runDate]:[runDate]], tbl_dateHistory[[runDate]:[runDate]], 0), MATCH(tbl_dailyDashboard[[#Headers],[percentSuccessful]], tbl_dateHistory[#Headers], 0)), "-")</f>
        <v>x</v>
      </c>
      <c r="I1444" s="46" t="str">
        <f>IFERROR(INDEX(tbl_dateHistory[], MATCH(tbl_dailyDashboard[[#This Row],[runDate]:[runDate]], tbl_dateHistory[[runDate]:[runDate]], 0), MATCH(tbl_dailyDashboard[[#Headers],[percentBRE]], tbl_dateHistory[#Headers], 0)), "-")</f>
        <v>x</v>
      </c>
      <c r="J1444" s="47" t="str">
        <f>IFERROR(INDEX(tbl_dateHistory[], MATCH(tbl_dailyDashboard[[#This Row],[runDate]:[runDate]], tbl_dateHistory[[runDate]:[runDate]], 0), MATCH(tbl_dailyDashboard[[#Headers],[percentSystemErrors]], tbl_dateHistory[#Headers], 0)), "-")</f>
        <v>x</v>
      </c>
      <c r="K1444" s="69"/>
    </row>
    <row r="1445" spans="2:11" x14ac:dyDescent="0.3">
      <c r="B1445" s="63"/>
      <c r="C1445" s="45" t="str">
        <f>IFERROR((INDEX(tbl_dateHistory[], tbl_dailyDashboard[[#This Row],[rowLookup]], 1)), "-")</f>
        <v>x</v>
      </c>
      <c r="D1445" s="48" t="str">
        <f>IFERROR(INDEX(tbl_dateHistory[], MATCH(tbl_dailyDashboard[[#This Row],[runDate]:[runDate]], tbl_dateHistory[[runDate]:[runDate]], 0), MATCH(tbl_dailyDashboard[[#Headers],[avgBotRunTime]], tbl_dateHistory[#Headers], 0)), "-")</f>
        <v>x</v>
      </c>
      <c r="E1445" s="48" t="str">
        <f>IFERROR(INDEX(tbl_dateHistory[], MATCH(tbl_dailyDashboard[[#This Row],[runDate]:[runDate]], tbl_dateHistory[[runDate]:[runDate]], 0), MATCH(tbl_dailyDashboard[[#Headers],[avgTransactionTime]], tbl_dateHistory[#Headers], 0)), "-")</f>
        <v>x</v>
      </c>
      <c r="F1445" s="5" t="str">
        <f>IFERROR(INDEX(tbl_dateHistory[], MATCH(tbl_dailyDashboard[[#This Row],[runDate]:[runDate]], tbl_dateHistory[[runDate]:[runDate]], 0), MATCH(tbl_dailyDashboard[[#Headers],[botRuns]], tbl_dateHistory[#Headers], 0)), "-")</f>
        <v>x</v>
      </c>
      <c r="G1445" s="6" t="str">
        <f>IFERROR(INDEX(tbl_dateHistory[], MATCH(tbl_dailyDashboard[[#This Row],[runDate]:[runDate]], tbl_dateHistory[[runDate]:[runDate]], 0), MATCH(tbl_dailyDashboard[[#Headers],[totalTransactions]], tbl_dateHistory[#Headers], 0)), "-")</f>
        <v>x</v>
      </c>
      <c r="H1445" s="46" t="str">
        <f>IFERROR(INDEX(tbl_dateHistory[], MATCH(tbl_dailyDashboard[[#This Row],[runDate]:[runDate]], tbl_dateHistory[[runDate]:[runDate]], 0), MATCH(tbl_dailyDashboard[[#Headers],[percentSuccessful]], tbl_dateHistory[#Headers], 0)), "-")</f>
        <v>x</v>
      </c>
      <c r="I1445" s="46" t="str">
        <f>IFERROR(INDEX(tbl_dateHistory[], MATCH(tbl_dailyDashboard[[#This Row],[runDate]:[runDate]], tbl_dateHistory[[runDate]:[runDate]], 0), MATCH(tbl_dailyDashboard[[#Headers],[percentBRE]], tbl_dateHistory[#Headers], 0)), "-")</f>
        <v>x</v>
      </c>
      <c r="J1445" s="47" t="str">
        <f>IFERROR(INDEX(tbl_dateHistory[], MATCH(tbl_dailyDashboard[[#This Row],[runDate]:[runDate]], tbl_dateHistory[[runDate]:[runDate]], 0), MATCH(tbl_dailyDashboard[[#Headers],[percentSystemErrors]], tbl_dateHistory[#Headers], 0)), "-")</f>
        <v>x</v>
      </c>
      <c r="K1445" s="69"/>
    </row>
    <row r="1446" spans="2:11" x14ac:dyDescent="0.3">
      <c r="B1446" s="63"/>
      <c r="C1446" s="45" t="str">
        <f>IFERROR((INDEX(tbl_dateHistory[], tbl_dailyDashboard[[#This Row],[rowLookup]], 1)), "-")</f>
        <v>x</v>
      </c>
      <c r="D1446" s="48" t="str">
        <f>IFERROR(INDEX(tbl_dateHistory[], MATCH(tbl_dailyDashboard[[#This Row],[runDate]:[runDate]], tbl_dateHistory[[runDate]:[runDate]], 0), MATCH(tbl_dailyDashboard[[#Headers],[avgBotRunTime]], tbl_dateHistory[#Headers], 0)), "-")</f>
        <v>x</v>
      </c>
      <c r="E1446" s="48" t="str">
        <f>IFERROR(INDEX(tbl_dateHistory[], MATCH(tbl_dailyDashboard[[#This Row],[runDate]:[runDate]], tbl_dateHistory[[runDate]:[runDate]], 0), MATCH(tbl_dailyDashboard[[#Headers],[avgTransactionTime]], tbl_dateHistory[#Headers], 0)), "-")</f>
        <v>x</v>
      </c>
      <c r="F1446" s="5" t="str">
        <f>IFERROR(INDEX(tbl_dateHistory[], MATCH(tbl_dailyDashboard[[#This Row],[runDate]:[runDate]], tbl_dateHistory[[runDate]:[runDate]], 0), MATCH(tbl_dailyDashboard[[#Headers],[botRuns]], tbl_dateHistory[#Headers], 0)), "-")</f>
        <v>x</v>
      </c>
      <c r="G1446" s="6" t="str">
        <f>IFERROR(INDEX(tbl_dateHistory[], MATCH(tbl_dailyDashboard[[#This Row],[runDate]:[runDate]], tbl_dateHistory[[runDate]:[runDate]], 0), MATCH(tbl_dailyDashboard[[#Headers],[totalTransactions]], tbl_dateHistory[#Headers], 0)), "-")</f>
        <v>x</v>
      </c>
      <c r="H1446" s="46" t="str">
        <f>IFERROR(INDEX(tbl_dateHistory[], MATCH(tbl_dailyDashboard[[#This Row],[runDate]:[runDate]], tbl_dateHistory[[runDate]:[runDate]], 0), MATCH(tbl_dailyDashboard[[#Headers],[percentSuccessful]], tbl_dateHistory[#Headers], 0)), "-")</f>
        <v>x</v>
      </c>
      <c r="I1446" s="46" t="str">
        <f>IFERROR(INDEX(tbl_dateHistory[], MATCH(tbl_dailyDashboard[[#This Row],[runDate]:[runDate]], tbl_dateHistory[[runDate]:[runDate]], 0), MATCH(tbl_dailyDashboard[[#Headers],[percentBRE]], tbl_dateHistory[#Headers], 0)), "-")</f>
        <v>x</v>
      </c>
      <c r="J1446" s="47" t="str">
        <f>IFERROR(INDEX(tbl_dateHistory[], MATCH(tbl_dailyDashboard[[#This Row],[runDate]:[runDate]], tbl_dateHistory[[runDate]:[runDate]], 0), MATCH(tbl_dailyDashboard[[#Headers],[percentSystemErrors]], tbl_dateHistory[#Headers], 0)), "-")</f>
        <v>x</v>
      </c>
      <c r="K1446" s="69"/>
    </row>
    <row r="1447" spans="2:11" x14ac:dyDescent="0.3">
      <c r="B1447" s="63"/>
      <c r="C1447" s="45" t="str">
        <f>IFERROR((INDEX(tbl_dateHistory[], tbl_dailyDashboard[[#This Row],[rowLookup]], 1)), "-")</f>
        <v>x</v>
      </c>
      <c r="D1447" s="48" t="str">
        <f>IFERROR(INDEX(tbl_dateHistory[], MATCH(tbl_dailyDashboard[[#This Row],[runDate]:[runDate]], tbl_dateHistory[[runDate]:[runDate]], 0), MATCH(tbl_dailyDashboard[[#Headers],[avgBotRunTime]], tbl_dateHistory[#Headers], 0)), "-")</f>
        <v>x</v>
      </c>
      <c r="E1447" s="48" t="str">
        <f>IFERROR(INDEX(tbl_dateHistory[], MATCH(tbl_dailyDashboard[[#This Row],[runDate]:[runDate]], tbl_dateHistory[[runDate]:[runDate]], 0), MATCH(tbl_dailyDashboard[[#Headers],[avgTransactionTime]], tbl_dateHistory[#Headers], 0)), "-")</f>
        <v>x</v>
      </c>
      <c r="F1447" s="5" t="str">
        <f>IFERROR(INDEX(tbl_dateHistory[], MATCH(tbl_dailyDashboard[[#This Row],[runDate]:[runDate]], tbl_dateHistory[[runDate]:[runDate]], 0), MATCH(tbl_dailyDashboard[[#Headers],[botRuns]], tbl_dateHistory[#Headers], 0)), "-")</f>
        <v>x</v>
      </c>
      <c r="G1447" s="6" t="str">
        <f>IFERROR(INDEX(tbl_dateHistory[], MATCH(tbl_dailyDashboard[[#This Row],[runDate]:[runDate]], tbl_dateHistory[[runDate]:[runDate]], 0), MATCH(tbl_dailyDashboard[[#Headers],[totalTransactions]], tbl_dateHistory[#Headers], 0)), "-")</f>
        <v>x</v>
      </c>
      <c r="H1447" s="46" t="str">
        <f>IFERROR(INDEX(tbl_dateHistory[], MATCH(tbl_dailyDashboard[[#This Row],[runDate]:[runDate]], tbl_dateHistory[[runDate]:[runDate]], 0), MATCH(tbl_dailyDashboard[[#Headers],[percentSuccessful]], tbl_dateHistory[#Headers], 0)), "-")</f>
        <v>x</v>
      </c>
      <c r="I1447" s="46" t="str">
        <f>IFERROR(INDEX(tbl_dateHistory[], MATCH(tbl_dailyDashboard[[#This Row],[runDate]:[runDate]], tbl_dateHistory[[runDate]:[runDate]], 0), MATCH(tbl_dailyDashboard[[#Headers],[percentBRE]], tbl_dateHistory[#Headers], 0)), "-")</f>
        <v>x</v>
      </c>
      <c r="J1447" s="47" t="str">
        <f>IFERROR(INDEX(tbl_dateHistory[], MATCH(tbl_dailyDashboard[[#This Row],[runDate]:[runDate]], tbl_dateHistory[[runDate]:[runDate]], 0), MATCH(tbl_dailyDashboard[[#Headers],[percentSystemErrors]], tbl_dateHistory[#Headers], 0)), "-")</f>
        <v>x</v>
      </c>
      <c r="K1447" s="69"/>
    </row>
    <row r="1448" spans="2:11" x14ac:dyDescent="0.3">
      <c r="B1448" s="63"/>
      <c r="C1448" s="45" t="str">
        <f>IFERROR((INDEX(tbl_dateHistory[], tbl_dailyDashboard[[#This Row],[rowLookup]], 1)), "-")</f>
        <v>x</v>
      </c>
      <c r="D1448" s="48" t="str">
        <f>IFERROR(INDEX(tbl_dateHistory[], MATCH(tbl_dailyDashboard[[#This Row],[runDate]:[runDate]], tbl_dateHistory[[runDate]:[runDate]], 0), MATCH(tbl_dailyDashboard[[#Headers],[avgBotRunTime]], tbl_dateHistory[#Headers], 0)), "-")</f>
        <v>x</v>
      </c>
      <c r="E1448" s="48" t="str">
        <f>IFERROR(INDEX(tbl_dateHistory[], MATCH(tbl_dailyDashboard[[#This Row],[runDate]:[runDate]], tbl_dateHistory[[runDate]:[runDate]], 0), MATCH(tbl_dailyDashboard[[#Headers],[avgTransactionTime]], tbl_dateHistory[#Headers], 0)), "-")</f>
        <v>x</v>
      </c>
      <c r="F1448" s="5" t="str">
        <f>IFERROR(INDEX(tbl_dateHistory[], MATCH(tbl_dailyDashboard[[#This Row],[runDate]:[runDate]], tbl_dateHistory[[runDate]:[runDate]], 0), MATCH(tbl_dailyDashboard[[#Headers],[botRuns]], tbl_dateHistory[#Headers], 0)), "-")</f>
        <v>x</v>
      </c>
      <c r="G1448" s="6" t="str">
        <f>IFERROR(INDEX(tbl_dateHistory[], MATCH(tbl_dailyDashboard[[#This Row],[runDate]:[runDate]], tbl_dateHistory[[runDate]:[runDate]], 0), MATCH(tbl_dailyDashboard[[#Headers],[totalTransactions]], tbl_dateHistory[#Headers], 0)), "-")</f>
        <v>x</v>
      </c>
      <c r="H1448" s="46" t="str">
        <f>IFERROR(INDEX(tbl_dateHistory[], MATCH(tbl_dailyDashboard[[#This Row],[runDate]:[runDate]], tbl_dateHistory[[runDate]:[runDate]], 0), MATCH(tbl_dailyDashboard[[#Headers],[percentSuccessful]], tbl_dateHistory[#Headers], 0)), "-")</f>
        <v>x</v>
      </c>
      <c r="I1448" s="46" t="str">
        <f>IFERROR(INDEX(tbl_dateHistory[], MATCH(tbl_dailyDashboard[[#This Row],[runDate]:[runDate]], tbl_dateHistory[[runDate]:[runDate]], 0), MATCH(tbl_dailyDashboard[[#Headers],[percentBRE]], tbl_dateHistory[#Headers], 0)), "-")</f>
        <v>x</v>
      </c>
      <c r="J1448" s="47" t="str">
        <f>IFERROR(INDEX(tbl_dateHistory[], MATCH(tbl_dailyDashboard[[#This Row],[runDate]:[runDate]], tbl_dateHistory[[runDate]:[runDate]], 0), MATCH(tbl_dailyDashboard[[#Headers],[percentSystemErrors]], tbl_dateHistory[#Headers], 0)), "-")</f>
        <v>x</v>
      </c>
      <c r="K1448" s="69"/>
    </row>
    <row r="1449" spans="2:11" x14ac:dyDescent="0.3">
      <c r="B1449" s="63"/>
      <c r="C1449" s="45" t="str">
        <f>IFERROR((INDEX(tbl_dateHistory[], tbl_dailyDashboard[[#This Row],[rowLookup]], 1)), "-")</f>
        <v>x</v>
      </c>
      <c r="D1449" s="48" t="str">
        <f>IFERROR(INDEX(tbl_dateHistory[], MATCH(tbl_dailyDashboard[[#This Row],[runDate]:[runDate]], tbl_dateHistory[[runDate]:[runDate]], 0), MATCH(tbl_dailyDashboard[[#Headers],[avgBotRunTime]], tbl_dateHistory[#Headers], 0)), "-")</f>
        <v>x</v>
      </c>
      <c r="E1449" s="48" t="str">
        <f>IFERROR(INDEX(tbl_dateHistory[], MATCH(tbl_dailyDashboard[[#This Row],[runDate]:[runDate]], tbl_dateHistory[[runDate]:[runDate]], 0), MATCH(tbl_dailyDashboard[[#Headers],[avgTransactionTime]], tbl_dateHistory[#Headers], 0)), "-")</f>
        <v>x</v>
      </c>
      <c r="F1449" s="5" t="str">
        <f>IFERROR(INDEX(tbl_dateHistory[], MATCH(tbl_dailyDashboard[[#This Row],[runDate]:[runDate]], tbl_dateHistory[[runDate]:[runDate]], 0), MATCH(tbl_dailyDashboard[[#Headers],[botRuns]], tbl_dateHistory[#Headers], 0)), "-")</f>
        <v>x</v>
      </c>
      <c r="G1449" s="6" t="str">
        <f>IFERROR(INDEX(tbl_dateHistory[], MATCH(tbl_dailyDashboard[[#This Row],[runDate]:[runDate]], tbl_dateHistory[[runDate]:[runDate]], 0), MATCH(tbl_dailyDashboard[[#Headers],[totalTransactions]], tbl_dateHistory[#Headers], 0)), "-")</f>
        <v>x</v>
      </c>
      <c r="H1449" s="46" t="str">
        <f>IFERROR(INDEX(tbl_dateHistory[], MATCH(tbl_dailyDashboard[[#This Row],[runDate]:[runDate]], tbl_dateHistory[[runDate]:[runDate]], 0), MATCH(tbl_dailyDashboard[[#Headers],[percentSuccessful]], tbl_dateHistory[#Headers], 0)), "-")</f>
        <v>x</v>
      </c>
      <c r="I1449" s="46" t="str">
        <f>IFERROR(INDEX(tbl_dateHistory[], MATCH(tbl_dailyDashboard[[#This Row],[runDate]:[runDate]], tbl_dateHistory[[runDate]:[runDate]], 0), MATCH(tbl_dailyDashboard[[#Headers],[percentBRE]], tbl_dateHistory[#Headers], 0)), "-")</f>
        <v>x</v>
      </c>
      <c r="J1449" s="47" t="str">
        <f>IFERROR(INDEX(tbl_dateHistory[], MATCH(tbl_dailyDashboard[[#This Row],[runDate]:[runDate]], tbl_dateHistory[[runDate]:[runDate]], 0), MATCH(tbl_dailyDashboard[[#Headers],[percentSystemErrors]], tbl_dateHistory[#Headers], 0)), "-")</f>
        <v>x</v>
      </c>
      <c r="K1449" s="69"/>
    </row>
    <row r="1450" spans="2:11" x14ac:dyDescent="0.3">
      <c r="B1450" s="63"/>
      <c r="C1450" s="45" t="str">
        <f>IFERROR((INDEX(tbl_dateHistory[], tbl_dailyDashboard[[#This Row],[rowLookup]], 1)), "-")</f>
        <v>x</v>
      </c>
      <c r="D1450" s="48" t="str">
        <f>IFERROR(INDEX(tbl_dateHistory[], MATCH(tbl_dailyDashboard[[#This Row],[runDate]:[runDate]], tbl_dateHistory[[runDate]:[runDate]], 0), MATCH(tbl_dailyDashboard[[#Headers],[avgBotRunTime]], tbl_dateHistory[#Headers], 0)), "-")</f>
        <v>x</v>
      </c>
      <c r="E1450" s="48" t="str">
        <f>IFERROR(INDEX(tbl_dateHistory[], MATCH(tbl_dailyDashboard[[#This Row],[runDate]:[runDate]], tbl_dateHistory[[runDate]:[runDate]], 0), MATCH(tbl_dailyDashboard[[#Headers],[avgTransactionTime]], tbl_dateHistory[#Headers], 0)), "-")</f>
        <v>x</v>
      </c>
      <c r="F1450" s="5" t="str">
        <f>IFERROR(INDEX(tbl_dateHistory[], MATCH(tbl_dailyDashboard[[#This Row],[runDate]:[runDate]], tbl_dateHistory[[runDate]:[runDate]], 0), MATCH(tbl_dailyDashboard[[#Headers],[botRuns]], tbl_dateHistory[#Headers], 0)), "-")</f>
        <v>x</v>
      </c>
      <c r="G1450" s="6" t="str">
        <f>IFERROR(INDEX(tbl_dateHistory[], MATCH(tbl_dailyDashboard[[#This Row],[runDate]:[runDate]], tbl_dateHistory[[runDate]:[runDate]], 0), MATCH(tbl_dailyDashboard[[#Headers],[totalTransactions]], tbl_dateHistory[#Headers], 0)), "-")</f>
        <v>x</v>
      </c>
      <c r="H1450" s="46" t="str">
        <f>IFERROR(INDEX(tbl_dateHistory[], MATCH(tbl_dailyDashboard[[#This Row],[runDate]:[runDate]], tbl_dateHistory[[runDate]:[runDate]], 0), MATCH(tbl_dailyDashboard[[#Headers],[percentSuccessful]], tbl_dateHistory[#Headers], 0)), "-")</f>
        <v>x</v>
      </c>
      <c r="I1450" s="46" t="str">
        <f>IFERROR(INDEX(tbl_dateHistory[], MATCH(tbl_dailyDashboard[[#This Row],[runDate]:[runDate]], tbl_dateHistory[[runDate]:[runDate]], 0), MATCH(tbl_dailyDashboard[[#Headers],[percentBRE]], tbl_dateHistory[#Headers], 0)), "-")</f>
        <v>x</v>
      </c>
      <c r="J1450" s="47" t="str">
        <f>IFERROR(INDEX(tbl_dateHistory[], MATCH(tbl_dailyDashboard[[#This Row],[runDate]:[runDate]], tbl_dateHistory[[runDate]:[runDate]], 0), MATCH(tbl_dailyDashboard[[#Headers],[percentSystemErrors]], tbl_dateHistory[#Headers], 0)), "-")</f>
        <v>x</v>
      </c>
      <c r="K1450" s="69"/>
    </row>
    <row r="1451" spans="2:11" x14ac:dyDescent="0.3">
      <c r="B1451" s="63"/>
      <c r="C1451" s="45" t="str">
        <f>IFERROR((INDEX(tbl_dateHistory[], tbl_dailyDashboard[[#This Row],[rowLookup]], 1)), "-")</f>
        <v>x</v>
      </c>
      <c r="D1451" s="48" t="str">
        <f>IFERROR(INDEX(tbl_dateHistory[], MATCH(tbl_dailyDashboard[[#This Row],[runDate]:[runDate]], tbl_dateHistory[[runDate]:[runDate]], 0), MATCH(tbl_dailyDashboard[[#Headers],[avgBotRunTime]], tbl_dateHistory[#Headers], 0)), "-")</f>
        <v>x</v>
      </c>
      <c r="E1451" s="48" t="str">
        <f>IFERROR(INDEX(tbl_dateHistory[], MATCH(tbl_dailyDashboard[[#This Row],[runDate]:[runDate]], tbl_dateHistory[[runDate]:[runDate]], 0), MATCH(tbl_dailyDashboard[[#Headers],[avgTransactionTime]], tbl_dateHistory[#Headers], 0)), "-")</f>
        <v>x</v>
      </c>
      <c r="F1451" s="5" t="str">
        <f>IFERROR(INDEX(tbl_dateHistory[], MATCH(tbl_dailyDashboard[[#This Row],[runDate]:[runDate]], tbl_dateHistory[[runDate]:[runDate]], 0), MATCH(tbl_dailyDashboard[[#Headers],[botRuns]], tbl_dateHistory[#Headers], 0)), "-")</f>
        <v>x</v>
      </c>
      <c r="G1451" s="6" t="str">
        <f>IFERROR(INDEX(tbl_dateHistory[], MATCH(tbl_dailyDashboard[[#This Row],[runDate]:[runDate]], tbl_dateHistory[[runDate]:[runDate]], 0), MATCH(tbl_dailyDashboard[[#Headers],[totalTransactions]], tbl_dateHistory[#Headers], 0)), "-")</f>
        <v>x</v>
      </c>
      <c r="H1451" s="46" t="str">
        <f>IFERROR(INDEX(tbl_dateHistory[], MATCH(tbl_dailyDashboard[[#This Row],[runDate]:[runDate]], tbl_dateHistory[[runDate]:[runDate]], 0), MATCH(tbl_dailyDashboard[[#Headers],[percentSuccessful]], tbl_dateHistory[#Headers], 0)), "-")</f>
        <v>x</v>
      </c>
      <c r="I1451" s="46" t="str">
        <f>IFERROR(INDEX(tbl_dateHistory[], MATCH(tbl_dailyDashboard[[#This Row],[runDate]:[runDate]], tbl_dateHistory[[runDate]:[runDate]], 0), MATCH(tbl_dailyDashboard[[#Headers],[percentBRE]], tbl_dateHistory[#Headers], 0)), "-")</f>
        <v>x</v>
      </c>
      <c r="J1451" s="47" t="str">
        <f>IFERROR(INDEX(tbl_dateHistory[], MATCH(tbl_dailyDashboard[[#This Row],[runDate]:[runDate]], tbl_dateHistory[[runDate]:[runDate]], 0), MATCH(tbl_dailyDashboard[[#Headers],[percentSystemErrors]], tbl_dateHistory[#Headers], 0)), "-")</f>
        <v>x</v>
      </c>
      <c r="K1451" s="69"/>
    </row>
    <row r="1452" spans="2:11" x14ac:dyDescent="0.3">
      <c r="B1452" s="63"/>
      <c r="C1452" s="45" t="str">
        <f>IFERROR((INDEX(tbl_dateHistory[], tbl_dailyDashboard[[#This Row],[rowLookup]], 1)), "-")</f>
        <v>x</v>
      </c>
      <c r="D1452" s="48" t="str">
        <f>IFERROR(INDEX(tbl_dateHistory[], MATCH(tbl_dailyDashboard[[#This Row],[runDate]:[runDate]], tbl_dateHistory[[runDate]:[runDate]], 0), MATCH(tbl_dailyDashboard[[#Headers],[avgBotRunTime]], tbl_dateHistory[#Headers], 0)), "-")</f>
        <v>x</v>
      </c>
      <c r="E1452" s="48" t="str">
        <f>IFERROR(INDEX(tbl_dateHistory[], MATCH(tbl_dailyDashboard[[#This Row],[runDate]:[runDate]], tbl_dateHistory[[runDate]:[runDate]], 0), MATCH(tbl_dailyDashboard[[#Headers],[avgTransactionTime]], tbl_dateHistory[#Headers], 0)), "-")</f>
        <v>x</v>
      </c>
      <c r="F1452" s="5" t="str">
        <f>IFERROR(INDEX(tbl_dateHistory[], MATCH(tbl_dailyDashboard[[#This Row],[runDate]:[runDate]], tbl_dateHistory[[runDate]:[runDate]], 0), MATCH(tbl_dailyDashboard[[#Headers],[botRuns]], tbl_dateHistory[#Headers], 0)), "-")</f>
        <v>x</v>
      </c>
      <c r="G1452" s="6" t="str">
        <f>IFERROR(INDEX(tbl_dateHistory[], MATCH(tbl_dailyDashboard[[#This Row],[runDate]:[runDate]], tbl_dateHistory[[runDate]:[runDate]], 0), MATCH(tbl_dailyDashboard[[#Headers],[totalTransactions]], tbl_dateHistory[#Headers], 0)), "-")</f>
        <v>x</v>
      </c>
      <c r="H1452" s="46" t="str">
        <f>IFERROR(INDEX(tbl_dateHistory[], MATCH(tbl_dailyDashboard[[#This Row],[runDate]:[runDate]], tbl_dateHistory[[runDate]:[runDate]], 0), MATCH(tbl_dailyDashboard[[#Headers],[percentSuccessful]], tbl_dateHistory[#Headers], 0)), "-")</f>
        <v>x</v>
      </c>
      <c r="I1452" s="46" t="str">
        <f>IFERROR(INDEX(tbl_dateHistory[], MATCH(tbl_dailyDashboard[[#This Row],[runDate]:[runDate]], tbl_dateHistory[[runDate]:[runDate]], 0), MATCH(tbl_dailyDashboard[[#Headers],[percentBRE]], tbl_dateHistory[#Headers], 0)), "-")</f>
        <v>x</v>
      </c>
      <c r="J1452" s="47" t="str">
        <f>IFERROR(INDEX(tbl_dateHistory[], MATCH(tbl_dailyDashboard[[#This Row],[runDate]:[runDate]], tbl_dateHistory[[runDate]:[runDate]], 0), MATCH(tbl_dailyDashboard[[#Headers],[percentSystemErrors]], tbl_dateHistory[#Headers], 0)), "-")</f>
        <v>x</v>
      </c>
      <c r="K1452" s="69"/>
    </row>
    <row r="1453" spans="2:11" x14ac:dyDescent="0.3">
      <c r="B1453" s="63"/>
      <c r="C1453" s="45" t="str">
        <f>IFERROR((INDEX(tbl_dateHistory[], tbl_dailyDashboard[[#This Row],[rowLookup]], 1)), "-")</f>
        <v>x</v>
      </c>
      <c r="D1453" s="48" t="str">
        <f>IFERROR(INDEX(tbl_dateHistory[], MATCH(tbl_dailyDashboard[[#This Row],[runDate]:[runDate]], tbl_dateHistory[[runDate]:[runDate]], 0), MATCH(tbl_dailyDashboard[[#Headers],[avgBotRunTime]], tbl_dateHistory[#Headers], 0)), "-")</f>
        <v>x</v>
      </c>
      <c r="E1453" s="48" t="str">
        <f>IFERROR(INDEX(tbl_dateHistory[], MATCH(tbl_dailyDashboard[[#This Row],[runDate]:[runDate]], tbl_dateHistory[[runDate]:[runDate]], 0), MATCH(tbl_dailyDashboard[[#Headers],[avgTransactionTime]], tbl_dateHistory[#Headers], 0)), "-")</f>
        <v>x</v>
      </c>
      <c r="F1453" s="5" t="str">
        <f>IFERROR(INDEX(tbl_dateHistory[], MATCH(tbl_dailyDashboard[[#This Row],[runDate]:[runDate]], tbl_dateHistory[[runDate]:[runDate]], 0), MATCH(tbl_dailyDashboard[[#Headers],[botRuns]], tbl_dateHistory[#Headers], 0)), "-")</f>
        <v>x</v>
      </c>
      <c r="G1453" s="6" t="str">
        <f>IFERROR(INDEX(tbl_dateHistory[], MATCH(tbl_dailyDashboard[[#This Row],[runDate]:[runDate]], tbl_dateHistory[[runDate]:[runDate]], 0), MATCH(tbl_dailyDashboard[[#Headers],[totalTransactions]], tbl_dateHistory[#Headers], 0)), "-")</f>
        <v>x</v>
      </c>
      <c r="H1453" s="46" t="str">
        <f>IFERROR(INDEX(tbl_dateHistory[], MATCH(tbl_dailyDashboard[[#This Row],[runDate]:[runDate]], tbl_dateHistory[[runDate]:[runDate]], 0), MATCH(tbl_dailyDashboard[[#Headers],[percentSuccessful]], tbl_dateHistory[#Headers], 0)), "-")</f>
        <v>x</v>
      </c>
      <c r="I1453" s="46" t="str">
        <f>IFERROR(INDEX(tbl_dateHistory[], MATCH(tbl_dailyDashboard[[#This Row],[runDate]:[runDate]], tbl_dateHistory[[runDate]:[runDate]], 0), MATCH(tbl_dailyDashboard[[#Headers],[percentBRE]], tbl_dateHistory[#Headers], 0)), "-")</f>
        <v>x</v>
      </c>
      <c r="J1453" s="47" t="str">
        <f>IFERROR(INDEX(tbl_dateHistory[], MATCH(tbl_dailyDashboard[[#This Row],[runDate]:[runDate]], tbl_dateHistory[[runDate]:[runDate]], 0), MATCH(tbl_dailyDashboard[[#Headers],[percentSystemErrors]], tbl_dateHistory[#Headers], 0)), "-")</f>
        <v>x</v>
      </c>
      <c r="K1453" s="69"/>
    </row>
    <row r="1454" spans="2:11" x14ac:dyDescent="0.3">
      <c r="B1454" s="63"/>
      <c r="C1454" s="45" t="str">
        <f>IFERROR((INDEX(tbl_dateHistory[], tbl_dailyDashboard[[#This Row],[rowLookup]], 1)), "-")</f>
        <v>x</v>
      </c>
      <c r="D1454" s="48" t="str">
        <f>IFERROR(INDEX(tbl_dateHistory[], MATCH(tbl_dailyDashboard[[#This Row],[runDate]:[runDate]], tbl_dateHistory[[runDate]:[runDate]], 0), MATCH(tbl_dailyDashboard[[#Headers],[avgBotRunTime]], tbl_dateHistory[#Headers], 0)), "-")</f>
        <v>x</v>
      </c>
      <c r="E1454" s="48" t="str">
        <f>IFERROR(INDEX(tbl_dateHistory[], MATCH(tbl_dailyDashboard[[#This Row],[runDate]:[runDate]], tbl_dateHistory[[runDate]:[runDate]], 0), MATCH(tbl_dailyDashboard[[#Headers],[avgTransactionTime]], tbl_dateHistory[#Headers], 0)), "-")</f>
        <v>x</v>
      </c>
      <c r="F1454" s="5" t="str">
        <f>IFERROR(INDEX(tbl_dateHistory[], MATCH(tbl_dailyDashboard[[#This Row],[runDate]:[runDate]], tbl_dateHistory[[runDate]:[runDate]], 0), MATCH(tbl_dailyDashboard[[#Headers],[botRuns]], tbl_dateHistory[#Headers], 0)), "-")</f>
        <v>x</v>
      </c>
      <c r="G1454" s="6" t="str">
        <f>IFERROR(INDEX(tbl_dateHistory[], MATCH(tbl_dailyDashboard[[#This Row],[runDate]:[runDate]], tbl_dateHistory[[runDate]:[runDate]], 0), MATCH(tbl_dailyDashboard[[#Headers],[totalTransactions]], tbl_dateHistory[#Headers], 0)), "-")</f>
        <v>x</v>
      </c>
      <c r="H1454" s="46" t="str">
        <f>IFERROR(INDEX(tbl_dateHistory[], MATCH(tbl_dailyDashboard[[#This Row],[runDate]:[runDate]], tbl_dateHistory[[runDate]:[runDate]], 0), MATCH(tbl_dailyDashboard[[#Headers],[percentSuccessful]], tbl_dateHistory[#Headers], 0)), "-")</f>
        <v>x</v>
      </c>
      <c r="I1454" s="46" t="str">
        <f>IFERROR(INDEX(tbl_dateHistory[], MATCH(tbl_dailyDashboard[[#This Row],[runDate]:[runDate]], tbl_dateHistory[[runDate]:[runDate]], 0), MATCH(tbl_dailyDashboard[[#Headers],[percentBRE]], tbl_dateHistory[#Headers], 0)), "-")</f>
        <v>x</v>
      </c>
      <c r="J1454" s="47" t="str">
        <f>IFERROR(INDEX(tbl_dateHistory[], MATCH(tbl_dailyDashboard[[#This Row],[runDate]:[runDate]], tbl_dateHistory[[runDate]:[runDate]], 0), MATCH(tbl_dailyDashboard[[#Headers],[percentSystemErrors]], tbl_dateHistory[#Headers], 0)), "-")</f>
        <v>x</v>
      </c>
      <c r="K1454" s="69"/>
    </row>
    <row r="1455" spans="2:11" x14ac:dyDescent="0.3">
      <c r="B1455" s="63"/>
      <c r="C1455" s="45" t="str">
        <f>IFERROR((INDEX(tbl_dateHistory[], tbl_dailyDashboard[[#This Row],[rowLookup]], 1)), "-")</f>
        <v>x</v>
      </c>
      <c r="D1455" s="48" t="str">
        <f>IFERROR(INDEX(tbl_dateHistory[], MATCH(tbl_dailyDashboard[[#This Row],[runDate]:[runDate]], tbl_dateHistory[[runDate]:[runDate]], 0), MATCH(tbl_dailyDashboard[[#Headers],[avgBotRunTime]], tbl_dateHistory[#Headers], 0)), "-")</f>
        <v>x</v>
      </c>
      <c r="E1455" s="48" t="str">
        <f>IFERROR(INDEX(tbl_dateHistory[], MATCH(tbl_dailyDashboard[[#This Row],[runDate]:[runDate]], tbl_dateHistory[[runDate]:[runDate]], 0), MATCH(tbl_dailyDashboard[[#Headers],[avgTransactionTime]], tbl_dateHistory[#Headers], 0)), "-")</f>
        <v>x</v>
      </c>
      <c r="F1455" s="5" t="str">
        <f>IFERROR(INDEX(tbl_dateHistory[], MATCH(tbl_dailyDashboard[[#This Row],[runDate]:[runDate]], tbl_dateHistory[[runDate]:[runDate]], 0), MATCH(tbl_dailyDashboard[[#Headers],[botRuns]], tbl_dateHistory[#Headers], 0)), "-")</f>
        <v>x</v>
      </c>
      <c r="G1455" s="6" t="str">
        <f>IFERROR(INDEX(tbl_dateHistory[], MATCH(tbl_dailyDashboard[[#This Row],[runDate]:[runDate]], tbl_dateHistory[[runDate]:[runDate]], 0), MATCH(tbl_dailyDashboard[[#Headers],[totalTransactions]], tbl_dateHistory[#Headers], 0)), "-")</f>
        <v>x</v>
      </c>
      <c r="H1455" s="46" t="str">
        <f>IFERROR(INDEX(tbl_dateHistory[], MATCH(tbl_dailyDashboard[[#This Row],[runDate]:[runDate]], tbl_dateHistory[[runDate]:[runDate]], 0), MATCH(tbl_dailyDashboard[[#Headers],[percentSuccessful]], tbl_dateHistory[#Headers], 0)), "-")</f>
        <v>x</v>
      </c>
      <c r="I1455" s="46" t="str">
        <f>IFERROR(INDEX(tbl_dateHistory[], MATCH(tbl_dailyDashboard[[#This Row],[runDate]:[runDate]], tbl_dateHistory[[runDate]:[runDate]], 0), MATCH(tbl_dailyDashboard[[#Headers],[percentBRE]], tbl_dateHistory[#Headers], 0)), "-")</f>
        <v>x</v>
      </c>
      <c r="J1455" s="47" t="str">
        <f>IFERROR(INDEX(tbl_dateHistory[], MATCH(tbl_dailyDashboard[[#This Row],[runDate]:[runDate]], tbl_dateHistory[[runDate]:[runDate]], 0), MATCH(tbl_dailyDashboard[[#Headers],[percentSystemErrors]], tbl_dateHistory[#Headers], 0)), "-")</f>
        <v>x</v>
      </c>
      <c r="K1455" s="69"/>
    </row>
    <row r="1456" spans="2:11" x14ac:dyDescent="0.3">
      <c r="B1456" s="63"/>
      <c r="C1456" s="45" t="str">
        <f>IFERROR((INDEX(tbl_dateHistory[], tbl_dailyDashboard[[#This Row],[rowLookup]], 1)), "-")</f>
        <v>x</v>
      </c>
      <c r="D1456" s="48" t="str">
        <f>IFERROR(INDEX(tbl_dateHistory[], MATCH(tbl_dailyDashboard[[#This Row],[runDate]:[runDate]], tbl_dateHistory[[runDate]:[runDate]], 0), MATCH(tbl_dailyDashboard[[#Headers],[avgBotRunTime]], tbl_dateHistory[#Headers], 0)), "-")</f>
        <v>x</v>
      </c>
      <c r="E1456" s="48" t="str">
        <f>IFERROR(INDEX(tbl_dateHistory[], MATCH(tbl_dailyDashboard[[#This Row],[runDate]:[runDate]], tbl_dateHistory[[runDate]:[runDate]], 0), MATCH(tbl_dailyDashboard[[#Headers],[avgTransactionTime]], tbl_dateHistory[#Headers], 0)), "-")</f>
        <v>x</v>
      </c>
      <c r="F1456" s="5" t="str">
        <f>IFERROR(INDEX(tbl_dateHistory[], MATCH(tbl_dailyDashboard[[#This Row],[runDate]:[runDate]], tbl_dateHistory[[runDate]:[runDate]], 0), MATCH(tbl_dailyDashboard[[#Headers],[botRuns]], tbl_dateHistory[#Headers], 0)), "-")</f>
        <v>x</v>
      </c>
      <c r="G1456" s="6" t="str">
        <f>IFERROR(INDEX(tbl_dateHistory[], MATCH(tbl_dailyDashboard[[#This Row],[runDate]:[runDate]], tbl_dateHistory[[runDate]:[runDate]], 0), MATCH(tbl_dailyDashboard[[#Headers],[totalTransactions]], tbl_dateHistory[#Headers], 0)), "-")</f>
        <v>x</v>
      </c>
      <c r="H1456" s="46" t="str">
        <f>IFERROR(INDEX(tbl_dateHistory[], MATCH(tbl_dailyDashboard[[#This Row],[runDate]:[runDate]], tbl_dateHistory[[runDate]:[runDate]], 0), MATCH(tbl_dailyDashboard[[#Headers],[percentSuccessful]], tbl_dateHistory[#Headers], 0)), "-")</f>
        <v>x</v>
      </c>
      <c r="I1456" s="46" t="str">
        <f>IFERROR(INDEX(tbl_dateHistory[], MATCH(tbl_dailyDashboard[[#This Row],[runDate]:[runDate]], tbl_dateHistory[[runDate]:[runDate]], 0), MATCH(tbl_dailyDashboard[[#Headers],[percentBRE]], tbl_dateHistory[#Headers], 0)), "-")</f>
        <v>x</v>
      </c>
      <c r="J1456" s="47" t="str">
        <f>IFERROR(INDEX(tbl_dateHistory[], MATCH(tbl_dailyDashboard[[#This Row],[runDate]:[runDate]], tbl_dateHistory[[runDate]:[runDate]], 0), MATCH(tbl_dailyDashboard[[#Headers],[percentSystemErrors]], tbl_dateHistory[#Headers], 0)), "-")</f>
        <v>x</v>
      </c>
      <c r="K1456" s="69"/>
    </row>
    <row r="1457" spans="2:11" x14ac:dyDescent="0.3">
      <c r="B1457" s="63"/>
      <c r="C1457" s="45" t="str">
        <f>IFERROR((INDEX(tbl_dateHistory[], tbl_dailyDashboard[[#This Row],[rowLookup]], 1)), "-")</f>
        <v>x</v>
      </c>
      <c r="D1457" s="48" t="str">
        <f>IFERROR(INDEX(tbl_dateHistory[], MATCH(tbl_dailyDashboard[[#This Row],[runDate]:[runDate]], tbl_dateHistory[[runDate]:[runDate]], 0), MATCH(tbl_dailyDashboard[[#Headers],[avgBotRunTime]], tbl_dateHistory[#Headers], 0)), "-")</f>
        <v>x</v>
      </c>
      <c r="E1457" s="48" t="str">
        <f>IFERROR(INDEX(tbl_dateHistory[], MATCH(tbl_dailyDashboard[[#This Row],[runDate]:[runDate]], tbl_dateHistory[[runDate]:[runDate]], 0), MATCH(tbl_dailyDashboard[[#Headers],[avgTransactionTime]], tbl_dateHistory[#Headers], 0)), "-")</f>
        <v>x</v>
      </c>
      <c r="F1457" s="5" t="str">
        <f>IFERROR(INDEX(tbl_dateHistory[], MATCH(tbl_dailyDashboard[[#This Row],[runDate]:[runDate]], tbl_dateHistory[[runDate]:[runDate]], 0), MATCH(tbl_dailyDashboard[[#Headers],[botRuns]], tbl_dateHistory[#Headers], 0)), "-")</f>
        <v>x</v>
      </c>
      <c r="G1457" s="6" t="str">
        <f>IFERROR(INDEX(tbl_dateHistory[], MATCH(tbl_dailyDashboard[[#This Row],[runDate]:[runDate]], tbl_dateHistory[[runDate]:[runDate]], 0), MATCH(tbl_dailyDashboard[[#Headers],[totalTransactions]], tbl_dateHistory[#Headers], 0)), "-")</f>
        <v>x</v>
      </c>
      <c r="H1457" s="46" t="str">
        <f>IFERROR(INDEX(tbl_dateHistory[], MATCH(tbl_dailyDashboard[[#This Row],[runDate]:[runDate]], tbl_dateHistory[[runDate]:[runDate]], 0), MATCH(tbl_dailyDashboard[[#Headers],[percentSuccessful]], tbl_dateHistory[#Headers], 0)), "-")</f>
        <v>x</v>
      </c>
      <c r="I1457" s="46" t="str">
        <f>IFERROR(INDEX(tbl_dateHistory[], MATCH(tbl_dailyDashboard[[#This Row],[runDate]:[runDate]], tbl_dateHistory[[runDate]:[runDate]], 0), MATCH(tbl_dailyDashboard[[#Headers],[percentBRE]], tbl_dateHistory[#Headers], 0)), "-")</f>
        <v>x</v>
      </c>
      <c r="J1457" s="47" t="str">
        <f>IFERROR(INDEX(tbl_dateHistory[], MATCH(tbl_dailyDashboard[[#This Row],[runDate]:[runDate]], tbl_dateHistory[[runDate]:[runDate]], 0), MATCH(tbl_dailyDashboard[[#Headers],[percentSystemErrors]], tbl_dateHistory[#Headers], 0)), "-")</f>
        <v>x</v>
      </c>
      <c r="K1457" s="69"/>
    </row>
    <row r="1458" spans="2:11" x14ac:dyDescent="0.3">
      <c r="B1458" s="63"/>
      <c r="C1458" s="45" t="str">
        <f>IFERROR((INDEX(tbl_dateHistory[], tbl_dailyDashboard[[#This Row],[rowLookup]], 1)), "-")</f>
        <v>x</v>
      </c>
      <c r="D1458" s="48" t="str">
        <f>IFERROR(INDEX(tbl_dateHistory[], MATCH(tbl_dailyDashboard[[#This Row],[runDate]:[runDate]], tbl_dateHistory[[runDate]:[runDate]], 0), MATCH(tbl_dailyDashboard[[#Headers],[avgBotRunTime]], tbl_dateHistory[#Headers], 0)), "-")</f>
        <v>x</v>
      </c>
      <c r="E1458" s="48" t="str">
        <f>IFERROR(INDEX(tbl_dateHistory[], MATCH(tbl_dailyDashboard[[#This Row],[runDate]:[runDate]], tbl_dateHistory[[runDate]:[runDate]], 0), MATCH(tbl_dailyDashboard[[#Headers],[avgTransactionTime]], tbl_dateHistory[#Headers], 0)), "-")</f>
        <v>x</v>
      </c>
      <c r="F1458" s="5" t="str">
        <f>IFERROR(INDEX(tbl_dateHistory[], MATCH(tbl_dailyDashboard[[#This Row],[runDate]:[runDate]], tbl_dateHistory[[runDate]:[runDate]], 0), MATCH(tbl_dailyDashboard[[#Headers],[botRuns]], tbl_dateHistory[#Headers], 0)), "-")</f>
        <v>x</v>
      </c>
      <c r="G1458" s="6" t="str">
        <f>IFERROR(INDEX(tbl_dateHistory[], MATCH(tbl_dailyDashboard[[#This Row],[runDate]:[runDate]], tbl_dateHistory[[runDate]:[runDate]], 0), MATCH(tbl_dailyDashboard[[#Headers],[totalTransactions]], tbl_dateHistory[#Headers], 0)), "-")</f>
        <v>x</v>
      </c>
      <c r="H1458" s="46" t="str">
        <f>IFERROR(INDEX(tbl_dateHistory[], MATCH(tbl_dailyDashboard[[#This Row],[runDate]:[runDate]], tbl_dateHistory[[runDate]:[runDate]], 0), MATCH(tbl_dailyDashboard[[#Headers],[percentSuccessful]], tbl_dateHistory[#Headers], 0)), "-")</f>
        <v>x</v>
      </c>
      <c r="I1458" s="46" t="str">
        <f>IFERROR(INDEX(tbl_dateHistory[], MATCH(tbl_dailyDashboard[[#This Row],[runDate]:[runDate]], tbl_dateHistory[[runDate]:[runDate]], 0), MATCH(tbl_dailyDashboard[[#Headers],[percentBRE]], tbl_dateHistory[#Headers], 0)), "-")</f>
        <v>x</v>
      </c>
      <c r="J1458" s="47" t="str">
        <f>IFERROR(INDEX(tbl_dateHistory[], MATCH(tbl_dailyDashboard[[#This Row],[runDate]:[runDate]], tbl_dateHistory[[runDate]:[runDate]], 0), MATCH(tbl_dailyDashboard[[#Headers],[percentSystemErrors]], tbl_dateHistory[#Headers], 0)), "-")</f>
        <v>x</v>
      </c>
      <c r="K1458" s="69"/>
    </row>
    <row r="1459" spans="2:11" x14ac:dyDescent="0.3">
      <c r="B1459" s="63"/>
      <c r="C1459" s="45" t="str">
        <f>IFERROR((INDEX(tbl_dateHistory[], tbl_dailyDashboard[[#This Row],[rowLookup]], 1)), "-")</f>
        <v>x</v>
      </c>
      <c r="D1459" s="48" t="str">
        <f>IFERROR(INDEX(tbl_dateHistory[], MATCH(tbl_dailyDashboard[[#This Row],[runDate]:[runDate]], tbl_dateHistory[[runDate]:[runDate]], 0), MATCH(tbl_dailyDashboard[[#Headers],[avgBotRunTime]], tbl_dateHistory[#Headers], 0)), "-")</f>
        <v>x</v>
      </c>
      <c r="E1459" s="48" t="str">
        <f>IFERROR(INDEX(tbl_dateHistory[], MATCH(tbl_dailyDashboard[[#This Row],[runDate]:[runDate]], tbl_dateHistory[[runDate]:[runDate]], 0), MATCH(tbl_dailyDashboard[[#Headers],[avgTransactionTime]], tbl_dateHistory[#Headers], 0)), "-")</f>
        <v>x</v>
      </c>
      <c r="F1459" s="5" t="str">
        <f>IFERROR(INDEX(tbl_dateHistory[], MATCH(tbl_dailyDashboard[[#This Row],[runDate]:[runDate]], tbl_dateHistory[[runDate]:[runDate]], 0), MATCH(tbl_dailyDashboard[[#Headers],[botRuns]], tbl_dateHistory[#Headers], 0)), "-")</f>
        <v>x</v>
      </c>
      <c r="G1459" s="6" t="str">
        <f>IFERROR(INDEX(tbl_dateHistory[], MATCH(tbl_dailyDashboard[[#This Row],[runDate]:[runDate]], tbl_dateHistory[[runDate]:[runDate]], 0), MATCH(tbl_dailyDashboard[[#Headers],[totalTransactions]], tbl_dateHistory[#Headers], 0)), "-")</f>
        <v>x</v>
      </c>
      <c r="H1459" s="46" t="str">
        <f>IFERROR(INDEX(tbl_dateHistory[], MATCH(tbl_dailyDashboard[[#This Row],[runDate]:[runDate]], tbl_dateHistory[[runDate]:[runDate]], 0), MATCH(tbl_dailyDashboard[[#Headers],[percentSuccessful]], tbl_dateHistory[#Headers], 0)), "-")</f>
        <v>x</v>
      </c>
      <c r="I1459" s="46" t="str">
        <f>IFERROR(INDEX(tbl_dateHistory[], MATCH(tbl_dailyDashboard[[#This Row],[runDate]:[runDate]], tbl_dateHistory[[runDate]:[runDate]], 0), MATCH(tbl_dailyDashboard[[#Headers],[percentBRE]], tbl_dateHistory[#Headers], 0)), "-")</f>
        <v>x</v>
      </c>
      <c r="J1459" s="47" t="str">
        <f>IFERROR(INDEX(tbl_dateHistory[], MATCH(tbl_dailyDashboard[[#This Row],[runDate]:[runDate]], tbl_dateHistory[[runDate]:[runDate]], 0), MATCH(tbl_dailyDashboard[[#Headers],[percentSystemErrors]], tbl_dateHistory[#Headers], 0)), "-")</f>
        <v>x</v>
      </c>
      <c r="K1459" s="69"/>
    </row>
    <row r="1460" spans="2:11" x14ac:dyDescent="0.3">
      <c r="B1460" s="63"/>
      <c r="C1460" s="45" t="str">
        <f>IFERROR((INDEX(tbl_dateHistory[], tbl_dailyDashboard[[#This Row],[rowLookup]], 1)), "-")</f>
        <v>x</v>
      </c>
      <c r="D1460" s="48" t="str">
        <f>IFERROR(INDEX(tbl_dateHistory[], MATCH(tbl_dailyDashboard[[#This Row],[runDate]:[runDate]], tbl_dateHistory[[runDate]:[runDate]], 0), MATCH(tbl_dailyDashboard[[#Headers],[avgBotRunTime]], tbl_dateHistory[#Headers], 0)), "-")</f>
        <v>x</v>
      </c>
      <c r="E1460" s="48" t="str">
        <f>IFERROR(INDEX(tbl_dateHistory[], MATCH(tbl_dailyDashboard[[#This Row],[runDate]:[runDate]], tbl_dateHistory[[runDate]:[runDate]], 0), MATCH(tbl_dailyDashboard[[#Headers],[avgTransactionTime]], tbl_dateHistory[#Headers], 0)), "-")</f>
        <v>x</v>
      </c>
      <c r="F1460" s="5" t="str">
        <f>IFERROR(INDEX(tbl_dateHistory[], MATCH(tbl_dailyDashboard[[#This Row],[runDate]:[runDate]], tbl_dateHistory[[runDate]:[runDate]], 0), MATCH(tbl_dailyDashboard[[#Headers],[botRuns]], tbl_dateHistory[#Headers], 0)), "-")</f>
        <v>x</v>
      </c>
      <c r="G1460" s="6" t="str">
        <f>IFERROR(INDEX(tbl_dateHistory[], MATCH(tbl_dailyDashboard[[#This Row],[runDate]:[runDate]], tbl_dateHistory[[runDate]:[runDate]], 0), MATCH(tbl_dailyDashboard[[#Headers],[totalTransactions]], tbl_dateHistory[#Headers], 0)), "-")</f>
        <v>x</v>
      </c>
      <c r="H1460" s="46" t="str">
        <f>IFERROR(INDEX(tbl_dateHistory[], MATCH(tbl_dailyDashboard[[#This Row],[runDate]:[runDate]], tbl_dateHistory[[runDate]:[runDate]], 0), MATCH(tbl_dailyDashboard[[#Headers],[percentSuccessful]], tbl_dateHistory[#Headers], 0)), "-")</f>
        <v>x</v>
      </c>
      <c r="I1460" s="46" t="str">
        <f>IFERROR(INDEX(tbl_dateHistory[], MATCH(tbl_dailyDashboard[[#This Row],[runDate]:[runDate]], tbl_dateHistory[[runDate]:[runDate]], 0), MATCH(tbl_dailyDashboard[[#Headers],[percentBRE]], tbl_dateHistory[#Headers], 0)), "-")</f>
        <v>x</v>
      </c>
      <c r="J1460" s="47" t="str">
        <f>IFERROR(INDEX(tbl_dateHistory[], MATCH(tbl_dailyDashboard[[#This Row],[runDate]:[runDate]], tbl_dateHistory[[runDate]:[runDate]], 0), MATCH(tbl_dailyDashboard[[#Headers],[percentSystemErrors]], tbl_dateHistory[#Headers], 0)), "-")</f>
        <v>x</v>
      </c>
      <c r="K1460" s="69"/>
    </row>
    <row r="1461" spans="2:11" x14ac:dyDescent="0.3">
      <c r="B1461" s="63"/>
      <c r="C1461" s="45" t="str">
        <f>IFERROR((INDEX(tbl_dateHistory[], tbl_dailyDashboard[[#This Row],[rowLookup]], 1)), "-")</f>
        <v>x</v>
      </c>
      <c r="D1461" s="48" t="str">
        <f>IFERROR(INDEX(tbl_dateHistory[], MATCH(tbl_dailyDashboard[[#This Row],[runDate]:[runDate]], tbl_dateHistory[[runDate]:[runDate]], 0), MATCH(tbl_dailyDashboard[[#Headers],[avgBotRunTime]], tbl_dateHistory[#Headers], 0)), "-")</f>
        <v>x</v>
      </c>
      <c r="E1461" s="48" t="str">
        <f>IFERROR(INDEX(tbl_dateHistory[], MATCH(tbl_dailyDashboard[[#This Row],[runDate]:[runDate]], tbl_dateHistory[[runDate]:[runDate]], 0), MATCH(tbl_dailyDashboard[[#Headers],[avgTransactionTime]], tbl_dateHistory[#Headers], 0)), "-")</f>
        <v>x</v>
      </c>
      <c r="F1461" s="5" t="str">
        <f>IFERROR(INDEX(tbl_dateHistory[], MATCH(tbl_dailyDashboard[[#This Row],[runDate]:[runDate]], tbl_dateHistory[[runDate]:[runDate]], 0), MATCH(tbl_dailyDashboard[[#Headers],[botRuns]], tbl_dateHistory[#Headers], 0)), "-")</f>
        <v>x</v>
      </c>
      <c r="G1461" s="6" t="str">
        <f>IFERROR(INDEX(tbl_dateHistory[], MATCH(tbl_dailyDashboard[[#This Row],[runDate]:[runDate]], tbl_dateHistory[[runDate]:[runDate]], 0), MATCH(tbl_dailyDashboard[[#Headers],[totalTransactions]], tbl_dateHistory[#Headers], 0)), "-")</f>
        <v>x</v>
      </c>
      <c r="H1461" s="46" t="str">
        <f>IFERROR(INDEX(tbl_dateHistory[], MATCH(tbl_dailyDashboard[[#This Row],[runDate]:[runDate]], tbl_dateHistory[[runDate]:[runDate]], 0), MATCH(tbl_dailyDashboard[[#Headers],[percentSuccessful]], tbl_dateHistory[#Headers], 0)), "-")</f>
        <v>x</v>
      </c>
      <c r="I1461" s="46" t="str">
        <f>IFERROR(INDEX(tbl_dateHistory[], MATCH(tbl_dailyDashboard[[#This Row],[runDate]:[runDate]], tbl_dateHistory[[runDate]:[runDate]], 0), MATCH(tbl_dailyDashboard[[#Headers],[percentBRE]], tbl_dateHistory[#Headers], 0)), "-")</f>
        <v>x</v>
      </c>
      <c r="J1461" s="47" t="str">
        <f>IFERROR(INDEX(tbl_dateHistory[], MATCH(tbl_dailyDashboard[[#This Row],[runDate]:[runDate]], tbl_dateHistory[[runDate]:[runDate]], 0), MATCH(tbl_dailyDashboard[[#Headers],[percentSystemErrors]], tbl_dateHistory[#Headers], 0)), "-")</f>
        <v>x</v>
      </c>
      <c r="K1461" s="69"/>
    </row>
    <row r="1462" spans="2:11" x14ac:dyDescent="0.3">
      <c r="B1462" s="63"/>
      <c r="C1462" s="45" t="str">
        <f>IFERROR((INDEX(tbl_dateHistory[], tbl_dailyDashboard[[#This Row],[rowLookup]], 1)), "-")</f>
        <v>x</v>
      </c>
      <c r="D1462" s="48" t="str">
        <f>IFERROR(INDEX(tbl_dateHistory[], MATCH(tbl_dailyDashboard[[#This Row],[runDate]:[runDate]], tbl_dateHistory[[runDate]:[runDate]], 0), MATCH(tbl_dailyDashboard[[#Headers],[avgBotRunTime]], tbl_dateHistory[#Headers], 0)), "-")</f>
        <v>x</v>
      </c>
      <c r="E1462" s="48" t="str">
        <f>IFERROR(INDEX(tbl_dateHistory[], MATCH(tbl_dailyDashboard[[#This Row],[runDate]:[runDate]], tbl_dateHistory[[runDate]:[runDate]], 0), MATCH(tbl_dailyDashboard[[#Headers],[avgTransactionTime]], tbl_dateHistory[#Headers], 0)), "-")</f>
        <v>x</v>
      </c>
      <c r="F1462" s="5" t="str">
        <f>IFERROR(INDEX(tbl_dateHistory[], MATCH(tbl_dailyDashboard[[#This Row],[runDate]:[runDate]], tbl_dateHistory[[runDate]:[runDate]], 0), MATCH(tbl_dailyDashboard[[#Headers],[botRuns]], tbl_dateHistory[#Headers], 0)), "-")</f>
        <v>x</v>
      </c>
      <c r="G1462" s="6" t="str">
        <f>IFERROR(INDEX(tbl_dateHistory[], MATCH(tbl_dailyDashboard[[#This Row],[runDate]:[runDate]], tbl_dateHistory[[runDate]:[runDate]], 0), MATCH(tbl_dailyDashboard[[#Headers],[totalTransactions]], tbl_dateHistory[#Headers], 0)), "-")</f>
        <v>x</v>
      </c>
      <c r="H1462" s="46" t="str">
        <f>IFERROR(INDEX(tbl_dateHistory[], MATCH(tbl_dailyDashboard[[#This Row],[runDate]:[runDate]], tbl_dateHistory[[runDate]:[runDate]], 0), MATCH(tbl_dailyDashboard[[#Headers],[percentSuccessful]], tbl_dateHistory[#Headers], 0)), "-")</f>
        <v>x</v>
      </c>
      <c r="I1462" s="46" t="str">
        <f>IFERROR(INDEX(tbl_dateHistory[], MATCH(tbl_dailyDashboard[[#This Row],[runDate]:[runDate]], tbl_dateHistory[[runDate]:[runDate]], 0), MATCH(tbl_dailyDashboard[[#Headers],[percentBRE]], tbl_dateHistory[#Headers], 0)), "-")</f>
        <v>x</v>
      </c>
      <c r="J1462" s="47" t="str">
        <f>IFERROR(INDEX(tbl_dateHistory[], MATCH(tbl_dailyDashboard[[#This Row],[runDate]:[runDate]], tbl_dateHistory[[runDate]:[runDate]], 0), MATCH(tbl_dailyDashboard[[#Headers],[percentSystemErrors]], tbl_dateHistory[#Headers], 0)), "-")</f>
        <v>x</v>
      </c>
      <c r="K1462" s="69"/>
    </row>
    <row r="1463" spans="2:11" x14ac:dyDescent="0.3">
      <c r="B1463" s="63"/>
      <c r="C1463" s="45" t="str">
        <f>IFERROR((INDEX(tbl_dateHistory[], tbl_dailyDashboard[[#This Row],[rowLookup]], 1)), "-")</f>
        <v>x</v>
      </c>
      <c r="D1463" s="48" t="str">
        <f>IFERROR(INDEX(tbl_dateHistory[], MATCH(tbl_dailyDashboard[[#This Row],[runDate]:[runDate]], tbl_dateHistory[[runDate]:[runDate]], 0), MATCH(tbl_dailyDashboard[[#Headers],[avgBotRunTime]], tbl_dateHistory[#Headers], 0)), "-")</f>
        <v>x</v>
      </c>
      <c r="E1463" s="48" t="str">
        <f>IFERROR(INDEX(tbl_dateHistory[], MATCH(tbl_dailyDashboard[[#This Row],[runDate]:[runDate]], tbl_dateHistory[[runDate]:[runDate]], 0), MATCH(tbl_dailyDashboard[[#Headers],[avgTransactionTime]], tbl_dateHistory[#Headers], 0)), "-")</f>
        <v>x</v>
      </c>
      <c r="F1463" s="5" t="str">
        <f>IFERROR(INDEX(tbl_dateHistory[], MATCH(tbl_dailyDashboard[[#This Row],[runDate]:[runDate]], tbl_dateHistory[[runDate]:[runDate]], 0), MATCH(tbl_dailyDashboard[[#Headers],[botRuns]], tbl_dateHistory[#Headers], 0)), "-")</f>
        <v>x</v>
      </c>
      <c r="G1463" s="6" t="str">
        <f>IFERROR(INDEX(tbl_dateHistory[], MATCH(tbl_dailyDashboard[[#This Row],[runDate]:[runDate]], tbl_dateHistory[[runDate]:[runDate]], 0), MATCH(tbl_dailyDashboard[[#Headers],[totalTransactions]], tbl_dateHistory[#Headers], 0)), "-")</f>
        <v>x</v>
      </c>
      <c r="H1463" s="46" t="str">
        <f>IFERROR(INDEX(tbl_dateHistory[], MATCH(tbl_dailyDashboard[[#This Row],[runDate]:[runDate]], tbl_dateHistory[[runDate]:[runDate]], 0), MATCH(tbl_dailyDashboard[[#Headers],[percentSuccessful]], tbl_dateHistory[#Headers], 0)), "-")</f>
        <v>x</v>
      </c>
      <c r="I1463" s="46" t="str">
        <f>IFERROR(INDEX(tbl_dateHistory[], MATCH(tbl_dailyDashboard[[#This Row],[runDate]:[runDate]], tbl_dateHistory[[runDate]:[runDate]], 0), MATCH(tbl_dailyDashboard[[#Headers],[percentBRE]], tbl_dateHistory[#Headers], 0)), "-")</f>
        <v>x</v>
      </c>
      <c r="J1463" s="47" t="str">
        <f>IFERROR(INDEX(tbl_dateHistory[], MATCH(tbl_dailyDashboard[[#This Row],[runDate]:[runDate]], tbl_dateHistory[[runDate]:[runDate]], 0), MATCH(tbl_dailyDashboard[[#Headers],[percentSystemErrors]], tbl_dateHistory[#Headers], 0)), "-")</f>
        <v>x</v>
      </c>
      <c r="K1463" s="69"/>
    </row>
    <row r="1464" spans="2:11" x14ac:dyDescent="0.3">
      <c r="B1464" s="63"/>
      <c r="C1464" s="45" t="str">
        <f>IFERROR((INDEX(tbl_dateHistory[], tbl_dailyDashboard[[#This Row],[rowLookup]], 1)), "-")</f>
        <v>x</v>
      </c>
      <c r="D1464" s="48" t="str">
        <f>IFERROR(INDEX(tbl_dateHistory[], MATCH(tbl_dailyDashboard[[#This Row],[runDate]:[runDate]], tbl_dateHistory[[runDate]:[runDate]], 0), MATCH(tbl_dailyDashboard[[#Headers],[avgBotRunTime]], tbl_dateHistory[#Headers], 0)), "-")</f>
        <v>x</v>
      </c>
      <c r="E1464" s="48" t="str">
        <f>IFERROR(INDEX(tbl_dateHistory[], MATCH(tbl_dailyDashboard[[#This Row],[runDate]:[runDate]], tbl_dateHistory[[runDate]:[runDate]], 0), MATCH(tbl_dailyDashboard[[#Headers],[avgTransactionTime]], tbl_dateHistory[#Headers], 0)), "-")</f>
        <v>x</v>
      </c>
      <c r="F1464" s="5" t="str">
        <f>IFERROR(INDEX(tbl_dateHistory[], MATCH(tbl_dailyDashboard[[#This Row],[runDate]:[runDate]], tbl_dateHistory[[runDate]:[runDate]], 0), MATCH(tbl_dailyDashboard[[#Headers],[botRuns]], tbl_dateHistory[#Headers], 0)), "-")</f>
        <v>x</v>
      </c>
      <c r="G1464" s="6" t="str">
        <f>IFERROR(INDEX(tbl_dateHistory[], MATCH(tbl_dailyDashboard[[#This Row],[runDate]:[runDate]], tbl_dateHistory[[runDate]:[runDate]], 0), MATCH(tbl_dailyDashboard[[#Headers],[totalTransactions]], tbl_dateHistory[#Headers], 0)), "-")</f>
        <v>x</v>
      </c>
      <c r="H1464" s="46" t="str">
        <f>IFERROR(INDEX(tbl_dateHistory[], MATCH(tbl_dailyDashboard[[#This Row],[runDate]:[runDate]], tbl_dateHistory[[runDate]:[runDate]], 0), MATCH(tbl_dailyDashboard[[#Headers],[percentSuccessful]], tbl_dateHistory[#Headers], 0)), "-")</f>
        <v>x</v>
      </c>
      <c r="I1464" s="46" t="str">
        <f>IFERROR(INDEX(tbl_dateHistory[], MATCH(tbl_dailyDashboard[[#This Row],[runDate]:[runDate]], tbl_dateHistory[[runDate]:[runDate]], 0), MATCH(tbl_dailyDashboard[[#Headers],[percentBRE]], tbl_dateHistory[#Headers], 0)), "-")</f>
        <v>x</v>
      </c>
      <c r="J1464" s="47" t="str">
        <f>IFERROR(INDEX(tbl_dateHistory[], MATCH(tbl_dailyDashboard[[#This Row],[runDate]:[runDate]], tbl_dateHistory[[runDate]:[runDate]], 0), MATCH(tbl_dailyDashboard[[#Headers],[percentSystemErrors]], tbl_dateHistory[#Headers], 0)), "-")</f>
        <v>x</v>
      </c>
      <c r="K1464" s="69"/>
    </row>
    <row r="1465" spans="2:11" x14ac:dyDescent="0.3">
      <c r="B1465" s="63"/>
      <c r="C1465" s="45" t="str">
        <f>IFERROR((INDEX(tbl_dateHistory[], tbl_dailyDashboard[[#This Row],[rowLookup]], 1)), "-")</f>
        <v>x</v>
      </c>
      <c r="D1465" s="48" t="str">
        <f>IFERROR(INDEX(tbl_dateHistory[], MATCH(tbl_dailyDashboard[[#This Row],[runDate]:[runDate]], tbl_dateHistory[[runDate]:[runDate]], 0), MATCH(tbl_dailyDashboard[[#Headers],[avgBotRunTime]], tbl_dateHistory[#Headers], 0)), "-")</f>
        <v>x</v>
      </c>
      <c r="E1465" s="48" t="str">
        <f>IFERROR(INDEX(tbl_dateHistory[], MATCH(tbl_dailyDashboard[[#This Row],[runDate]:[runDate]], tbl_dateHistory[[runDate]:[runDate]], 0), MATCH(tbl_dailyDashboard[[#Headers],[avgTransactionTime]], tbl_dateHistory[#Headers], 0)), "-")</f>
        <v>x</v>
      </c>
      <c r="F1465" s="5" t="str">
        <f>IFERROR(INDEX(tbl_dateHistory[], MATCH(tbl_dailyDashboard[[#This Row],[runDate]:[runDate]], tbl_dateHistory[[runDate]:[runDate]], 0), MATCH(tbl_dailyDashboard[[#Headers],[botRuns]], tbl_dateHistory[#Headers], 0)), "-")</f>
        <v>x</v>
      </c>
      <c r="G1465" s="6" t="str">
        <f>IFERROR(INDEX(tbl_dateHistory[], MATCH(tbl_dailyDashboard[[#This Row],[runDate]:[runDate]], tbl_dateHistory[[runDate]:[runDate]], 0), MATCH(tbl_dailyDashboard[[#Headers],[totalTransactions]], tbl_dateHistory[#Headers], 0)), "-")</f>
        <v>x</v>
      </c>
      <c r="H1465" s="46" t="str">
        <f>IFERROR(INDEX(tbl_dateHistory[], MATCH(tbl_dailyDashboard[[#This Row],[runDate]:[runDate]], tbl_dateHistory[[runDate]:[runDate]], 0), MATCH(tbl_dailyDashboard[[#Headers],[percentSuccessful]], tbl_dateHistory[#Headers], 0)), "-")</f>
        <v>x</v>
      </c>
      <c r="I1465" s="46" t="str">
        <f>IFERROR(INDEX(tbl_dateHistory[], MATCH(tbl_dailyDashboard[[#This Row],[runDate]:[runDate]], tbl_dateHistory[[runDate]:[runDate]], 0), MATCH(tbl_dailyDashboard[[#Headers],[percentBRE]], tbl_dateHistory[#Headers], 0)), "-")</f>
        <v>x</v>
      </c>
      <c r="J1465" s="47" t="str">
        <f>IFERROR(INDEX(tbl_dateHistory[], MATCH(tbl_dailyDashboard[[#This Row],[runDate]:[runDate]], tbl_dateHistory[[runDate]:[runDate]], 0), MATCH(tbl_dailyDashboard[[#Headers],[percentSystemErrors]], tbl_dateHistory[#Headers], 0)), "-")</f>
        <v>x</v>
      </c>
      <c r="K1465" s="69"/>
    </row>
    <row r="1466" spans="2:11" x14ac:dyDescent="0.3">
      <c r="B1466" s="63"/>
      <c r="C1466" s="45" t="str">
        <f>IFERROR((INDEX(tbl_dateHistory[], tbl_dailyDashboard[[#This Row],[rowLookup]], 1)), "-")</f>
        <v>x</v>
      </c>
      <c r="D1466" s="48" t="str">
        <f>IFERROR(INDEX(tbl_dateHistory[], MATCH(tbl_dailyDashboard[[#This Row],[runDate]:[runDate]], tbl_dateHistory[[runDate]:[runDate]], 0), MATCH(tbl_dailyDashboard[[#Headers],[avgBotRunTime]], tbl_dateHistory[#Headers], 0)), "-")</f>
        <v>x</v>
      </c>
      <c r="E1466" s="48" t="str">
        <f>IFERROR(INDEX(tbl_dateHistory[], MATCH(tbl_dailyDashboard[[#This Row],[runDate]:[runDate]], tbl_dateHistory[[runDate]:[runDate]], 0), MATCH(tbl_dailyDashboard[[#Headers],[avgTransactionTime]], tbl_dateHistory[#Headers], 0)), "-")</f>
        <v>x</v>
      </c>
      <c r="F1466" s="5" t="str">
        <f>IFERROR(INDEX(tbl_dateHistory[], MATCH(tbl_dailyDashboard[[#This Row],[runDate]:[runDate]], tbl_dateHistory[[runDate]:[runDate]], 0), MATCH(tbl_dailyDashboard[[#Headers],[botRuns]], tbl_dateHistory[#Headers], 0)), "-")</f>
        <v>x</v>
      </c>
      <c r="G1466" s="6" t="str">
        <f>IFERROR(INDEX(tbl_dateHistory[], MATCH(tbl_dailyDashboard[[#This Row],[runDate]:[runDate]], tbl_dateHistory[[runDate]:[runDate]], 0), MATCH(tbl_dailyDashboard[[#Headers],[totalTransactions]], tbl_dateHistory[#Headers], 0)), "-")</f>
        <v>x</v>
      </c>
      <c r="H1466" s="46" t="str">
        <f>IFERROR(INDEX(tbl_dateHistory[], MATCH(tbl_dailyDashboard[[#This Row],[runDate]:[runDate]], tbl_dateHistory[[runDate]:[runDate]], 0), MATCH(tbl_dailyDashboard[[#Headers],[percentSuccessful]], tbl_dateHistory[#Headers], 0)), "-")</f>
        <v>x</v>
      </c>
      <c r="I1466" s="46" t="str">
        <f>IFERROR(INDEX(tbl_dateHistory[], MATCH(tbl_dailyDashboard[[#This Row],[runDate]:[runDate]], tbl_dateHistory[[runDate]:[runDate]], 0), MATCH(tbl_dailyDashboard[[#Headers],[percentBRE]], tbl_dateHistory[#Headers], 0)), "-")</f>
        <v>x</v>
      </c>
      <c r="J1466" s="47" t="str">
        <f>IFERROR(INDEX(tbl_dateHistory[], MATCH(tbl_dailyDashboard[[#This Row],[runDate]:[runDate]], tbl_dateHistory[[runDate]:[runDate]], 0), MATCH(tbl_dailyDashboard[[#Headers],[percentSystemErrors]], tbl_dateHistory[#Headers], 0)), "-")</f>
        <v>x</v>
      </c>
      <c r="K1466" s="69"/>
    </row>
    <row r="1467" spans="2:11" x14ac:dyDescent="0.3">
      <c r="B1467" s="63"/>
      <c r="C1467" s="45" t="str">
        <f>IFERROR((INDEX(tbl_dateHistory[], tbl_dailyDashboard[[#This Row],[rowLookup]], 1)), "-")</f>
        <v>x</v>
      </c>
      <c r="D1467" s="48" t="str">
        <f>IFERROR(INDEX(tbl_dateHistory[], MATCH(tbl_dailyDashboard[[#This Row],[runDate]:[runDate]], tbl_dateHistory[[runDate]:[runDate]], 0), MATCH(tbl_dailyDashboard[[#Headers],[avgBotRunTime]], tbl_dateHistory[#Headers], 0)), "-")</f>
        <v>x</v>
      </c>
      <c r="E1467" s="48" t="str">
        <f>IFERROR(INDEX(tbl_dateHistory[], MATCH(tbl_dailyDashboard[[#This Row],[runDate]:[runDate]], tbl_dateHistory[[runDate]:[runDate]], 0), MATCH(tbl_dailyDashboard[[#Headers],[avgTransactionTime]], tbl_dateHistory[#Headers], 0)), "-")</f>
        <v>x</v>
      </c>
      <c r="F1467" s="5" t="str">
        <f>IFERROR(INDEX(tbl_dateHistory[], MATCH(tbl_dailyDashboard[[#This Row],[runDate]:[runDate]], tbl_dateHistory[[runDate]:[runDate]], 0), MATCH(tbl_dailyDashboard[[#Headers],[botRuns]], tbl_dateHistory[#Headers], 0)), "-")</f>
        <v>x</v>
      </c>
      <c r="G1467" s="6" t="str">
        <f>IFERROR(INDEX(tbl_dateHistory[], MATCH(tbl_dailyDashboard[[#This Row],[runDate]:[runDate]], tbl_dateHistory[[runDate]:[runDate]], 0), MATCH(tbl_dailyDashboard[[#Headers],[totalTransactions]], tbl_dateHistory[#Headers], 0)), "-")</f>
        <v>x</v>
      </c>
      <c r="H1467" s="46" t="str">
        <f>IFERROR(INDEX(tbl_dateHistory[], MATCH(tbl_dailyDashboard[[#This Row],[runDate]:[runDate]], tbl_dateHistory[[runDate]:[runDate]], 0), MATCH(tbl_dailyDashboard[[#Headers],[percentSuccessful]], tbl_dateHistory[#Headers], 0)), "-")</f>
        <v>x</v>
      </c>
      <c r="I1467" s="46" t="str">
        <f>IFERROR(INDEX(tbl_dateHistory[], MATCH(tbl_dailyDashboard[[#This Row],[runDate]:[runDate]], tbl_dateHistory[[runDate]:[runDate]], 0), MATCH(tbl_dailyDashboard[[#Headers],[percentBRE]], tbl_dateHistory[#Headers], 0)), "-")</f>
        <v>x</v>
      </c>
      <c r="J1467" s="47" t="str">
        <f>IFERROR(INDEX(tbl_dateHistory[], MATCH(tbl_dailyDashboard[[#This Row],[runDate]:[runDate]], tbl_dateHistory[[runDate]:[runDate]], 0), MATCH(tbl_dailyDashboard[[#Headers],[percentSystemErrors]], tbl_dateHistory[#Headers], 0)), "-")</f>
        <v>x</v>
      </c>
      <c r="K1467" s="69"/>
    </row>
    <row r="1468" spans="2:11" x14ac:dyDescent="0.3">
      <c r="B1468" s="63"/>
      <c r="C1468" s="45" t="str">
        <f>IFERROR((INDEX(tbl_dateHistory[], tbl_dailyDashboard[[#This Row],[rowLookup]], 1)), "-")</f>
        <v>x</v>
      </c>
      <c r="D1468" s="48" t="str">
        <f>IFERROR(INDEX(tbl_dateHistory[], MATCH(tbl_dailyDashboard[[#This Row],[runDate]:[runDate]], tbl_dateHistory[[runDate]:[runDate]], 0), MATCH(tbl_dailyDashboard[[#Headers],[avgBotRunTime]], tbl_dateHistory[#Headers], 0)), "-")</f>
        <v>x</v>
      </c>
      <c r="E1468" s="48" t="str">
        <f>IFERROR(INDEX(tbl_dateHistory[], MATCH(tbl_dailyDashboard[[#This Row],[runDate]:[runDate]], tbl_dateHistory[[runDate]:[runDate]], 0), MATCH(tbl_dailyDashboard[[#Headers],[avgTransactionTime]], tbl_dateHistory[#Headers], 0)), "-")</f>
        <v>x</v>
      </c>
      <c r="F1468" s="5" t="str">
        <f>IFERROR(INDEX(tbl_dateHistory[], MATCH(tbl_dailyDashboard[[#This Row],[runDate]:[runDate]], tbl_dateHistory[[runDate]:[runDate]], 0), MATCH(tbl_dailyDashboard[[#Headers],[botRuns]], tbl_dateHistory[#Headers], 0)), "-")</f>
        <v>x</v>
      </c>
      <c r="G1468" s="6" t="str">
        <f>IFERROR(INDEX(tbl_dateHistory[], MATCH(tbl_dailyDashboard[[#This Row],[runDate]:[runDate]], tbl_dateHistory[[runDate]:[runDate]], 0), MATCH(tbl_dailyDashboard[[#Headers],[totalTransactions]], tbl_dateHistory[#Headers], 0)), "-")</f>
        <v>x</v>
      </c>
      <c r="H1468" s="46" t="str">
        <f>IFERROR(INDEX(tbl_dateHistory[], MATCH(tbl_dailyDashboard[[#This Row],[runDate]:[runDate]], tbl_dateHistory[[runDate]:[runDate]], 0), MATCH(tbl_dailyDashboard[[#Headers],[percentSuccessful]], tbl_dateHistory[#Headers], 0)), "-")</f>
        <v>x</v>
      </c>
      <c r="I1468" s="46" t="str">
        <f>IFERROR(INDEX(tbl_dateHistory[], MATCH(tbl_dailyDashboard[[#This Row],[runDate]:[runDate]], tbl_dateHistory[[runDate]:[runDate]], 0), MATCH(tbl_dailyDashboard[[#Headers],[percentBRE]], tbl_dateHistory[#Headers], 0)), "-")</f>
        <v>x</v>
      </c>
      <c r="J1468" s="47" t="str">
        <f>IFERROR(INDEX(tbl_dateHistory[], MATCH(tbl_dailyDashboard[[#This Row],[runDate]:[runDate]], tbl_dateHistory[[runDate]:[runDate]], 0), MATCH(tbl_dailyDashboard[[#Headers],[percentSystemErrors]], tbl_dateHistory[#Headers], 0)), "-")</f>
        <v>x</v>
      </c>
      <c r="K1468" s="69"/>
    </row>
    <row r="1469" spans="2:11" x14ac:dyDescent="0.3">
      <c r="B1469" s="63"/>
      <c r="C1469" s="45" t="str">
        <f>IFERROR((INDEX(tbl_dateHistory[], tbl_dailyDashboard[[#This Row],[rowLookup]], 1)), "-")</f>
        <v>x</v>
      </c>
      <c r="D1469" s="48" t="str">
        <f>IFERROR(INDEX(tbl_dateHistory[], MATCH(tbl_dailyDashboard[[#This Row],[runDate]:[runDate]], tbl_dateHistory[[runDate]:[runDate]], 0), MATCH(tbl_dailyDashboard[[#Headers],[avgBotRunTime]], tbl_dateHistory[#Headers], 0)), "-")</f>
        <v>x</v>
      </c>
      <c r="E1469" s="48" t="str">
        <f>IFERROR(INDEX(tbl_dateHistory[], MATCH(tbl_dailyDashboard[[#This Row],[runDate]:[runDate]], tbl_dateHistory[[runDate]:[runDate]], 0), MATCH(tbl_dailyDashboard[[#Headers],[avgTransactionTime]], tbl_dateHistory[#Headers], 0)), "-")</f>
        <v>x</v>
      </c>
      <c r="F1469" s="5" t="str">
        <f>IFERROR(INDEX(tbl_dateHistory[], MATCH(tbl_dailyDashboard[[#This Row],[runDate]:[runDate]], tbl_dateHistory[[runDate]:[runDate]], 0), MATCH(tbl_dailyDashboard[[#Headers],[botRuns]], tbl_dateHistory[#Headers], 0)), "-")</f>
        <v>x</v>
      </c>
      <c r="G1469" s="6" t="str">
        <f>IFERROR(INDEX(tbl_dateHistory[], MATCH(tbl_dailyDashboard[[#This Row],[runDate]:[runDate]], tbl_dateHistory[[runDate]:[runDate]], 0), MATCH(tbl_dailyDashboard[[#Headers],[totalTransactions]], tbl_dateHistory[#Headers], 0)), "-")</f>
        <v>x</v>
      </c>
      <c r="H1469" s="46" t="str">
        <f>IFERROR(INDEX(tbl_dateHistory[], MATCH(tbl_dailyDashboard[[#This Row],[runDate]:[runDate]], tbl_dateHistory[[runDate]:[runDate]], 0), MATCH(tbl_dailyDashboard[[#Headers],[percentSuccessful]], tbl_dateHistory[#Headers], 0)), "-")</f>
        <v>x</v>
      </c>
      <c r="I1469" s="46" t="str">
        <f>IFERROR(INDEX(tbl_dateHistory[], MATCH(tbl_dailyDashboard[[#This Row],[runDate]:[runDate]], tbl_dateHistory[[runDate]:[runDate]], 0), MATCH(tbl_dailyDashboard[[#Headers],[percentBRE]], tbl_dateHistory[#Headers], 0)), "-")</f>
        <v>x</v>
      </c>
      <c r="J1469" s="47" t="str">
        <f>IFERROR(INDEX(tbl_dateHistory[], MATCH(tbl_dailyDashboard[[#This Row],[runDate]:[runDate]], tbl_dateHistory[[runDate]:[runDate]], 0), MATCH(tbl_dailyDashboard[[#Headers],[percentSystemErrors]], tbl_dateHistory[#Headers], 0)), "-")</f>
        <v>x</v>
      </c>
      <c r="K1469" s="69"/>
    </row>
    <row r="1470" spans="2:11" x14ac:dyDescent="0.3">
      <c r="B1470" s="63"/>
      <c r="C1470" s="45" t="str">
        <f>IFERROR((INDEX(tbl_dateHistory[], tbl_dailyDashboard[[#This Row],[rowLookup]], 1)), "-")</f>
        <v>x</v>
      </c>
      <c r="D1470" s="48" t="str">
        <f>IFERROR(INDEX(tbl_dateHistory[], MATCH(tbl_dailyDashboard[[#This Row],[runDate]:[runDate]], tbl_dateHistory[[runDate]:[runDate]], 0), MATCH(tbl_dailyDashboard[[#Headers],[avgBotRunTime]], tbl_dateHistory[#Headers], 0)), "-")</f>
        <v>x</v>
      </c>
      <c r="E1470" s="48" t="str">
        <f>IFERROR(INDEX(tbl_dateHistory[], MATCH(tbl_dailyDashboard[[#This Row],[runDate]:[runDate]], tbl_dateHistory[[runDate]:[runDate]], 0), MATCH(tbl_dailyDashboard[[#Headers],[avgTransactionTime]], tbl_dateHistory[#Headers], 0)), "-")</f>
        <v>x</v>
      </c>
      <c r="F1470" s="5" t="str">
        <f>IFERROR(INDEX(tbl_dateHistory[], MATCH(tbl_dailyDashboard[[#This Row],[runDate]:[runDate]], tbl_dateHistory[[runDate]:[runDate]], 0), MATCH(tbl_dailyDashboard[[#Headers],[botRuns]], tbl_dateHistory[#Headers], 0)), "-")</f>
        <v>x</v>
      </c>
      <c r="G1470" s="6" t="str">
        <f>IFERROR(INDEX(tbl_dateHistory[], MATCH(tbl_dailyDashboard[[#This Row],[runDate]:[runDate]], tbl_dateHistory[[runDate]:[runDate]], 0), MATCH(tbl_dailyDashboard[[#Headers],[totalTransactions]], tbl_dateHistory[#Headers], 0)), "-")</f>
        <v>x</v>
      </c>
      <c r="H1470" s="46" t="str">
        <f>IFERROR(INDEX(tbl_dateHistory[], MATCH(tbl_dailyDashboard[[#This Row],[runDate]:[runDate]], tbl_dateHistory[[runDate]:[runDate]], 0), MATCH(tbl_dailyDashboard[[#Headers],[percentSuccessful]], tbl_dateHistory[#Headers], 0)), "-")</f>
        <v>x</v>
      </c>
      <c r="I1470" s="46" t="str">
        <f>IFERROR(INDEX(tbl_dateHistory[], MATCH(tbl_dailyDashboard[[#This Row],[runDate]:[runDate]], tbl_dateHistory[[runDate]:[runDate]], 0), MATCH(tbl_dailyDashboard[[#Headers],[percentBRE]], tbl_dateHistory[#Headers], 0)), "-")</f>
        <v>x</v>
      </c>
      <c r="J1470" s="47" t="str">
        <f>IFERROR(INDEX(tbl_dateHistory[], MATCH(tbl_dailyDashboard[[#This Row],[runDate]:[runDate]], tbl_dateHistory[[runDate]:[runDate]], 0), MATCH(tbl_dailyDashboard[[#Headers],[percentSystemErrors]], tbl_dateHistory[#Headers], 0)), "-")</f>
        <v>x</v>
      </c>
      <c r="K1470" s="69"/>
    </row>
    <row r="1471" spans="2:11" x14ac:dyDescent="0.3">
      <c r="B1471" s="63"/>
      <c r="C1471" s="45" t="str">
        <f>IFERROR((INDEX(tbl_dateHistory[], tbl_dailyDashboard[[#This Row],[rowLookup]], 1)), "-")</f>
        <v>x</v>
      </c>
      <c r="D1471" s="48" t="str">
        <f>IFERROR(INDEX(tbl_dateHistory[], MATCH(tbl_dailyDashboard[[#This Row],[runDate]:[runDate]], tbl_dateHistory[[runDate]:[runDate]], 0), MATCH(tbl_dailyDashboard[[#Headers],[avgBotRunTime]], tbl_dateHistory[#Headers], 0)), "-")</f>
        <v>x</v>
      </c>
      <c r="E1471" s="48" t="str">
        <f>IFERROR(INDEX(tbl_dateHistory[], MATCH(tbl_dailyDashboard[[#This Row],[runDate]:[runDate]], tbl_dateHistory[[runDate]:[runDate]], 0), MATCH(tbl_dailyDashboard[[#Headers],[avgTransactionTime]], tbl_dateHistory[#Headers], 0)), "-")</f>
        <v>x</v>
      </c>
      <c r="F1471" s="5" t="str">
        <f>IFERROR(INDEX(tbl_dateHistory[], MATCH(tbl_dailyDashboard[[#This Row],[runDate]:[runDate]], tbl_dateHistory[[runDate]:[runDate]], 0), MATCH(tbl_dailyDashboard[[#Headers],[botRuns]], tbl_dateHistory[#Headers], 0)), "-")</f>
        <v>x</v>
      </c>
      <c r="G1471" s="6" t="str">
        <f>IFERROR(INDEX(tbl_dateHistory[], MATCH(tbl_dailyDashboard[[#This Row],[runDate]:[runDate]], tbl_dateHistory[[runDate]:[runDate]], 0), MATCH(tbl_dailyDashboard[[#Headers],[totalTransactions]], tbl_dateHistory[#Headers], 0)), "-")</f>
        <v>x</v>
      </c>
      <c r="H1471" s="46" t="str">
        <f>IFERROR(INDEX(tbl_dateHistory[], MATCH(tbl_dailyDashboard[[#This Row],[runDate]:[runDate]], tbl_dateHistory[[runDate]:[runDate]], 0), MATCH(tbl_dailyDashboard[[#Headers],[percentSuccessful]], tbl_dateHistory[#Headers], 0)), "-")</f>
        <v>x</v>
      </c>
      <c r="I1471" s="46" t="str">
        <f>IFERROR(INDEX(tbl_dateHistory[], MATCH(tbl_dailyDashboard[[#This Row],[runDate]:[runDate]], tbl_dateHistory[[runDate]:[runDate]], 0), MATCH(tbl_dailyDashboard[[#Headers],[percentBRE]], tbl_dateHistory[#Headers], 0)), "-")</f>
        <v>x</v>
      </c>
      <c r="J1471" s="47" t="str">
        <f>IFERROR(INDEX(tbl_dateHistory[], MATCH(tbl_dailyDashboard[[#This Row],[runDate]:[runDate]], tbl_dateHistory[[runDate]:[runDate]], 0), MATCH(tbl_dailyDashboard[[#Headers],[percentSystemErrors]], tbl_dateHistory[#Headers], 0)), "-")</f>
        <v>x</v>
      </c>
      <c r="K1471" s="69"/>
    </row>
    <row r="1472" spans="2:11" x14ac:dyDescent="0.3">
      <c r="B1472" s="63"/>
      <c r="C1472" s="45" t="str">
        <f>IFERROR((INDEX(tbl_dateHistory[], tbl_dailyDashboard[[#This Row],[rowLookup]], 1)), "-")</f>
        <v>x</v>
      </c>
      <c r="D1472" s="48" t="str">
        <f>IFERROR(INDEX(tbl_dateHistory[], MATCH(tbl_dailyDashboard[[#This Row],[runDate]:[runDate]], tbl_dateHistory[[runDate]:[runDate]], 0), MATCH(tbl_dailyDashboard[[#Headers],[avgBotRunTime]], tbl_dateHistory[#Headers], 0)), "-")</f>
        <v>x</v>
      </c>
      <c r="E1472" s="48" t="str">
        <f>IFERROR(INDEX(tbl_dateHistory[], MATCH(tbl_dailyDashboard[[#This Row],[runDate]:[runDate]], tbl_dateHistory[[runDate]:[runDate]], 0), MATCH(tbl_dailyDashboard[[#Headers],[avgTransactionTime]], tbl_dateHistory[#Headers], 0)), "-")</f>
        <v>x</v>
      </c>
      <c r="F1472" s="5" t="str">
        <f>IFERROR(INDEX(tbl_dateHistory[], MATCH(tbl_dailyDashboard[[#This Row],[runDate]:[runDate]], tbl_dateHistory[[runDate]:[runDate]], 0), MATCH(tbl_dailyDashboard[[#Headers],[botRuns]], tbl_dateHistory[#Headers], 0)), "-")</f>
        <v>x</v>
      </c>
      <c r="G1472" s="6" t="str">
        <f>IFERROR(INDEX(tbl_dateHistory[], MATCH(tbl_dailyDashboard[[#This Row],[runDate]:[runDate]], tbl_dateHistory[[runDate]:[runDate]], 0), MATCH(tbl_dailyDashboard[[#Headers],[totalTransactions]], tbl_dateHistory[#Headers], 0)), "-")</f>
        <v>x</v>
      </c>
      <c r="H1472" s="46" t="str">
        <f>IFERROR(INDEX(tbl_dateHistory[], MATCH(tbl_dailyDashboard[[#This Row],[runDate]:[runDate]], tbl_dateHistory[[runDate]:[runDate]], 0), MATCH(tbl_dailyDashboard[[#Headers],[percentSuccessful]], tbl_dateHistory[#Headers], 0)), "-")</f>
        <v>x</v>
      </c>
      <c r="I1472" s="46" t="str">
        <f>IFERROR(INDEX(tbl_dateHistory[], MATCH(tbl_dailyDashboard[[#This Row],[runDate]:[runDate]], tbl_dateHistory[[runDate]:[runDate]], 0), MATCH(tbl_dailyDashboard[[#Headers],[percentBRE]], tbl_dateHistory[#Headers], 0)), "-")</f>
        <v>x</v>
      </c>
      <c r="J1472" s="47" t="str">
        <f>IFERROR(INDEX(tbl_dateHistory[], MATCH(tbl_dailyDashboard[[#This Row],[runDate]:[runDate]], tbl_dateHistory[[runDate]:[runDate]], 0), MATCH(tbl_dailyDashboard[[#Headers],[percentSystemErrors]], tbl_dateHistory[#Headers], 0)), "-")</f>
        <v>x</v>
      </c>
      <c r="K1472" s="69"/>
    </row>
    <row r="1473" spans="2:11" x14ac:dyDescent="0.3">
      <c r="B1473" s="63"/>
      <c r="C1473" s="45" t="str">
        <f>IFERROR((INDEX(tbl_dateHistory[], tbl_dailyDashboard[[#This Row],[rowLookup]], 1)), "-")</f>
        <v>x</v>
      </c>
      <c r="D1473" s="48" t="str">
        <f>IFERROR(INDEX(tbl_dateHistory[], MATCH(tbl_dailyDashboard[[#This Row],[runDate]:[runDate]], tbl_dateHistory[[runDate]:[runDate]], 0), MATCH(tbl_dailyDashboard[[#Headers],[avgBotRunTime]], tbl_dateHistory[#Headers], 0)), "-")</f>
        <v>x</v>
      </c>
      <c r="E1473" s="48" t="str">
        <f>IFERROR(INDEX(tbl_dateHistory[], MATCH(tbl_dailyDashboard[[#This Row],[runDate]:[runDate]], tbl_dateHistory[[runDate]:[runDate]], 0), MATCH(tbl_dailyDashboard[[#Headers],[avgTransactionTime]], tbl_dateHistory[#Headers], 0)), "-")</f>
        <v>x</v>
      </c>
      <c r="F1473" s="5" t="str">
        <f>IFERROR(INDEX(tbl_dateHistory[], MATCH(tbl_dailyDashboard[[#This Row],[runDate]:[runDate]], tbl_dateHistory[[runDate]:[runDate]], 0), MATCH(tbl_dailyDashboard[[#Headers],[botRuns]], tbl_dateHistory[#Headers], 0)), "-")</f>
        <v>x</v>
      </c>
      <c r="G1473" s="6" t="str">
        <f>IFERROR(INDEX(tbl_dateHistory[], MATCH(tbl_dailyDashboard[[#This Row],[runDate]:[runDate]], tbl_dateHistory[[runDate]:[runDate]], 0), MATCH(tbl_dailyDashboard[[#Headers],[totalTransactions]], tbl_dateHistory[#Headers], 0)), "-")</f>
        <v>x</v>
      </c>
      <c r="H1473" s="46" t="str">
        <f>IFERROR(INDEX(tbl_dateHistory[], MATCH(tbl_dailyDashboard[[#This Row],[runDate]:[runDate]], tbl_dateHistory[[runDate]:[runDate]], 0), MATCH(tbl_dailyDashboard[[#Headers],[percentSuccessful]], tbl_dateHistory[#Headers], 0)), "-")</f>
        <v>x</v>
      </c>
      <c r="I1473" s="46" t="str">
        <f>IFERROR(INDEX(tbl_dateHistory[], MATCH(tbl_dailyDashboard[[#This Row],[runDate]:[runDate]], tbl_dateHistory[[runDate]:[runDate]], 0), MATCH(tbl_dailyDashboard[[#Headers],[percentBRE]], tbl_dateHistory[#Headers], 0)), "-")</f>
        <v>x</v>
      </c>
      <c r="J1473" s="47" t="str">
        <f>IFERROR(INDEX(tbl_dateHistory[], MATCH(tbl_dailyDashboard[[#This Row],[runDate]:[runDate]], tbl_dateHistory[[runDate]:[runDate]], 0), MATCH(tbl_dailyDashboard[[#Headers],[percentSystemErrors]], tbl_dateHistory[#Headers], 0)), "-")</f>
        <v>x</v>
      </c>
      <c r="K1473" s="69"/>
    </row>
    <row r="1474" spans="2:11" x14ac:dyDescent="0.3">
      <c r="B1474" s="63"/>
      <c r="C1474" s="45" t="str">
        <f>IFERROR((INDEX(tbl_dateHistory[], tbl_dailyDashboard[[#This Row],[rowLookup]], 1)), "-")</f>
        <v>x</v>
      </c>
      <c r="D1474" s="48" t="str">
        <f>IFERROR(INDEX(tbl_dateHistory[], MATCH(tbl_dailyDashboard[[#This Row],[runDate]:[runDate]], tbl_dateHistory[[runDate]:[runDate]], 0), MATCH(tbl_dailyDashboard[[#Headers],[avgBotRunTime]], tbl_dateHistory[#Headers], 0)), "-")</f>
        <v>x</v>
      </c>
      <c r="E1474" s="48" t="str">
        <f>IFERROR(INDEX(tbl_dateHistory[], MATCH(tbl_dailyDashboard[[#This Row],[runDate]:[runDate]], tbl_dateHistory[[runDate]:[runDate]], 0), MATCH(tbl_dailyDashboard[[#Headers],[avgTransactionTime]], tbl_dateHistory[#Headers], 0)), "-")</f>
        <v>x</v>
      </c>
      <c r="F1474" s="5" t="str">
        <f>IFERROR(INDEX(tbl_dateHistory[], MATCH(tbl_dailyDashboard[[#This Row],[runDate]:[runDate]], tbl_dateHistory[[runDate]:[runDate]], 0), MATCH(tbl_dailyDashboard[[#Headers],[botRuns]], tbl_dateHistory[#Headers], 0)), "-")</f>
        <v>x</v>
      </c>
      <c r="G1474" s="6" t="str">
        <f>IFERROR(INDEX(tbl_dateHistory[], MATCH(tbl_dailyDashboard[[#This Row],[runDate]:[runDate]], tbl_dateHistory[[runDate]:[runDate]], 0), MATCH(tbl_dailyDashboard[[#Headers],[totalTransactions]], tbl_dateHistory[#Headers], 0)), "-")</f>
        <v>x</v>
      </c>
      <c r="H1474" s="46" t="str">
        <f>IFERROR(INDEX(tbl_dateHistory[], MATCH(tbl_dailyDashboard[[#This Row],[runDate]:[runDate]], tbl_dateHistory[[runDate]:[runDate]], 0), MATCH(tbl_dailyDashboard[[#Headers],[percentSuccessful]], tbl_dateHistory[#Headers], 0)), "-")</f>
        <v>x</v>
      </c>
      <c r="I1474" s="46" t="str">
        <f>IFERROR(INDEX(tbl_dateHistory[], MATCH(tbl_dailyDashboard[[#This Row],[runDate]:[runDate]], tbl_dateHistory[[runDate]:[runDate]], 0), MATCH(tbl_dailyDashboard[[#Headers],[percentBRE]], tbl_dateHistory[#Headers], 0)), "-")</f>
        <v>x</v>
      </c>
      <c r="J1474" s="47" t="str">
        <f>IFERROR(INDEX(tbl_dateHistory[], MATCH(tbl_dailyDashboard[[#This Row],[runDate]:[runDate]], tbl_dateHistory[[runDate]:[runDate]], 0), MATCH(tbl_dailyDashboard[[#Headers],[percentSystemErrors]], tbl_dateHistory[#Headers], 0)), "-")</f>
        <v>x</v>
      </c>
      <c r="K1474" s="69"/>
    </row>
    <row r="1475" spans="2:11" x14ac:dyDescent="0.3">
      <c r="B1475" s="63"/>
      <c r="C1475" s="45" t="str">
        <f>IFERROR((INDEX(tbl_dateHistory[], tbl_dailyDashboard[[#This Row],[rowLookup]], 1)), "-")</f>
        <v>x</v>
      </c>
      <c r="D1475" s="48" t="str">
        <f>IFERROR(INDEX(tbl_dateHistory[], MATCH(tbl_dailyDashboard[[#This Row],[runDate]:[runDate]], tbl_dateHistory[[runDate]:[runDate]], 0), MATCH(tbl_dailyDashboard[[#Headers],[avgBotRunTime]], tbl_dateHistory[#Headers], 0)), "-")</f>
        <v>x</v>
      </c>
      <c r="E1475" s="48" t="str">
        <f>IFERROR(INDEX(tbl_dateHistory[], MATCH(tbl_dailyDashboard[[#This Row],[runDate]:[runDate]], tbl_dateHistory[[runDate]:[runDate]], 0), MATCH(tbl_dailyDashboard[[#Headers],[avgTransactionTime]], tbl_dateHistory[#Headers], 0)), "-")</f>
        <v>x</v>
      </c>
      <c r="F1475" s="5" t="str">
        <f>IFERROR(INDEX(tbl_dateHistory[], MATCH(tbl_dailyDashboard[[#This Row],[runDate]:[runDate]], tbl_dateHistory[[runDate]:[runDate]], 0), MATCH(tbl_dailyDashboard[[#Headers],[botRuns]], tbl_dateHistory[#Headers], 0)), "-")</f>
        <v>x</v>
      </c>
      <c r="G1475" s="6" t="str">
        <f>IFERROR(INDEX(tbl_dateHistory[], MATCH(tbl_dailyDashboard[[#This Row],[runDate]:[runDate]], tbl_dateHistory[[runDate]:[runDate]], 0), MATCH(tbl_dailyDashboard[[#Headers],[totalTransactions]], tbl_dateHistory[#Headers], 0)), "-")</f>
        <v>x</v>
      </c>
      <c r="H1475" s="46" t="str">
        <f>IFERROR(INDEX(tbl_dateHistory[], MATCH(tbl_dailyDashboard[[#This Row],[runDate]:[runDate]], tbl_dateHistory[[runDate]:[runDate]], 0), MATCH(tbl_dailyDashboard[[#Headers],[percentSuccessful]], tbl_dateHistory[#Headers], 0)), "-")</f>
        <v>x</v>
      </c>
      <c r="I1475" s="46" t="str">
        <f>IFERROR(INDEX(tbl_dateHistory[], MATCH(tbl_dailyDashboard[[#This Row],[runDate]:[runDate]], tbl_dateHistory[[runDate]:[runDate]], 0), MATCH(tbl_dailyDashboard[[#Headers],[percentBRE]], tbl_dateHistory[#Headers], 0)), "-")</f>
        <v>x</v>
      </c>
      <c r="J1475" s="47" t="str">
        <f>IFERROR(INDEX(tbl_dateHistory[], MATCH(tbl_dailyDashboard[[#This Row],[runDate]:[runDate]], tbl_dateHistory[[runDate]:[runDate]], 0), MATCH(tbl_dailyDashboard[[#Headers],[percentSystemErrors]], tbl_dateHistory[#Headers], 0)), "-")</f>
        <v>x</v>
      </c>
      <c r="K1475" s="69"/>
    </row>
    <row r="1476" spans="2:11" x14ac:dyDescent="0.3">
      <c r="B1476" s="63"/>
      <c r="C1476" s="45" t="str">
        <f>IFERROR((INDEX(tbl_dateHistory[], tbl_dailyDashboard[[#This Row],[rowLookup]], 1)), "-")</f>
        <v>x</v>
      </c>
      <c r="D1476" s="48" t="str">
        <f>IFERROR(INDEX(tbl_dateHistory[], MATCH(tbl_dailyDashboard[[#This Row],[runDate]:[runDate]], tbl_dateHistory[[runDate]:[runDate]], 0), MATCH(tbl_dailyDashboard[[#Headers],[avgBotRunTime]], tbl_dateHistory[#Headers], 0)), "-")</f>
        <v>x</v>
      </c>
      <c r="E1476" s="48" t="str">
        <f>IFERROR(INDEX(tbl_dateHistory[], MATCH(tbl_dailyDashboard[[#This Row],[runDate]:[runDate]], tbl_dateHistory[[runDate]:[runDate]], 0), MATCH(tbl_dailyDashboard[[#Headers],[avgTransactionTime]], tbl_dateHistory[#Headers], 0)), "-")</f>
        <v>x</v>
      </c>
      <c r="F1476" s="5" t="str">
        <f>IFERROR(INDEX(tbl_dateHistory[], MATCH(tbl_dailyDashboard[[#This Row],[runDate]:[runDate]], tbl_dateHistory[[runDate]:[runDate]], 0), MATCH(tbl_dailyDashboard[[#Headers],[botRuns]], tbl_dateHistory[#Headers], 0)), "-")</f>
        <v>x</v>
      </c>
      <c r="G1476" s="6" t="str">
        <f>IFERROR(INDEX(tbl_dateHistory[], MATCH(tbl_dailyDashboard[[#This Row],[runDate]:[runDate]], tbl_dateHistory[[runDate]:[runDate]], 0), MATCH(tbl_dailyDashboard[[#Headers],[totalTransactions]], tbl_dateHistory[#Headers], 0)), "-")</f>
        <v>x</v>
      </c>
      <c r="H1476" s="46" t="str">
        <f>IFERROR(INDEX(tbl_dateHistory[], MATCH(tbl_dailyDashboard[[#This Row],[runDate]:[runDate]], tbl_dateHistory[[runDate]:[runDate]], 0), MATCH(tbl_dailyDashboard[[#Headers],[percentSuccessful]], tbl_dateHistory[#Headers], 0)), "-")</f>
        <v>x</v>
      </c>
      <c r="I1476" s="46" t="str">
        <f>IFERROR(INDEX(tbl_dateHistory[], MATCH(tbl_dailyDashboard[[#This Row],[runDate]:[runDate]], tbl_dateHistory[[runDate]:[runDate]], 0), MATCH(tbl_dailyDashboard[[#Headers],[percentBRE]], tbl_dateHistory[#Headers], 0)), "-")</f>
        <v>x</v>
      </c>
      <c r="J1476" s="47" t="str">
        <f>IFERROR(INDEX(tbl_dateHistory[], MATCH(tbl_dailyDashboard[[#This Row],[runDate]:[runDate]], tbl_dateHistory[[runDate]:[runDate]], 0), MATCH(tbl_dailyDashboard[[#Headers],[percentSystemErrors]], tbl_dateHistory[#Headers], 0)), "-")</f>
        <v>x</v>
      </c>
      <c r="K1476" s="69"/>
    </row>
    <row r="1477" spans="2:11" x14ac:dyDescent="0.3">
      <c r="B1477" s="63"/>
      <c r="C1477" s="45" t="str">
        <f>IFERROR((INDEX(tbl_dateHistory[], tbl_dailyDashboard[[#This Row],[rowLookup]], 1)), "-")</f>
        <v>x</v>
      </c>
      <c r="D1477" s="48" t="str">
        <f>IFERROR(INDEX(tbl_dateHistory[], MATCH(tbl_dailyDashboard[[#This Row],[runDate]:[runDate]], tbl_dateHistory[[runDate]:[runDate]], 0), MATCH(tbl_dailyDashboard[[#Headers],[avgBotRunTime]], tbl_dateHistory[#Headers], 0)), "-")</f>
        <v>x</v>
      </c>
      <c r="E1477" s="48" t="str">
        <f>IFERROR(INDEX(tbl_dateHistory[], MATCH(tbl_dailyDashboard[[#This Row],[runDate]:[runDate]], tbl_dateHistory[[runDate]:[runDate]], 0), MATCH(tbl_dailyDashboard[[#Headers],[avgTransactionTime]], tbl_dateHistory[#Headers], 0)), "-")</f>
        <v>x</v>
      </c>
      <c r="F1477" s="5" t="str">
        <f>IFERROR(INDEX(tbl_dateHistory[], MATCH(tbl_dailyDashboard[[#This Row],[runDate]:[runDate]], tbl_dateHistory[[runDate]:[runDate]], 0), MATCH(tbl_dailyDashboard[[#Headers],[botRuns]], tbl_dateHistory[#Headers], 0)), "-")</f>
        <v>x</v>
      </c>
      <c r="G1477" s="6" t="str">
        <f>IFERROR(INDEX(tbl_dateHistory[], MATCH(tbl_dailyDashboard[[#This Row],[runDate]:[runDate]], tbl_dateHistory[[runDate]:[runDate]], 0), MATCH(tbl_dailyDashboard[[#Headers],[totalTransactions]], tbl_dateHistory[#Headers], 0)), "-")</f>
        <v>x</v>
      </c>
      <c r="H1477" s="46" t="str">
        <f>IFERROR(INDEX(tbl_dateHistory[], MATCH(tbl_dailyDashboard[[#This Row],[runDate]:[runDate]], tbl_dateHistory[[runDate]:[runDate]], 0), MATCH(tbl_dailyDashboard[[#Headers],[percentSuccessful]], tbl_dateHistory[#Headers], 0)), "-")</f>
        <v>x</v>
      </c>
      <c r="I1477" s="46" t="str">
        <f>IFERROR(INDEX(tbl_dateHistory[], MATCH(tbl_dailyDashboard[[#This Row],[runDate]:[runDate]], tbl_dateHistory[[runDate]:[runDate]], 0), MATCH(tbl_dailyDashboard[[#Headers],[percentBRE]], tbl_dateHistory[#Headers], 0)), "-")</f>
        <v>x</v>
      </c>
      <c r="J1477" s="47" t="str">
        <f>IFERROR(INDEX(tbl_dateHistory[], MATCH(tbl_dailyDashboard[[#This Row],[runDate]:[runDate]], tbl_dateHistory[[runDate]:[runDate]], 0), MATCH(tbl_dailyDashboard[[#Headers],[percentSystemErrors]], tbl_dateHistory[#Headers], 0)), "-")</f>
        <v>x</v>
      </c>
      <c r="K1477" s="69"/>
    </row>
    <row r="1478" spans="2:11" x14ac:dyDescent="0.3">
      <c r="B1478" s="63"/>
      <c r="C1478" s="45" t="str">
        <f>IFERROR((INDEX(tbl_dateHistory[], tbl_dailyDashboard[[#This Row],[rowLookup]], 1)), "-")</f>
        <v>x</v>
      </c>
      <c r="D1478" s="48" t="str">
        <f>IFERROR(INDEX(tbl_dateHistory[], MATCH(tbl_dailyDashboard[[#This Row],[runDate]:[runDate]], tbl_dateHistory[[runDate]:[runDate]], 0), MATCH(tbl_dailyDashboard[[#Headers],[avgBotRunTime]], tbl_dateHistory[#Headers], 0)), "-")</f>
        <v>x</v>
      </c>
      <c r="E1478" s="48" t="str">
        <f>IFERROR(INDEX(tbl_dateHistory[], MATCH(tbl_dailyDashboard[[#This Row],[runDate]:[runDate]], tbl_dateHistory[[runDate]:[runDate]], 0), MATCH(tbl_dailyDashboard[[#Headers],[avgTransactionTime]], tbl_dateHistory[#Headers], 0)), "-")</f>
        <v>x</v>
      </c>
      <c r="F1478" s="5" t="str">
        <f>IFERROR(INDEX(tbl_dateHistory[], MATCH(tbl_dailyDashboard[[#This Row],[runDate]:[runDate]], tbl_dateHistory[[runDate]:[runDate]], 0), MATCH(tbl_dailyDashboard[[#Headers],[botRuns]], tbl_dateHistory[#Headers], 0)), "-")</f>
        <v>x</v>
      </c>
      <c r="G1478" s="6" t="str">
        <f>IFERROR(INDEX(tbl_dateHistory[], MATCH(tbl_dailyDashboard[[#This Row],[runDate]:[runDate]], tbl_dateHistory[[runDate]:[runDate]], 0), MATCH(tbl_dailyDashboard[[#Headers],[totalTransactions]], tbl_dateHistory[#Headers], 0)), "-")</f>
        <v>x</v>
      </c>
      <c r="H1478" s="46" t="str">
        <f>IFERROR(INDEX(tbl_dateHistory[], MATCH(tbl_dailyDashboard[[#This Row],[runDate]:[runDate]], tbl_dateHistory[[runDate]:[runDate]], 0), MATCH(tbl_dailyDashboard[[#Headers],[percentSuccessful]], tbl_dateHistory[#Headers], 0)), "-")</f>
        <v>x</v>
      </c>
      <c r="I1478" s="46" t="str">
        <f>IFERROR(INDEX(tbl_dateHistory[], MATCH(tbl_dailyDashboard[[#This Row],[runDate]:[runDate]], tbl_dateHistory[[runDate]:[runDate]], 0), MATCH(tbl_dailyDashboard[[#Headers],[percentBRE]], tbl_dateHistory[#Headers], 0)), "-")</f>
        <v>x</v>
      </c>
      <c r="J1478" s="47" t="str">
        <f>IFERROR(INDEX(tbl_dateHistory[], MATCH(tbl_dailyDashboard[[#This Row],[runDate]:[runDate]], tbl_dateHistory[[runDate]:[runDate]], 0), MATCH(tbl_dailyDashboard[[#Headers],[percentSystemErrors]], tbl_dateHistory[#Headers], 0)), "-")</f>
        <v>x</v>
      </c>
      <c r="K1478" s="69"/>
    </row>
    <row r="1479" spans="2:11" x14ac:dyDescent="0.3">
      <c r="B1479" s="63"/>
      <c r="C1479" s="45" t="str">
        <f>IFERROR((INDEX(tbl_dateHistory[], tbl_dailyDashboard[[#This Row],[rowLookup]], 1)), "-")</f>
        <v>x</v>
      </c>
      <c r="D1479" s="48" t="str">
        <f>IFERROR(INDEX(tbl_dateHistory[], MATCH(tbl_dailyDashboard[[#This Row],[runDate]:[runDate]], tbl_dateHistory[[runDate]:[runDate]], 0), MATCH(tbl_dailyDashboard[[#Headers],[avgBotRunTime]], tbl_dateHistory[#Headers], 0)), "-")</f>
        <v>x</v>
      </c>
      <c r="E1479" s="48" t="str">
        <f>IFERROR(INDEX(tbl_dateHistory[], MATCH(tbl_dailyDashboard[[#This Row],[runDate]:[runDate]], tbl_dateHistory[[runDate]:[runDate]], 0), MATCH(tbl_dailyDashboard[[#Headers],[avgTransactionTime]], tbl_dateHistory[#Headers], 0)), "-")</f>
        <v>x</v>
      </c>
      <c r="F1479" s="5" t="str">
        <f>IFERROR(INDEX(tbl_dateHistory[], MATCH(tbl_dailyDashboard[[#This Row],[runDate]:[runDate]], tbl_dateHistory[[runDate]:[runDate]], 0), MATCH(tbl_dailyDashboard[[#Headers],[botRuns]], tbl_dateHistory[#Headers], 0)), "-")</f>
        <v>x</v>
      </c>
      <c r="G1479" s="6" t="str">
        <f>IFERROR(INDEX(tbl_dateHistory[], MATCH(tbl_dailyDashboard[[#This Row],[runDate]:[runDate]], tbl_dateHistory[[runDate]:[runDate]], 0), MATCH(tbl_dailyDashboard[[#Headers],[totalTransactions]], tbl_dateHistory[#Headers], 0)), "-")</f>
        <v>x</v>
      </c>
      <c r="H1479" s="46" t="str">
        <f>IFERROR(INDEX(tbl_dateHistory[], MATCH(tbl_dailyDashboard[[#This Row],[runDate]:[runDate]], tbl_dateHistory[[runDate]:[runDate]], 0), MATCH(tbl_dailyDashboard[[#Headers],[percentSuccessful]], tbl_dateHistory[#Headers], 0)), "-")</f>
        <v>x</v>
      </c>
      <c r="I1479" s="46" t="str">
        <f>IFERROR(INDEX(tbl_dateHistory[], MATCH(tbl_dailyDashboard[[#This Row],[runDate]:[runDate]], tbl_dateHistory[[runDate]:[runDate]], 0), MATCH(tbl_dailyDashboard[[#Headers],[percentBRE]], tbl_dateHistory[#Headers], 0)), "-")</f>
        <v>x</v>
      </c>
      <c r="J1479" s="47" t="str">
        <f>IFERROR(INDEX(tbl_dateHistory[], MATCH(tbl_dailyDashboard[[#This Row],[runDate]:[runDate]], tbl_dateHistory[[runDate]:[runDate]], 0), MATCH(tbl_dailyDashboard[[#Headers],[percentSystemErrors]], tbl_dateHistory[#Headers], 0)), "-")</f>
        <v>x</v>
      </c>
      <c r="K1479" s="69"/>
    </row>
    <row r="1480" spans="2:11" x14ac:dyDescent="0.3">
      <c r="B1480" s="63"/>
      <c r="C1480" s="45" t="str">
        <f>IFERROR((INDEX(tbl_dateHistory[], tbl_dailyDashboard[[#This Row],[rowLookup]], 1)), "-")</f>
        <v>x</v>
      </c>
      <c r="D1480" s="48" t="str">
        <f>IFERROR(INDEX(tbl_dateHistory[], MATCH(tbl_dailyDashboard[[#This Row],[runDate]:[runDate]], tbl_dateHistory[[runDate]:[runDate]], 0), MATCH(tbl_dailyDashboard[[#Headers],[avgBotRunTime]], tbl_dateHistory[#Headers], 0)), "-")</f>
        <v>x</v>
      </c>
      <c r="E1480" s="48" t="str">
        <f>IFERROR(INDEX(tbl_dateHistory[], MATCH(tbl_dailyDashboard[[#This Row],[runDate]:[runDate]], tbl_dateHistory[[runDate]:[runDate]], 0), MATCH(tbl_dailyDashboard[[#Headers],[avgTransactionTime]], tbl_dateHistory[#Headers], 0)), "-")</f>
        <v>x</v>
      </c>
      <c r="F1480" s="5" t="str">
        <f>IFERROR(INDEX(tbl_dateHistory[], MATCH(tbl_dailyDashboard[[#This Row],[runDate]:[runDate]], tbl_dateHistory[[runDate]:[runDate]], 0), MATCH(tbl_dailyDashboard[[#Headers],[botRuns]], tbl_dateHistory[#Headers], 0)), "-")</f>
        <v>x</v>
      </c>
      <c r="G1480" s="6" t="str">
        <f>IFERROR(INDEX(tbl_dateHistory[], MATCH(tbl_dailyDashboard[[#This Row],[runDate]:[runDate]], tbl_dateHistory[[runDate]:[runDate]], 0), MATCH(tbl_dailyDashboard[[#Headers],[totalTransactions]], tbl_dateHistory[#Headers], 0)), "-")</f>
        <v>x</v>
      </c>
      <c r="H1480" s="46" t="str">
        <f>IFERROR(INDEX(tbl_dateHistory[], MATCH(tbl_dailyDashboard[[#This Row],[runDate]:[runDate]], tbl_dateHistory[[runDate]:[runDate]], 0), MATCH(tbl_dailyDashboard[[#Headers],[percentSuccessful]], tbl_dateHistory[#Headers], 0)), "-")</f>
        <v>x</v>
      </c>
      <c r="I1480" s="46" t="str">
        <f>IFERROR(INDEX(tbl_dateHistory[], MATCH(tbl_dailyDashboard[[#This Row],[runDate]:[runDate]], tbl_dateHistory[[runDate]:[runDate]], 0), MATCH(tbl_dailyDashboard[[#Headers],[percentBRE]], tbl_dateHistory[#Headers], 0)), "-")</f>
        <v>x</v>
      </c>
      <c r="J1480" s="47" t="str">
        <f>IFERROR(INDEX(tbl_dateHistory[], MATCH(tbl_dailyDashboard[[#This Row],[runDate]:[runDate]], tbl_dateHistory[[runDate]:[runDate]], 0), MATCH(tbl_dailyDashboard[[#Headers],[percentSystemErrors]], tbl_dateHistory[#Headers], 0)), "-")</f>
        <v>x</v>
      </c>
      <c r="K1480" s="69"/>
    </row>
    <row r="1481" spans="2:11" x14ac:dyDescent="0.3">
      <c r="B1481" s="63"/>
      <c r="C1481" s="45" t="str">
        <f>IFERROR((INDEX(tbl_dateHistory[], tbl_dailyDashboard[[#This Row],[rowLookup]], 1)), "-")</f>
        <v>x</v>
      </c>
      <c r="D1481" s="48" t="str">
        <f>IFERROR(INDEX(tbl_dateHistory[], MATCH(tbl_dailyDashboard[[#This Row],[runDate]:[runDate]], tbl_dateHistory[[runDate]:[runDate]], 0), MATCH(tbl_dailyDashboard[[#Headers],[avgBotRunTime]], tbl_dateHistory[#Headers], 0)), "-")</f>
        <v>x</v>
      </c>
      <c r="E1481" s="48" t="str">
        <f>IFERROR(INDEX(tbl_dateHistory[], MATCH(tbl_dailyDashboard[[#This Row],[runDate]:[runDate]], tbl_dateHistory[[runDate]:[runDate]], 0), MATCH(tbl_dailyDashboard[[#Headers],[avgTransactionTime]], tbl_dateHistory[#Headers], 0)), "-")</f>
        <v>x</v>
      </c>
      <c r="F1481" s="5" t="str">
        <f>IFERROR(INDEX(tbl_dateHistory[], MATCH(tbl_dailyDashboard[[#This Row],[runDate]:[runDate]], tbl_dateHistory[[runDate]:[runDate]], 0), MATCH(tbl_dailyDashboard[[#Headers],[botRuns]], tbl_dateHistory[#Headers], 0)), "-")</f>
        <v>x</v>
      </c>
      <c r="G1481" s="6" t="str">
        <f>IFERROR(INDEX(tbl_dateHistory[], MATCH(tbl_dailyDashboard[[#This Row],[runDate]:[runDate]], tbl_dateHistory[[runDate]:[runDate]], 0), MATCH(tbl_dailyDashboard[[#Headers],[totalTransactions]], tbl_dateHistory[#Headers], 0)), "-")</f>
        <v>x</v>
      </c>
      <c r="H1481" s="46" t="str">
        <f>IFERROR(INDEX(tbl_dateHistory[], MATCH(tbl_dailyDashboard[[#This Row],[runDate]:[runDate]], tbl_dateHistory[[runDate]:[runDate]], 0), MATCH(tbl_dailyDashboard[[#Headers],[percentSuccessful]], tbl_dateHistory[#Headers], 0)), "-")</f>
        <v>x</v>
      </c>
      <c r="I1481" s="46" t="str">
        <f>IFERROR(INDEX(tbl_dateHistory[], MATCH(tbl_dailyDashboard[[#This Row],[runDate]:[runDate]], tbl_dateHistory[[runDate]:[runDate]], 0), MATCH(tbl_dailyDashboard[[#Headers],[percentBRE]], tbl_dateHistory[#Headers], 0)), "-")</f>
        <v>x</v>
      </c>
      <c r="J1481" s="47" t="str">
        <f>IFERROR(INDEX(tbl_dateHistory[], MATCH(tbl_dailyDashboard[[#This Row],[runDate]:[runDate]], tbl_dateHistory[[runDate]:[runDate]], 0), MATCH(tbl_dailyDashboard[[#Headers],[percentSystemErrors]], tbl_dateHistory[#Headers], 0)), "-")</f>
        <v>x</v>
      </c>
      <c r="K1481" s="69"/>
    </row>
    <row r="1482" spans="2:11" x14ac:dyDescent="0.3">
      <c r="B1482" s="63"/>
      <c r="C1482" s="45" t="str">
        <f>IFERROR((INDEX(tbl_dateHistory[], tbl_dailyDashboard[[#This Row],[rowLookup]], 1)), "-")</f>
        <v>x</v>
      </c>
      <c r="D1482" s="48" t="str">
        <f>IFERROR(INDEX(tbl_dateHistory[], MATCH(tbl_dailyDashboard[[#This Row],[runDate]:[runDate]], tbl_dateHistory[[runDate]:[runDate]], 0), MATCH(tbl_dailyDashboard[[#Headers],[avgBotRunTime]], tbl_dateHistory[#Headers], 0)), "-")</f>
        <v>x</v>
      </c>
      <c r="E1482" s="48" t="str">
        <f>IFERROR(INDEX(tbl_dateHistory[], MATCH(tbl_dailyDashboard[[#This Row],[runDate]:[runDate]], tbl_dateHistory[[runDate]:[runDate]], 0), MATCH(tbl_dailyDashboard[[#Headers],[avgTransactionTime]], tbl_dateHistory[#Headers], 0)), "-")</f>
        <v>x</v>
      </c>
      <c r="F1482" s="5" t="str">
        <f>IFERROR(INDEX(tbl_dateHistory[], MATCH(tbl_dailyDashboard[[#This Row],[runDate]:[runDate]], tbl_dateHistory[[runDate]:[runDate]], 0), MATCH(tbl_dailyDashboard[[#Headers],[botRuns]], tbl_dateHistory[#Headers], 0)), "-")</f>
        <v>x</v>
      </c>
      <c r="G1482" s="6" t="str">
        <f>IFERROR(INDEX(tbl_dateHistory[], MATCH(tbl_dailyDashboard[[#This Row],[runDate]:[runDate]], tbl_dateHistory[[runDate]:[runDate]], 0), MATCH(tbl_dailyDashboard[[#Headers],[totalTransactions]], tbl_dateHistory[#Headers], 0)), "-")</f>
        <v>x</v>
      </c>
      <c r="H1482" s="46" t="str">
        <f>IFERROR(INDEX(tbl_dateHistory[], MATCH(tbl_dailyDashboard[[#This Row],[runDate]:[runDate]], tbl_dateHistory[[runDate]:[runDate]], 0), MATCH(tbl_dailyDashboard[[#Headers],[percentSuccessful]], tbl_dateHistory[#Headers], 0)), "-")</f>
        <v>x</v>
      </c>
      <c r="I1482" s="46" t="str">
        <f>IFERROR(INDEX(tbl_dateHistory[], MATCH(tbl_dailyDashboard[[#This Row],[runDate]:[runDate]], tbl_dateHistory[[runDate]:[runDate]], 0), MATCH(tbl_dailyDashboard[[#Headers],[percentBRE]], tbl_dateHistory[#Headers], 0)), "-")</f>
        <v>x</v>
      </c>
      <c r="J1482" s="47" t="str">
        <f>IFERROR(INDEX(tbl_dateHistory[], MATCH(tbl_dailyDashboard[[#This Row],[runDate]:[runDate]], tbl_dateHistory[[runDate]:[runDate]], 0), MATCH(tbl_dailyDashboard[[#Headers],[percentSystemErrors]], tbl_dateHistory[#Headers], 0)), "-")</f>
        <v>x</v>
      </c>
      <c r="K1482" s="69"/>
    </row>
    <row r="1483" spans="2:11" x14ac:dyDescent="0.3">
      <c r="B1483" s="63"/>
      <c r="C1483" s="45" t="str">
        <f>IFERROR((INDEX(tbl_dateHistory[], tbl_dailyDashboard[[#This Row],[rowLookup]], 1)), "-")</f>
        <v>x</v>
      </c>
      <c r="D1483" s="48" t="str">
        <f>IFERROR(INDEX(tbl_dateHistory[], MATCH(tbl_dailyDashboard[[#This Row],[runDate]:[runDate]], tbl_dateHistory[[runDate]:[runDate]], 0), MATCH(tbl_dailyDashboard[[#Headers],[avgBotRunTime]], tbl_dateHistory[#Headers], 0)), "-")</f>
        <v>x</v>
      </c>
      <c r="E1483" s="48" t="str">
        <f>IFERROR(INDEX(tbl_dateHistory[], MATCH(tbl_dailyDashboard[[#This Row],[runDate]:[runDate]], tbl_dateHistory[[runDate]:[runDate]], 0), MATCH(tbl_dailyDashboard[[#Headers],[avgTransactionTime]], tbl_dateHistory[#Headers], 0)), "-")</f>
        <v>x</v>
      </c>
      <c r="F1483" s="5" t="str">
        <f>IFERROR(INDEX(tbl_dateHistory[], MATCH(tbl_dailyDashboard[[#This Row],[runDate]:[runDate]], tbl_dateHistory[[runDate]:[runDate]], 0), MATCH(tbl_dailyDashboard[[#Headers],[botRuns]], tbl_dateHistory[#Headers], 0)), "-")</f>
        <v>x</v>
      </c>
      <c r="G1483" s="6" t="str">
        <f>IFERROR(INDEX(tbl_dateHistory[], MATCH(tbl_dailyDashboard[[#This Row],[runDate]:[runDate]], tbl_dateHistory[[runDate]:[runDate]], 0), MATCH(tbl_dailyDashboard[[#Headers],[totalTransactions]], tbl_dateHistory[#Headers], 0)), "-")</f>
        <v>x</v>
      </c>
      <c r="H1483" s="46" t="str">
        <f>IFERROR(INDEX(tbl_dateHistory[], MATCH(tbl_dailyDashboard[[#This Row],[runDate]:[runDate]], tbl_dateHistory[[runDate]:[runDate]], 0), MATCH(tbl_dailyDashboard[[#Headers],[percentSuccessful]], tbl_dateHistory[#Headers], 0)), "-")</f>
        <v>x</v>
      </c>
      <c r="I1483" s="46" t="str">
        <f>IFERROR(INDEX(tbl_dateHistory[], MATCH(tbl_dailyDashboard[[#This Row],[runDate]:[runDate]], tbl_dateHistory[[runDate]:[runDate]], 0), MATCH(tbl_dailyDashboard[[#Headers],[percentBRE]], tbl_dateHistory[#Headers], 0)), "-")</f>
        <v>x</v>
      </c>
      <c r="J1483" s="47" t="str">
        <f>IFERROR(INDEX(tbl_dateHistory[], MATCH(tbl_dailyDashboard[[#This Row],[runDate]:[runDate]], tbl_dateHistory[[runDate]:[runDate]], 0), MATCH(tbl_dailyDashboard[[#Headers],[percentSystemErrors]], tbl_dateHistory[#Headers], 0)), "-")</f>
        <v>x</v>
      </c>
      <c r="K1483" s="69"/>
    </row>
    <row r="1484" spans="2:11" x14ac:dyDescent="0.3">
      <c r="B1484" s="63"/>
      <c r="C1484" s="45" t="str">
        <f>IFERROR((INDEX(tbl_dateHistory[], tbl_dailyDashboard[[#This Row],[rowLookup]], 1)), "-")</f>
        <v>x</v>
      </c>
      <c r="D1484" s="48" t="str">
        <f>IFERROR(INDEX(tbl_dateHistory[], MATCH(tbl_dailyDashboard[[#This Row],[runDate]:[runDate]], tbl_dateHistory[[runDate]:[runDate]], 0), MATCH(tbl_dailyDashboard[[#Headers],[avgBotRunTime]], tbl_dateHistory[#Headers], 0)), "-")</f>
        <v>x</v>
      </c>
      <c r="E1484" s="48" t="str">
        <f>IFERROR(INDEX(tbl_dateHistory[], MATCH(tbl_dailyDashboard[[#This Row],[runDate]:[runDate]], tbl_dateHistory[[runDate]:[runDate]], 0), MATCH(tbl_dailyDashboard[[#Headers],[avgTransactionTime]], tbl_dateHistory[#Headers], 0)), "-")</f>
        <v>x</v>
      </c>
      <c r="F1484" s="5" t="str">
        <f>IFERROR(INDEX(tbl_dateHistory[], MATCH(tbl_dailyDashboard[[#This Row],[runDate]:[runDate]], tbl_dateHistory[[runDate]:[runDate]], 0), MATCH(tbl_dailyDashboard[[#Headers],[botRuns]], tbl_dateHistory[#Headers], 0)), "-")</f>
        <v>x</v>
      </c>
      <c r="G1484" s="6" t="str">
        <f>IFERROR(INDEX(tbl_dateHistory[], MATCH(tbl_dailyDashboard[[#This Row],[runDate]:[runDate]], tbl_dateHistory[[runDate]:[runDate]], 0), MATCH(tbl_dailyDashboard[[#Headers],[totalTransactions]], tbl_dateHistory[#Headers], 0)), "-")</f>
        <v>x</v>
      </c>
      <c r="H1484" s="46" t="str">
        <f>IFERROR(INDEX(tbl_dateHistory[], MATCH(tbl_dailyDashboard[[#This Row],[runDate]:[runDate]], tbl_dateHistory[[runDate]:[runDate]], 0), MATCH(tbl_dailyDashboard[[#Headers],[percentSuccessful]], tbl_dateHistory[#Headers], 0)), "-")</f>
        <v>x</v>
      </c>
      <c r="I1484" s="46" t="str">
        <f>IFERROR(INDEX(tbl_dateHistory[], MATCH(tbl_dailyDashboard[[#This Row],[runDate]:[runDate]], tbl_dateHistory[[runDate]:[runDate]], 0), MATCH(tbl_dailyDashboard[[#Headers],[percentBRE]], tbl_dateHistory[#Headers], 0)), "-")</f>
        <v>x</v>
      </c>
      <c r="J1484" s="47" t="str">
        <f>IFERROR(INDEX(tbl_dateHistory[], MATCH(tbl_dailyDashboard[[#This Row],[runDate]:[runDate]], tbl_dateHistory[[runDate]:[runDate]], 0), MATCH(tbl_dailyDashboard[[#Headers],[percentSystemErrors]], tbl_dateHistory[#Headers], 0)), "-")</f>
        <v>x</v>
      </c>
      <c r="K1484" s="69"/>
    </row>
    <row r="1485" spans="2:11" x14ac:dyDescent="0.3">
      <c r="B1485" s="63"/>
      <c r="C1485" s="45" t="str">
        <f>IFERROR((INDEX(tbl_dateHistory[], tbl_dailyDashboard[[#This Row],[rowLookup]], 1)), "-")</f>
        <v>x</v>
      </c>
      <c r="D1485" s="48" t="str">
        <f>IFERROR(INDEX(tbl_dateHistory[], MATCH(tbl_dailyDashboard[[#This Row],[runDate]:[runDate]], tbl_dateHistory[[runDate]:[runDate]], 0), MATCH(tbl_dailyDashboard[[#Headers],[avgBotRunTime]], tbl_dateHistory[#Headers], 0)), "-")</f>
        <v>x</v>
      </c>
      <c r="E1485" s="48" t="str">
        <f>IFERROR(INDEX(tbl_dateHistory[], MATCH(tbl_dailyDashboard[[#This Row],[runDate]:[runDate]], tbl_dateHistory[[runDate]:[runDate]], 0), MATCH(tbl_dailyDashboard[[#Headers],[avgTransactionTime]], tbl_dateHistory[#Headers], 0)), "-")</f>
        <v>x</v>
      </c>
      <c r="F1485" s="5" t="str">
        <f>IFERROR(INDEX(tbl_dateHistory[], MATCH(tbl_dailyDashboard[[#This Row],[runDate]:[runDate]], tbl_dateHistory[[runDate]:[runDate]], 0), MATCH(tbl_dailyDashboard[[#Headers],[botRuns]], tbl_dateHistory[#Headers], 0)), "-")</f>
        <v>x</v>
      </c>
      <c r="G1485" s="6" t="str">
        <f>IFERROR(INDEX(tbl_dateHistory[], MATCH(tbl_dailyDashboard[[#This Row],[runDate]:[runDate]], tbl_dateHistory[[runDate]:[runDate]], 0), MATCH(tbl_dailyDashboard[[#Headers],[totalTransactions]], tbl_dateHistory[#Headers], 0)), "-")</f>
        <v>x</v>
      </c>
      <c r="H1485" s="46" t="str">
        <f>IFERROR(INDEX(tbl_dateHistory[], MATCH(tbl_dailyDashboard[[#This Row],[runDate]:[runDate]], tbl_dateHistory[[runDate]:[runDate]], 0), MATCH(tbl_dailyDashboard[[#Headers],[percentSuccessful]], tbl_dateHistory[#Headers], 0)), "-")</f>
        <v>x</v>
      </c>
      <c r="I1485" s="46" t="str">
        <f>IFERROR(INDEX(tbl_dateHistory[], MATCH(tbl_dailyDashboard[[#This Row],[runDate]:[runDate]], tbl_dateHistory[[runDate]:[runDate]], 0), MATCH(tbl_dailyDashboard[[#Headers],[percentBRE]], tbl_dateHistory[#Headers], 0)), "-")</f>
        <v>x</v>
      </c>
      <c r="J1485" s="47" t="str">
        <f>IFERROR(INDEX(tbl_dateHistory[], MATCH(tbl_dailyDashboard[[#This Row],[runDate]:[runDate]], tbl_dateHistory[[runDate]:[runDate]], 0), MATCH(tbl_dailyDashboard[[#Headers],[percentSystemErrors]], tbl_dateHistory[#Headers], 0)), "-")</f>
        <v>x</v>
      </c>
      <c r="K1485" s="69"/>
    </row>
    <row r="1486" spans="2:11" x14ac:dyDescent="0.3">
      <c r="B1486" s="63"/>
      <c r="C1486" s="45" t="str">
        <f>IFERROR((INDEX(tbl_dateHistory[], tbl_dailyDashboard[[#This Row],[rowLookup]], 1)), "-")</f>
        <v>x</v>
      </c>
      <c r="D1486" s="48" t="str">
        <f>IFERROR(INDEX(tbl_dateHistory[], MATCH(tbl_dailyDashboard[[#This Row],[runDate]:[runDate]], tbl_dateHistory[[runDate]:[runDate]], 0), MATCH(tbl_dailyDashboard[[#Headers],[avgBotRunTime]], tbl_dateHistory[#Headers], 0)), "-")</f>
        <v>x</v>
      </c>
      <c r="E1486" s="48" t="str">
        <f>IFERROR(INDEX(tbl_dateHistory[], MATCH(tbl_dailyDashboard[[#This Row],[runDate]:[runDate]], tbl_dateHistory[[runDate]:[runDate]], 0), MATCH(tbl_dailyDashboard[[#Headers],[avgTransactionTime]], tbl_dateHistory[#Headers], 0)), "-")</f>
        <v>x</v>
      </c>
      <c r="F1486" s="5" t="str">
        <f>IFERROR(INDEX(tbl_dateHistory[], MATCH(tbl_dailyDashboard[[#This Row],[runDate]:[runDate]], tbl_dateHistory[[runDate]:[runDate]], 0), MATCH(tbl_dailyDashboard[[#Headers],[botRuns]], tbl_dateHistory[#Headers], 0)), "-")</f>
        <v>x</v>
      </c>
      <c r="G1486" s="6" t="str">
        <f>IFERROR(INDEX(tbl_dateHistory[], MATCH(tbl_dailyDashboard[[#This Row],[runDate]:[runDate]], tbl_dateHistory[[runDate]:[runDate]], 0), MATCH(tbl_dailyDashboard[[#Headers],[totalTransactions]], tbl_dateHistory[#Headers], 0)), "-")</f>
        <v>x</v>
      </c>
      <c r="H1486" s="46" t="str">
        <f>IFERROR(INDEX(tbl_dateHistory[], MATCH(tbl_dailyDashboard[[#This Row],[runDate]:[runDate]], tbl_dateHistory[[runDate]:[runDate]], 0), MATCH(tbl_dailyDashboard[[#Headers],[percentSuccessful]], tbl_dateHistory[#Headers], 0)), "-")</f>
        <v>x</v>
      </c>
      <c r="I1486" s="46" t="str">
        <f>IFERROR(INDEX(tbl_dateHistory[], MATCH(tbl_dailyDashboard[[#This Row],[runDate]:[runDate]], tbl_dateHistory[[runDate]:[runDate]], 0), MATCH(tbl_dailyDashboard[[#Headers],[percentBRE]], tbl_dateHistory[#Headers], 0)), "-")</f>
        <v>x</v>
      </c>
      <c r="J1486" s="47" t="str">
        <f>IFERROR(INDEX(tbl_dateHistory[], MATCH(tbl_dailyDashboard[[#This Row],[runDate]:[runDate]], tbl_dateHistory[[runDate]:[runDate]], 0), MATCH(tbl_dailyDashboard[[#Headers],[percentSystemErrors]], tbl_dateHistory[#Headers], 0)), "-")</f>
        <v>x</v>
      </c>
      <c r="K1486" s="69"/>
    </row>
    <row r="1487" spans="2:11" x14ac:dyDescent="0.3">
      <c r="B1487" s="63"/>
      <c r="C1487" s="45" t="str">
        <f>IFERROR((INDEX(tbl_dateHistory[], tbl_dailyDashboard[[#This Row],[rowLookup]], 1)), "-")</f>
        <v>x</v>
      </c>
      <c r="D1487" s="48" t="str">
        <f>IFERROR(INDEX(tbl_dateHistory[], MATCH(tbl_dailyDashboard[[#This Row],[runDate]:[runDate]], tbl_dateHistory[[runDate]:[runDate]], 0), MATCH(tbl_dailyDashboard[[#Headers],[avgBotRunTime]], tbl_dateHistory[#Headers], 0)), "-")</f>
        <v>x</v>
      </c>
      <c r="E1487" s="48" t="str">
        <f>IFERROR(INDEX(tbl_dateHistory[], MATCH(tbl_dailyDashboard[[#This Row],[runDate]:[runDate]], tbl_dateHistory[[runDate]:[runDate]], 0), MATCH(tbl_dailyDashboard[[#Headers],[avgTransactionTime]], tbl_dateHistory[#Headers], 0)), "-")</f>
        <v>x</v>
      </c>
      <c r="F1487" s="5" t="str">
        <f>IFERROR(INDEX(tbl_dateHistory[], MATCH(tbl_dailyDashboard[[#This Row],[runDate]:[runDate]], tbl_dateHistory[[runDate]:[runDate]], 0), MATCH(tbl_dailyDashboard[[#Headers],[botRuns]], tbl_dateHistory[#Headers], 0)), "-")</f>
        <v>x</v>
      </c>
      <c r="G1487" s="6" t="str">
        <f>IFERROR(INDEX(tbl_dateHistory[], MATCH(tbl_dailyDashboard[[#This Row],[runDate]:[runDate]], tbl_dateHistory[[runDate]:[runDate]], 0), MATCH(tbl_dailyDashboard[[#Headers],[totalTransactions]], tbl_dateHistory[#Headers], 0)), "-")</f>
        <v>x</v>
      </c>
      <c r="H1487" s="46" t="str">
        <f>IFERROR(INDEX(tbl_dateHistory[], MATCH(tbl_dailyDashboard[[#This Row],[runDate]:[runDate]], tbl_dateHistory[[runDate]:[runDate]], 0), MATCH(tbl_dailyDashboard[[#Headers],[percentSuccessful]], tbl_dateHistory[#Headers], 0)), "-")</f>
        <v>x</v>
      </c>
      <c r="I1487" s="46" t="str">
        <f>IFERROR(INDEX(tbl_dateHistory[], MATCH(tbl_dailyDashboard[[#This Row],[runDate]:[runDate]], tbl_dateHistory[[runDate]:[runDate]], 0), MATCH(tbl_dailyDashboard[[#Headers],[percentBRE]], tbl_dateHistory[#Headers], 0)), "-")</f>
        <v>x</v>
      </c>
      <c r="J1487" s="47" t="str">
        <f>IFERROR(INDEX(tbl_dateHistory[], MATCH(tbl_dailyDashboard[[#This Row],[runDate]:[runDate]], tbl_dateHistory[[runDate]:[runDate]], 0), MATCH(tbl_dailyDashboard[[#Headers],[percentSystemErrors]], tbl_dateHistory[#Headers], 0)), "-")</f>
        <v>x</v>
      </c>
      <c r="K1487" s="69"/>
    </row>
    <row r="1488" spans="2:11" x14ac:dyDescent="0.3">
      <c r="B1488" s="63"/>
      <c r="C1488" s="45" t="str">
        <f>IFERROR((INDEX(tbl_dateHistory[], tbl_dailyDashboard[[#This Row],[rowLookup]], 1)), "-")</f>
        <v>x</v>
      </c>
      <c r="D1488" s="48" t="str">
        <f>IFERROR(INDEX(tbl_dateHistory[], MATCH(tbl_dailyDashboard[[#This Row],[runDate]:[runDate]], tbl_dateHistory[[runDate]:[runDate]], 0), MATCH(tbl_dailyDashboard[[#Headers],[avgBotRunTime]], tbl_dateHistory[#Headers], 0)), "-")</f>
        <v>x</v>
      </c>
      <c r="E1488" s="48" t="str">
        <f>IFERROR(INDEX(tbl_dateHistory[], MATCH(tbl_dailyDashboard[[#This Row],[runDate]:[runDate]], tbl_dateHistory[[runDate]:[runDate]], 0), MATCH(tbl_dailyDashboard[[#Headers],[avgTransactionTime]], tbl_dateHistory[#Headers], 0)), "-")</f>
        <v>x</v>
      </c>
      <c r="F1488" s="5" t="str">
        <f>IFERROR(INDEX(tbl_dateHistory[], MATCH(tbl_dailyDashboard[[#This Row],[runDate]:[runDate]], tbl_dateHistory[[runDate]:[runDate]], 0), MATCH(tbl_dailyDashboard[[#Headers],[botRuns]], tbl_dateHistory[#Headers], 0)), "-")</f>
        <v>x</v>
      </c>
      <c r="G1488" s="6" t="str">
        <f>IFERROR(INDEX(tbl_dateHistory[], MATCH(tbl_dailyDashboard[[#This Row],[runDate]:[runDate]], tbl_dateHistory[[runDate]:[runDate]], 0), MATCH(tbl_dailyDashboard[[#Headers],[totalTransactions]], tbl_dateHistory[#Headers], 0)), "-")</f>
        <v>x</v>
      </c>
      <c r="H1488" s="46" t="str">
        <f>IFERROR(INDEX(tbl_dateHistory[], MATCH(tbl_dailyDashboard[[#This Row],[runDate]:[runDate]], tbl_dateHistory[[runDate]:[runDate]], 0), MATCH(tbl_dailyDashboard[[#Headers],[percentSuccessful]], tbl_dateHistory[#Headers], 0)), "-")</f>
        <v>x</v>
      </c>
      <c r="I1488" s="46" t="str">
        <f>IFERROR(INDEX(tbl_dateHistory[], MATCH(tbl_dailyDashboard[[#This Row],[runDate]:[runDate]], tbl_dateHistory[[runDate]:[runDate]], 0), MATCH(tbl_dailyDashboard[[#Headers],[percentBRE]], tbl_dateHistory[#Headers], 0)), "-")</f>
        <v>x</v>
      </c>
      <c r="J1488" s="47" t="str">
        <f>IFERROR(INDEX(tbl_dateHistory[], MATCH(tbl_dailyDashboard[[#This Row],[runDate]:[runDate]], tbl_dateHistory[[runDate]:[runDate]], 0), MATCH(tbl_dailyDashboard[[#Headers],[percentSystemErrors]], tbl_dateHistory[#Headers], 0)), "-")</f>
        <v>x</v>
      </c>
      <c r="K1488" s="69"/>
    </row>
    <row r="1489" spans="2:11" x14ac:dyDescent="0.3">
      <c r="B1489" s="63"/>
      <c r="C1489" s="45" t="str">
        <f>IFERROR((INDEX(tbl_dateHistory[], tbl_dailyDashboard[[#This Row],[rowLookup]], 1)), "-")</f>
        <v>x</v>
      </c>
      <c r="D1489" s="48" t="str">
        <f>IFERROR(INDEX(tbl_dateHistory[], MATCH(tbl_dailyDashboard[[#This Row],[runDate]:[runDate]], tbl_dateHistory[[runDate]:[runDate]], 0), MATCH(tbl_dailyDashboard[[#Headers],[avgBotRunTime]], tbl_dateHistory[#Headers], 0)), "-")</f>
        <v>x</v>
      </c>
      <c r="E1489" s="48" t="str">
        <f>IFERROR(INDEX(tbl_dateHistory[], MATCH(tbl_dailyDashboard[[#This Row],[runDate]:[runDate]], tbl_dateHistory[[runDate]:[runDate]], 0), MATCH(tbl_dailyDashboard[[#Headers],[avgTransactionTime]], tbl_dateHistory[#Headers], 0)), "-")</f>
        <v>x</v>
      </c>
      <c r="F1489" s="5" t="str">
        <f>IFERROR(INDEX(tbl_dateHistory[], MATCH(tbl_dailyDashboard[[#This Row],[runDate]:[runDate]], tbl_dateHistory[[runDate]:[runDate]], 0), MATCH(tbl_dailyDashboard[[#Headers],[botRuns]], tbl_dateHistory[#Headers], 0)), "-")</f>
        <v>x</v>
      </c>
      <c r="G1489" s="6" t="str">
        <f>IFERROR(INDEX(tbl_dateHistory[], MATCH(tbl_dailyDashboard[[#This Row],[runDate]:[runDate]], tbl_dateHistory[[runDate]:[runDate]], 0), MATCH(tbl_dailyDashboard[[#Headers],[totalTransactions]], tbl_dateHistory[#Headers], 0)), "-")</f>
        <v>x</v>
      </c>
      <c r="H1489" s="46" t="str">
        <f>IFERROR(INDEX(tbl_dateHistory[], MATCH(tbl_dailyDashboard[[#This Row],[runDate]:[runDate]], tbl_dateHistory[[runDate]:[runDate]], 0), MATCH(tbl_dailyDashboard[[#Headers],[percentSuccessful]], tbl_dateHistory[#Headers], 0)), "-")</f>
        <v>x</v>
      </c>
      <c r="I1489" s="46" t="str">
        <f>IFERROR(INDEX(tbl_dateHistory[], MATCH(tbl_dailyDashboard[[#This Row],[runDate]:[runDate]], tbl_dateHistory[[runDate]:[runDate]], 0), MATCH(tbl_dailyDashboard[[#Headers],[percentBRE]], tbl_dateHistory[#Headers], 0)), "-")</f>
        <v>x</v>
      </c>
      <c r="J1489" s="47" t="str">
        <f>IFERROR(INDEX(tbl_dateHistory[], MATCH(tbl_dailyDashboard[[#This Row],[runDate]:[runDate]], tbl_dateHistory[[runDate]:[runDate]], 0), MATCH(tbl_dailyDashboard[[#Headers],[percentSystemErrors]], tbl_dateHistory[#Headers], 0)), "-")</f>
        <v>x</v>
      </c>
      <c r="K1489" s="69"/>
    </row>
    <row r="1490" spans="2:11" x14ac:dyDescent="0.3">
      <c r="B1490" s="63"/>
      <c r="C1490" s="45" t="str">
        <f>IFERROR((INDEX(tbl_dateHistory[], tbl_dailyDashboard[[#This Row],[rowLookup]], 1)), "-")</f>
        <v>x</v>
      </c>
      <c r="D1490" s="48" t="str">
        <f>IFERROR(INDEX(tbl_dateHistory[], MATCH(tbl_dailyDashboard[[#This Row],[runDate]:[runDate]], tbl_dateHistory[[runDate]:[runDate]], 0), MATCH(tbl_dailyDashboard[[#Headers],[avgBotRunTime]], tbl_dateHistory[#Headers], 0)), "-")</f>
        <v>x</v>
      </c>
      <c r="E1490" s="48" t="str">
        <f>IFERROR(INDEX(tbl_dateHistory[], MATCH(tbl_dailyDashboard[[#This Row],[runDate]:[runDate]], tbl_dateHistory[[runDate]:[runDate]], 0), MATCH(tbl_dailyDashboard[[#Headers],[avgTransactionTime]], tbl_dateHistory[#Headers], 0)), "-")</f>
        <v>x</v>
      </c>
      <c r="F1490" s="5" t="str">
        <f>IFERROR(INDEX(tbl_dateHistory[], MATCH(tbl_dailyDashboard[[#This Row],[runDate]:[runDate]], tbl_dateHistory[[runDate]:[runDate]], 0), MATCH(tbl_dailyDashboard[[#Headers],[botRuns]], tbl_dateHistory[#Headers], 0)), "-")</f>
        <v>x</v>
      </c>
      <c r="G1490" s="6" t="str">
        <f>IFERROR(INDEX(tbl_dateHistory[], MATCH(tbl_dailyDashboard[[#This Row],[runDate]:[runDate]], tbl_dateHistory[[runDate]:[runDate]], 0), MATCH(tbl_dailyDashboard[[#Headers],[totalTransactions]], tbl_dateHistory[#Headers], 0)), "-")</f>
        <v>x</v>
      </c>
      <c r="H1490" s="46" t="str">
        <f>IFERROR(INDEX(tbl_dateHistory[], MATCH(tbl_dailyDashboard[[#This Row],[runDate]:[runDate]], tbl_dateHistory[[runDate]:[runDate]], 0), MATCH(tbl_dailyDashboard[[#Headers],[percentSuccessful]], tbl_dateHistory[#Headers], 0)), "-")</f>
        <v>x</v>
      </c>
      <c r="I1490" s="46" t="str">
        <f>IFERROR(INDEX(tbl_dateHistory[], MATCH(tbl_dailyDashboard[[#This Row],[runDate]:[runDate]], tbl_dateHistory[[runDate]:[runDate]], 0), MATCH(tbl_dailyDashboard[[#Headers],[percentBRE]], tbl_dateHistory[#Headers], 0)), "-")</f>
        <v>x</v>
      </c>
      <c r="J1490" s="47" t="str">
        <f>IFERROR(INDEX(tbl_dateHistory[], MATCH(tbl_dailyDashboard[[#This Row],[runDate]:[runDate]], tbl_dateHistory[[runDate]:[runDate]], 0), MATCH(tbl_dailyDashboard[[#Headers],[percentSystemErrors]], tbl_dateHistory[#Headers], 0)), "-")</f>
        <v>x</v>
      </c>
      <c r="K1490" s="69"/>
    </row>
    <row r="1491" spans="2:11" x14ac:dyDescent="0.3">
      <c r="B1491" s="63"/>
      <c r="C1491" s="45" t="str">
        <f>IFERROR((INDEX(tbl_dateHistory[], tbl_dailyDashboard[[#This Row],[rowLookup]], 1)), "-")</f>
        <v>x</v>
      </c>
      <c r="D1491" s="48" t="str">
        <f>IFERROR(INDEX(tbl_dateHistory[], MATCH(tbl_dailyDashboard[[#This Row],[runDate]:[runDate]], tbl_dateHistory[[runDate]:[runDate]], 0), MATCH(tbl_dailyDashboard[[#Headers],[avgBotRunTime]], tbl_dateHistory[#Headers], 0)), "-")</f>
        <v>x</v>
      </c>
      <c r="E1491" s="48" t="str">
        <f>IFERROR(INDEX(tbl_dateHistory[], MATCH(tbl_dailyDashboard[[#This Row],[runDate]:[runDate]], tbl_dateHistory[[runDate]:[runDate]], 0), MATCH(tbl_dailyDashboard[[#Headers],[avgTransactionTime]], tbl_dateHistory[#Headers], 0)), "-")</f>
        <v>x</v>
      </c>
      <c r="F1491" s="5" t="str">
        <f>IFERROR(INDEX(tbl_dateHistory[], MATCH(tbl_dailyDashboard[[#This Row],[runDate]:[runDate]], tbl_dateHistory[[runDate]:[runDate]], 0), MATCH(tbl_dailyDashboard[[#Headers],[botRuns]], tbl_dateHistory[#Headers], 0)), "-")</f>
        <v>x</v>
      </c>
      <c r="G1491" s="6" t="str">
        <f>IFERROR(INDEX(tbl_dateHistory[], MATCH(tbl_dailyDashboard[[#This Row],[runDate]:[runDate]], tbl_dateHistory[[runDate]:[runDate]], 0), MATCH(tbl_dailyDashboard[[#Headers],[totalTransactions]], tbl_dateHistory[#Headers], 0)), "-")</f>
        <v>x</v>
      </c>
      <c r="H1491" s="46" t="str">
        <f>IFERROR(INDEX(tbl_dateHistory[], MATCH(tbl_dailyDashboard[[#This Row],[runDate]:[runDate]], tbl_dateHistory[[runDate]:[runDate]], 0), MATCH(tbl_dailyDashboard[[#Headers],[percentSuccessful]], tbl_dateHistory[#Headers], 0)), "-")</f>
        <v>x</v>
      </c>
      <c r="I1491" s="46" t="str">
        <f>IFERROR(INDEX(tbl_dateHistory[], MATCH(tbl_dailyDashboard[[#This Row],[runDate]:[runDate]], tbl_dateHistory[[runDate]:[runDate]], 0), MATCH(tbl_dailyDashboard[[#Headers],[percentBRE]], tbl_dateHistory[#Headers], 0)), "-")</f>
        <v>x</v>
      </c>
      <c r="J1491" s="47" t="str">
        <f>IFERROR(INDEX(tbl_dateHistory[], MATCH(tbl_dailyDashboard[[#This Row],[runDate]:[runDate]], tbl_dateHistory[[runDate]:[runDate]], 0), MATCH(tbl_dailyDashboard[[#Headers],[percentSystemErrors]], tbl_dateHistory[#Headers], 0)), "-")</f>
        <v>x</v>
      </c>
      <c r="K1491" s="69"/>
    </row>
    <row r="1492" spans="2:11" x14ac:dyDescent="0.3">
      <c r="B1492" s="63"/>
      <c r="C1492" s="45" t="str">
        <f>IFERROR((INDEX(tbl_dateHistory[], tbl_dailyDashboard[[#This Row],[rowLookup]], 1)), "-")</f>
        <v>x</v>
      </c>
      <c r="D1492" s="48" t="str">
        <f>IFERROR(INDEX(tbl_dateHistory[], MATCH(tbl_dailyDashboard[[#This Row],[runDate]:[runDate]], tbl_dateHistory[[runDate]:[runDate]], 0), MATCH(tbl_dailyDashboard[[#Headers],[avgBotRunTime]], tbl_dateHistory[#Headers], 0)), "-")</f>
        <v>x</v>
      </c>
      <c r="E1492" s="48" t="str">
        <f>IFERROR(INDEX(tbl_dateHistory[], MATCH(tbl_dailyDashboard[[#This Row],[runDate]:[runDate]], tbl_dateHistory[[runDate]:[runDate]], 0), MATCH(tbl_dailyDashboard[[#Headers],[avgTransactionTime]], tbl_dateHistory[#Headers], 0)), "-")</f>
        <v>x</v>
      </c>
      <c r="F1492" s="5" t="str">
        <f>IFERROR(INDEX(tbl_dateHistory[], MATCH(tbl_dailyDashboard[[#This Row],[runDate]:[runDate]], tbl_dateHistory[[runDate]:[runDate]], 0), MATCH(tbl_dailyDashboard[[#Headers],[botRuns]], tbl_dateHistory[#Headers], 0)), "-")</f>
        <v>x</v>
      </c>
      <c r="G1492" s="6" t="str">
        <f>IFERROR(INDEX(tbl_dateHistory[], MATCH(tbl_dailyDashboard[[#This Row],[runDate]:[runDate]], tbl_dateHistory[[runDate]:[runDate]], 0), MATCH(tbl_dailyDashboard[[#Headers],[totalTransactions]], tbl_dateHistory[#Headers], 0)), "-")</f>
        <v>x</v>
      </c>
      <c r="H1492" s="46" t="str">
        <f>IFERROR(INDEX(tbl_dateHistory[], MATCH(tbl_dailyDashboard[[#This Row],[runDate]:[runDate]], tbl_dateHistory[[runDate]:[runDate]], 0), MATCH(tbl_dailyDashboard[[#Headers],[percentSuccessful]], tbl_dateHistory[#Headers], 0)), "-")</f>
        <v>x</v>
      </c>
      <c r="I1492" s="46" t="str">
        <f>IFERROR(INDEX(tbl_dateHistory[], MATCH(tbl_dailyDashboard[[#This Row],[runDate]:[runDate]], tbl_dateHistory[[runDate]:[runDate]], 0), MATCH(tbl_dailyDashboard[[#Headers],[percentBRE]], tbl_dateHistory[#Headers], 0)), "-")</f>
        <v>x</v>
      </c>
      <c r="J1492" s="47" t="str">
        <f>IFERROR(INDEX(tbl_dateHistory[], MATCH(tbl_dailyDashboard[[#This Row],[runDate]:[runDate]], tbl_dateHistory[[runDate]:[runDate]], 0), MATCH(tbl_dailyDashboard[[#Headers],[percentSystemErrors]], tbl_dateHistory[#Headers], 0)), "-")</f>
        <v>x</v>
      </c>
      <c r="K1492" s="69"/>
    </row>
    <row r="1493" spans="2:11" x14ac:dyDescent="0.3">
      <c r="B1493" s="63"/>
      <c r="C1493" s="45" t="str">
        <f>IFERROR((INDEX(tbl_dateHistory[], tbl_dailyDashboard[[#This Row],[rowLookup]], 1)), "-")</f>
        <v>x</v>
      </c>
      <c r="D1493" s="48" t="str">
        <f>IFERROR(INDEX(tbl_dateHistory[], MATCH(tbl_dailyDashboard[[#This Row],[runDate]:[runDate]], tbl_dateHistory[[runDate]:[runDate]], 0), MATCH(tbl_dailyDashboard[[#Headers],[avgBotRunTime]], tbl_dateHistory[#Headers], 0)), "-")</f>
        <v>x</v>
      </c>
      <c r="E1493" s="48" t="str">
        <f>IFERROR(INDEX(tbl_dateHistory[], MATCH(tbl_dailyDashboard[[#This Row],[runDate]:[runDate]], tbl_dateHistory[[runDate]:[runDate]], 0), MATCH(tbl_dailyDashboard[[#Headers],[avgTransactionTime]], tbl_dateHistory[#Headers], 0)), "-")</f>
        <v>x</v>
      </c>
      <c r="F1493" s="5" t="str">
        <f>IFERROR(INDEX(tbl_dateHistory[], MATCH(tbl_dailyDashboard[[#This Row],[runDate]:[runDate]], tbl_dateHistory[[runDate]:[runDate]], 0), MATCH(tbl_dailyDashboard[[#Headers],[botRuns]], tbl_dateHistory[#Headers], 0)), "-")</f>
        <v>x</v>
      </c>
      <c r="G1493" s="6" t="str">
        <f>IFERROR(INDEX(tbl_dateHistory[], MATCH(tbl_dailyDashboard[[#This Row],[runDate]:[runDate]], tbl_dateHistory[[runDate]:[runDate]], 0), MATCH(tbl_dailyDashboard[[#Headers],[totalTransactions]], tbl_dateHistory[#Headers], 0)), "-")</f>
        <v>x</v>
      </c>
      <c r="H1493" s="46" t="str">
        <f>IFERROR(INDEX(tbl_dateHistory[], MATCH(tbl_dailyDashboard[[#This Row],[runDate]:[runDate]], tbl_dateHistory[[runDate]:[runDate]], 0), MATCH(tbl_dailyDashboard[[#Headers],[percentSuccessful]], tbl_dateHistory[#Headers], 0)), "-")</f>
        <v>x</v>
      </c>
      <c r="I1493" s="46" t="str">
        <f>IFERROR(INDEX(tbl_dateHistory[], MATCH(tbl_dailyDashboard[[#This Row],[runDate]:[runDate]], tbl_dateHistory[[runDate]:[runDate]], 0), MATCH(tbl_dailyDashboard[[#Headers],[percentBRE]], tbl_dateHistory[#Headers], 0)), "-")</f>
        <v>x</v>
      </c>
      <c r="J1493" s="47" t="str">
        <f>IFERROR(INDEX(tbl_dateHistory[], MATCH(tbl_dailyDashboard[[#This Row],[runDate]:[runDate]], tbl_dateHistory[[runDate]:[runDate]], 0), MATCH(tbl_dailyDashboard[[#Headers],[percentSystemErrors]], tbl_dateHistory[#Headers], 0)), "-")</f>
        <v>x</v>
      </c>
      <c r="K1493" s="69"/>
    </row>
    <row r="1494" spans="2:11" x14ac:dyDescent="0.3">
      <c r="B1494" s="63"/>
      <c r="C1494" s="45" t="str">
        <f>IFERROR((INDEX(tbl_dateHistory[], tbl_dailyDashboard[[#This Row],[rowLookup]], 1)), "-")</f>
        <v>x</v>
      </c>
      <c r="D1494" s="48" t="str">
        <f>IFERROR(INDEX(tbl_dateHistory[], MATCH(tbl_dailyDashboard[[#This Row],[runDate]:[runDate]], tbl_dateHistory[[runDate]:[runDate]], 0), MATCH(tbl_dailyDashboard[[#Headers],[avgBotRunTime]], tbl_dateHistory[#Headers], 0)), "-")</f>
        <v>x</v>
      </c>
      <c r="E1494" s="48" t="str">
        <f>IFERROR(INDEX(tbl_dateHistory[], MATCH(tbl_dailyDashboard[[#This Row],[runDate]:[runDate]], tbl_dateHistory[[runDate]:[runDate]], 0), MATCH(tbl_dailyDashboard[[#Headers],[avgTransactionTime]], tbl_dateHistory[#Headers], 0)), "-")</f>
        <v>x</v>
      </c>
      <c r="F1494" s="5" t="str">
        <f>IFERROR(INDEX(tbl_dateHistory[], MATCH(tbl_dailyDashboard[[#This Row],[runDate]:[runDate]], tbl_dateHistory[[runDate]:[runDate]], 0), MATCH(tbl_dailyDashboard[[#Headers],[botRuns]], tbl_dateHistory[#Headers], 0)), "-")</f>
        <v>x</v>
      </c>
      <c r="G1494" s="6" t="str">
        <f>IFERROR(INDEX(tbl_dateHistory[], MATCH(tbl_dailyDashboard[[#This Row],[runDate]:[runDate]], tbl_dateHistory[[runDate]:[runDate]], 0), MATCH(tbl_dailyDashboard[[#Headers],[totalTransactions]], tbl_dateHistory[#Headers], 0)), "-")</f>
        <v>x</v>
      </c>
      <c r="H1494" s="46" t="str">
        <f>IFERROR(INDEX(tbl_dateHistory[], MATCH(tbl_dailyDashboard[[#This Row],[runDate]:[runDate]], tbl_dateHistory[[runDate]:[runDate]], 0), MATCH(tbl_dailyDashboard[[#Headers],[percentSuccessful]], tbl_dateHistory[#Headers], 0)), "-")</f>
        <v>x</v>
      </c>
      <c r="I1494" s="46" t="str">
        <f>IFERROR(INDEX(tbl_dateHistory[], MATCH(tbl_dailyDashboard[[#This Row],[runDate]:[runDate]], tbl_dateHistory[[runDate]:[runDate]], 0), MATCH(tbl_dailyDashboard[[#Headers],[percentBRE]], tbl_dateHistory[#Headers], 0)), "-")</f>
        <v>x</v>
      </c>
      <c r="J1494" s="47" t="str">
        <f>IFERROR(INDEX(tbl_dateHistory[], MATCH(tbl_dailyDashboard[[#This Row],[runDate]:[runDate]], tbl_dateHistory[[runDate]:[runDate]], 0), MATCH(tbl_dailyDashboard[[#Headers],[percentSystemErrors]], tbl_dateHistory[#Headers], 0)), "-")</f>
        <v>x</v>
      </c>
      <c r="K1494" s="69"/>
    </row>
    <row r="1495" spans="2:11" x14ac:dyDescent="0.3">
      <c r="B1495" s="63"/>
      <c r="C1495" s="45" t="str">
        <f>IFERROR((INDEX(tbl_dateHistory[], tbl_dailyDashboard[[#This Row],[rowLookup]], 1)), "-")</f>
        <v>x</v>
      </c>
      <c r="D1495" s="48" t="str">
        <f>IFERROR(INDEX(tbl_dateHistory[], MATCH(tbl_dailyDashboard[[#This Row],[runDate]:[runDate]], tbl_dateHistory[[runDate]:[runDate]], 0), MATCH(tbl_dailyDashboard[[#Headers],[avgBotRunTime]], tbl_dateHistory[#Headers], 0)), "-")</f>
        <v>x</v>
      </c>
      <c r="E1495" s="48" t="str">
        <f>IFERROR(INDEX(tbl_dateHistory[], MATCH(tbl_dailyDashboard[[#This Row],[runDate]:[runDate]], tbl_dateHistory[[runDate]:[runDate]], 0), MATCH(tbl_dailyDashboard[[#Headers],[avgTransactionTime]], tbl_dateHistory[#Headers], 0)), "-")</f>
        <v>x</v>
      </c>
      <c r="F1495" s="5" t="str">
        <f>IFERROR(INDEX(tbl_dateHistory[], MATCH(tbl_dailyDashboard[[#This Row],[runDate]:[runDate]], tbl_dateHistory[[runDate]:[runDate]], 0), MATCH(tbl_dailyDashboard[[#Headers],[botRuns]], tbl_dateHistory[#Headers], 0)), "-")</f>
        <v>x</v>
      </c>
      <c r="G1495" s="6" t="str">
        <f>IFERROR(INDEX(tbl_dateHistory[], MATCH(tbl_dailyDashboard[[#This Row],[runDate]:[runDate]], tbl_dateHistory[[runDate]:[runDate]], 0), MATCH(tbl_dailyDashboard[[#Headers],[totalTransactions]], tbl_dateHistory[#Headers], 0)), "-")</f>
        <v>x</v>
      </c>
      <c r="H1495" s="46" t="str">
        <f>IFERROR(INDEX(tbl_dateHistory[], MATCH(tbl_dailyDashboard[[#This Row],[runDate]:[runDate]], tbl_dateHistory[[runDate]:[runDate]], 0), MATCH(tbl_dailyDashboard[[#Headers],[percentSuccessful]], tbl_dateHistory[#Headers], 0)), "-")</f>
        <v>x</v>
      </c>
      <c r="I1495" s="46" t="str">
        <f>IFERROR(INDEX(tbl_dateHistory[], MATCH(tbl_dailyDashboard[[#This Row],[runDate]:[runDate]], tbl_dateHistory[[runDate]:[runDate]], 0), MATCH(tbl_dailyDashboard[[#Headers],[percentBRE]], tbl_dateHistory[#Headers], 0)), "-")</f>
        <v>x</v>
      </c>
      <c r="J1495" s="47" t="str">
        <f>IFERROR(INDEX(tbl_dateHistory[], MATCH(tbl_dailyDashboard[[#This Row],[runDate]:[runDate]], tbl_dateHistory[[runDate]:[runDate]], 0), MATCH(tbl_dailyDashboard[[#Headers],[percentSystemErrors]], tbl_dateHistory[#Headers], 0)), "-")</f>
        <v>x</v>
      </c>
      <c r="K1495" s="69"/>
    </row>
    <row r="1496" spans="2:11" x14ac:dyDescent="0.3">
      <c r="B1496" s="63"/>
      <c r="C1496" s="45" t="str">
        <f>IFERROR((INDEX(tbl_dateHistory[], tbl_dailyDashboard[[#This Row],[rowLookup]], 1)), "-")</f>
        <v>x</v>
      </c>
      <c r="D1496" s="48" t="str">
        <f>IFERROR(INDEX(tbl_dateHistory[], MATCH(tbl_dailyDashboard[[#This Row],[runDate]:[runDate]], tbl_dateHistory[[runDate]:[runDate]], 0), MATCH(tbl_dailyDashboard[[#Headers],[avgBotRunTime]], tbl_dateHistory[#Headers], 0)), "-")</f>
        <v>x</v>
      </c>
      <c r="E1496" s="48" t="str">
        <f>IFERROR(INDEX(tbl_dateHistory[], MATCH(tbl_dailyDashboard[[#This Row],[runDate]:[runDate]], tbl_dateHistory[[runDate]:[runDate]], 0), MATCH(tbl_dailyDashboard[[#Headers],[avgTransactionTime]], tbl_dateHistory[#Headers], 0)), "-")</f>
        <v>x</v>
      </c>
      <c r="F1496" s="5" t="str">
        <f>IFERROR(INDEX(tbl_dateHistory[], MATCH(tbl_dailyDashboard[[#This Row],[runDate]:[runDate]], tbl_dateHistory[[runDate]:[runDate]], 0), MATCH(tbl_dailyDashboard[[#Headers],[botRuns]], tbl_dateHistory[#Headers], 0)), "-")</f>
        <v>x</v>
      </c>
      <c r="G1496" s="6" t="str">
        <f>IFERROR(INDEX(tbl_dateHistory[], MATCH(tbl_dailyDashboard[[#This Row],[runDate]:[runDate]], tbl_dateHistory[[runDate]:[runDate]], 0), MATCH(tbl_dailyDashboard[[#Headers],[totalTransactions]], tbl_dateHistory[#Headers], 0)), "-")</f>
        <v>x</v>
      </c>
      <c r="H1496" s="46" t="str">
        <f>IFERROR(INDEX(tbl_dateHistory[], MATCH(tbl_dailyDashboard[[#This Row],[runDate]:[runDate]], tbl_dateHistory[[runDate]:[runDate]], 0), MATCH(tbl_dailyDashboard[[#Headers],[percentSuccessful]], tbl_dateHistory[#Headers], 0)), "-")</f>
        <v>x</v>
      </c>
      <c r="I1496" s="46" t="str">
        <f>IFERROR(INDEX(tbl_dateHistory[], MATCH(tbl_dailyDashboard[[#This Row],[runDate]:[runDate]], tbl_dateHistory[[runDate]:[runDate]], 0), MATCH(tbl_dailyDashboard[[#Headers],[percentBRE]], tbl_dateHistory[#Headers], 0)), "-")</f>
        <v>x</v>
      </c>
      <c r="J1496" s="47" t="str">
        <f>IFERROR(INDEX(tbl_dateHistory[], MATCH(tbl_dailyDashboard[[#This Row],[runDate]:[runDate]], tbl_dateHistory[[runDate]:[runDate]], 0), MATCH(tbl_dailyDashboard[[#Headers],[percentSystemErrors]], tbl_dateHistory[#Headers], 0)), "-")</f>
        <v>x</v>
      </c>
      <c r="K1496" s="69"/>
    </row>
    <row r="1497" spans="2:11" x14ac:dyDescent="0.3">
      <c r="B1497" s="63"/>
      <c r="C1497" s="45" t="str">
        <f>IFERROR((INDEX(tbl_dateHistory[], tbl_dailyDashboard[[#This Row],[rowLookup]], 1)), "-")</f>
        <v>x</v>
      </c>
      <c r="D1497" s="48" t="str">
        <f>IFERROR(INDEX(tbl_dateHistory[], MATCH(tbl_dailyDashboard[[#This Row],[runDate]:[runDate]], tbl_dateHistory[[runDate]:[runDate]], 0), MATCH(tbl_dailyDashboard[[#Headers],[avgBotRunTime]], tbl_dateHistory[#Headers], 0)), "-")</f>
        <v>x</v>
      </c>
      <c r="E1497" s="48" t="str">
        <f>IFERROR(INDEX(tbl_dateHistory[], MATCH(tbl_dailyDashboard[[#This Row],[runDate]:[runDate]], tbl_dateHistory[[runDate]:[runDate]], 0), MATCH(tbl_dailyDashboard[[#Headers],[avgTransactionTime]], tbl_dateHistory[#Headers], 0)), "-")</f>
        <v>x</v>
      </c>
      <c r="F1497" s="5" t="str">
        <f>IFERROR(INDEX(tbl_dateHistory[], MATCH(tbl_dailyDashboard[[#This Row],[runDate]:[runDate]], tbl_dateHistory[[runDate]:[runDate]], 0), MATCH(tbl_dailyDashboard[[#Headers],[botRuns]], tbl_dateHistory[#Headers], 0)), "-")</f>
        <v>x</v>
      </c>
      <c r="G1497" s="6" t="str">
        <f>IFERROR(INDEX(tbl_dateHistory[], MATCH(tbl_dailyDashboard[[#This Row],[runDate]:[runDate]], tbl_dateHistory[[runDate]:[runDate]], 0), MATCH(tbl_dailyDashboard[[#Headers],[totalTransactions]], tbl_dateHistory[#Headers], 0)), "-")</f>
        <v>x</v>
      </c>
      <c r="H1497" s="46" t="str">
        <f>IFERROR(INDEX(tbl_dateHistory[], MATCH(tbl_dailyDashboard[[#This Row],[runDate]:[runDate]], tbl_dateHistory[[runDate]:[runDate]], 0), MATCH(tbl_dailyDashboard[[#Headers],[percentSuccessful]], tbl_dateHistory[#Headers], 0)), "-")</f>
        <v>x</v>
      </c>
      <c r="I1497" s="46" t="str">
        <f>IFERROR(INDEX(tbl_dateHistory[], MATCH(tbl_dailyDashboard[[#This Row],[runDate]:[runDate]], tbl_dateHistory[[runDate]:[runDate]], 0), MATCH(tbl_dailyDashboard[[#Headers],[percentBRE]], tbl_dateHistory[#Headers], 0)), "-")</f>
        <v>x</v>
      </c>
      <c r="J1497" s="47" t="str">
        <f>IFERROR(INDEX(tbl_dateHistory[], MATCH(tbl_dailyDashboard[[#This Row],[runDate]:[runDate]], tbl_dateHistory[[runDate]:[runDate]], 0), MATCH(tbl_dailyDashboard[[#Headers],[percentSystemErrors]], tbl_dateHistory[#Headers], 0)), "-")</f>
        <v>x</v>
      </c>
      <c r="K1497" s="69"/>
    </row>
    <row r="1498" spans="2:11" x14ac:dyDescent="0.3">
      <c r="B1498" s="63"/>
      <c r="C1498" s="45" t="str">
        <f>IFERROR((INDEX(tbl_dateHistory[], tbl_dailyDashboard[[#This Row],[rowLookup]], 1)), "-")</f>
        <v>x</v>
      </c>
      <c r="D1498" s="48" t="str">
        <f>IFERROR(INDEX(tbl_dateHistory[], MATCH(tbl_dailyDashboard[[#This Row],[runDate]:[runDate]], tbl_dateHistory[[runDate]:[runDate]], 0), MATCH(tbl_dailyDashboard[[#Headers],[avgBotRunTime]], tbl_dateHistory[#Headers], 0)), "-")</f>
        <v>x</v>
      </c>
      <c r="E1498" s="48" t="str">
        <f>IFERROR(INDEX(tbl_dateHistory[], MATCH(tbl_dailyDashboard[[#This Row],[runDate]:[runDate]], tbl_dateHistory[[runDate]:[runDate]], 0), MATCH(tbl_dailyDashboard[[#Headers],[avgTransactionTime]], tbl_dateHistory[#Headers], 0)), "-")</f>
        <v>x</v>
      </c>
      <c r="F1498" s="5" t="str">
        <f>IFERROR(INDEX(tbl_dateHistory[], MATCH(tbl_dailyDashboard[[#This Row],[runDate]:[runDate]], tbl_dateHistory[[runDate]:[runDate]], 0), MATCH(tbl_dailyDashboard[[#Headers],[botRuns]], tbl_dateHistory[#Headers], 0)), "-")</f>
        <v>x</v>
      </c>
      <c r="G1498" s="6" t="str">
        <f>IFERROR(INDEX(tbl_dateHistory[], MATCH(tbl_dailyDashboard[[#This Row],[runDate]:[runDate]], tbl_dateHistory[[runDate]:[runDate]], 0), MATCH(tbl_dailyDashboard[[#Headers],[totalTransactions]], tbl_dateHistory[#Headers], 0)), "-")</f>
        <v>x</v>
      </c>
      <c r="H1498" s="46" t="str">
        <f>IFERROR(INDEX(tbl_dateHistory[], MATCH(tbl_dailyDashboard[[#This Row],[runDate]:[runDate]], tbl_dateHistory[[runDate]:[runDate]], 0), MATCH(tbl_dailyDashboard[[#Headers],[percentSuccessful]], tbl_dateHistory[#Headers], 0)), "-")</f>
        <v>x</v>
      </c>
      <c r="I1498" s="46" t="str">
        <f>IFERROR(INDEX(tbl_dateHistory[], MATCH(tbl_dailyDashboard[[#This Row],[runDate]:[runDate]], tbl_dateHistory[[runDate]:[runDate]], 0), MATCH(tbl_dailyDashboard[[#Headers],[percentBRE]], tbl_dateHistory[#Headers], 0)), "-")</f>
        <v>x</v>
      </c>
      <c r="J1498" s="47" t="str">
        <f>IFERROR(INDEX(tbl_dateHistory[], MATCH(tbl_dailyDashboard[[#This Row],[runDate]:[runDate]], tbl_dateHistory[[runDate]:[runDate]], 0), MATCH(tbl_dailyDashboard[[#Headers],[percentSystemErrors]], tbl_dateHistory[#Headers], 0)), "-")</f>
        <v>x</v>
      </c>
      <c r="K1498" s="69"/>
    </row>
    <row r="1499" spans="2:11" x14ac:dyDescent="0.3">
      <c r="B1499" s="63"/>
      <c r="C1499" s="45" t="str">
        <f>IFERROR((INDEX(tbl_dateHistory[], tbl_dailyDashboard[[#This Row],[rowLookup]], 1)), "-")</f>
        <v>x</v>
      </c>
      <c r="D1499" s="48" t="str">
        <f>IFERROR(INDEX(tbl_dateHistory[], MATCH(tbl_dailyDashboard[[#This Row],[runDate]:[runDate]], tbl_dateHistory[[runDate]:[runDate]], 0), MATCH(tbl_dailyDashboard[[#Headers],[avgBotRunTime]], tbl_dateHistory[#Headers], 0)), "-")</f>
        <v>x</v>
      </c>
      <c r="E1499" s="48" t="str">
        <f>IFERROR(INDEX(tbl_dateHistory[], MATCH(tbl_dailyDashboard[[#This Row],[runDate]:[runDate]], tbl_dateHistory[[runDate]:[runDate]], 0), MATCH(tbl_dailyDashboard[[#Headers],[avgTransactionTime]], tbl_dateHistory[#Headers], 0)), "-")</f>
        <v>x</v>
      </c>
      <c r="F1499" s="5" t="str">
        <f>IFERROR(INDEX(tbl_dateHistory[], MATCH(tbl_dailyDashboard[[#This Row],[runDate]:[runDate]], tbl_dateHistory[[runDate]:[runDate]], 0), MATCH(tbl_dailyDashboard[[#Headers],[botRuns]], tbl_dateHistory[#Headers], 0)), "-")</f>
        <v>x</v>
      </c>
      <c r="G1499" s="6" t="str">
        <f>IFERROR(INDEX(tbl_dateHistory[], MATCH(tbl_dailyDashboard[[#This Row],[runDate]:[runDate]], tbl_dateHistory[[runDate]:[runDate]], 0), MATCH(tbl_dailyDashboard[[#Headers],[totalTransactions]], tbl_dateHistory[#Headers], 0)), "-")</f>
        <v>x</v>
      </c>
      <c r="H1499" s="46" t="str">
        <f>IFERROR(INDEX(tbl_dateHistory[], MATCH(tbl_dailyDashboard[[#This Row],[runDate]:[runDate]], tbl_dateHistory[[runDate]:[runDate]], 0), MATCH(tbl_dailyDashboard[[#Headers],[percentSuccessful]], tbl_dateHistory[#Headers], 0)), "-")</f>
        <v>x</v>
      </c>
      <c r="I1499" s="46" t="str">
        <f>IFERROR(INDEX(tbl_dateHistory[], MATCH(tbl_dailyDashboard[[#This Row],[runDate]:[runDate]], tbl_dateHistory[[runDate]:[runDate]], 0), MATCH(tbl_dailyDashboard[[#Headers],[percentBRE]], tbl_dateHistory[#Headers], 0)), "-")</f>
        <v>x</v>
      </c>
      <c r="J1499" s="47" t="str">
        <f>IFERROR(INDEX(tbl_dateHistory[], MATCH(tbl_dailyDashboard[[#This Row],[runDate]:[runDate]], tbl_dateHistory[[runDate]:[runDate]], 0), MATCH(tbl_dailyDashboard[[#Headers],[percentSystemErrors]], tbl_dateHistory[#Headers], 0)), "-")</f>
        <v>x</v>
      </c>
      <c r="K1499" s="69"/>
    </row>
    <row r="1500" spans="2:11" x14ac:dyDescent="0.3">
      <c r="B1500" s="63"/>
      <c r="C1500" s="45" t="str">
        <f>IFERROR((INDEX(tbl_dateHistory[], tbl_dailyDashboard[[#This Row],[rowLookup]], 1)), "-")</f>
        <v>x</v>
      </c>
      <c r="D1500" s="48" t="str">
        <f>IFERROR(INDEX(tbl_dateHistory[], MATCH(tbl_dailyDashboard[[#This Row],[runDate]:[runDate]], tbl_dateHistory[[runDate]:[runDate]], 0), MATCH(tbl_dailyDashboard[[#Headers],[avgBotRunTime]], tbl_dateHistory[#Headers], 0)), "-")</f>
        <v>x</v>
      </c>
      <c r="E1500" s="48" t="str">
        <f>IFERROR(INDEX(tbl_dateHistory[], MATCH(tbl_dailyDashboard[[#This Row],[runDate]:[runDate]], tbl_dateHistory[[runDate]:[runDate]], 0), MATCH(tbl_dailyDashboard[[#Headers],[avgTransactionTime]], tbl_dateHistory[#Headers], 0)), "-")</f>
        <v>x</v>
      </c>
      <c r="F1500" s="5" t="str">
        <f>IFERROR(INDEX(tbl_dateHistory[], MATCH(tbl_dailyDashboard[[#This Row],[runDate]:[runDate]], tbl_dateHistory[[runDate]:[runDate]], 0), MATCH(tbl_dailyDashboard[[#Headers],[botRuns]], tbl_dateHistory[#Headers], 0)), "-")</f>
        <v>x</v>
      </c>
      <c r="G1500" s="6" t="str">
        <f>IFERROR(INDEX(tbl_dateHistory[], MATCH(tbl_dailyDashboard[[#This Row],[runDate]:[runDate]], tbl_dateHistory[[runDate]:[runDate]], 0), MATCH(tbl_dailyDashboard[[#Headers],[totalTransactions]], tbl_dateHistory[#Headers], 0)), "-")</f>
        <v>x</v>
      </c>
      <c r="H1500" s="46" t="str">
        <f>IFERROR(INDEX(tbl_dateHistory[], MATCH(tbl_dailyDashboard[[#This Row],[runDate]:[runDate]], tbl_dateHistory[[runDate]:[runDate]], 0), MATCH(tbl_dailyDashboard[[#Headers],[percentSuccessful]], tbl_dateHistory[#Headers], 0)), "-")</f>
        <v>x</v>
      </c>
      <c r="I1500" s="46" t="str">
        <f>IFERROR(INDEX(tbl_dateHistory[], MATCH(tbl_dailyDashboard[[#This Row],[runDate]:[runDate]], tbl_dateHistory[[runDate]:[runDate]], 0), MATCH(tbl_dailyDashboard[[#Headers],[percentBRE]], tbl_dateHistory[#Headers], 0)), "-")</f>
        <v>x</v>
      </c>
      <c r="J1500" s="47" t="str">
        <f>IFERROR(INDEX(tbl_dateHistory[], MATCH(tbl_dailyDashboard[[#This Row],[runDate]:[runDate]], tbl_dateHistory[[runDate]:[runDate]], 0), MATCH(tbl_dailyDashboard[[#Headers],[percentSystemErrors]], tbl_dateHistory[#Headers], 0)), "-")</f>
        <v>x</v>
      </c>
      <c r="K1500" s="69"/>
    </row>
    <row r="1501" spans="2:11" x14ac:dyDescent="0.3">
      <c r="B1501" s="63"/>
      <c r="C1501" s="45" t="str">
        <f>IFERROR((INDEX(tbl_dateHistory[], tbl_dailyDashboard[[#This Row],[rowLookup]], 1)), "-")</f>
        <v>x</v>
      </c>
      <c r="D1501" s="48" t="str">
        <f>IFERROR(INDEX(tbl_dateHistory[], MATCH(tbl_dailyDashboard[[#This Row],[runDate]:[runDate]], tbl_dateHistory[[runDate]:[runDate]], 0), MATCH(tbl_dailyDashboard[[#Headers],[avgBotRunTime]], tbl_dateHistory[#Headers], 0)), "-")</f>
        <v>x</v>
      </c>
      <c r="E1501" s="48" t="str">
        <f>IFERROR(INDEX(tbl_dateHistory[], MATCH(tbl_dailyDashboard[[#This Row],[runDate]:[runDate]], tbl_dateHistory[[runDate]:[runDate]], 0), MATCH(tbl_dailyDashboard[[#Headers],[avgTransactionTime]], tbl_dateHistory[#Headers], 0)), "-")</f>
        <v>x</v>
      </c>
      <c r="F1501" s="5" t="str">
        <f>IFERROR(INDEX(tbl_dateHistory[], MATCH(tbl_dailyDashboard[[#This Row],[runDate]:[runDate]], tbl_dateHistory[[runDate]:[runDate]], 0), MATCH(tbl_dailyDashboard[[#Headers],[botRuns]], tbl_dateHistory[#Headers], 0)), "-")</f>
        <v>x</v>
      </c>
      <c r="G1501" s="6" t="str">
        <f>IFERROR(INDEX(tbl_dateHistory[], MATCH(tbl_dailyDashboard[[#This Row],[runDate]:[runDate]], tbl_dateHistory[[runDate]:[runDate]], 0), MATCH(tbl_dailyDashboard[[#Headers],[totalTransactions]], tbl_dateHistory[#Headers], 0)), "-")</f>
        <v>x</v>
      </c>
      <c r="H1501" s="46" t="str">
        <f>IFERROR(INDEX(tbl_dateHistory[], MATCH(tbl_dailyDashboard[[#This Row],[runDate]:[runDate]], tbl_dateHistory[[runDate]:[runDate]], 0), MATCH(tbl_dailyDashboard[[#Headers],[percentSuccessful]], tbl_dateHistory[#Headers], 0)), "-")</f>
        <v>x</v>
      </c>
      <c r="I1501" s="46" t="str">
        <f>IFERROR(INDEX(tbl_dateHistory[], MATCH(tbl_dailyDashboard[[#This Row],[runDate]:[runDate]], tbl_dateHistory[[runDate]:[runDate]], 0), MATCH(tbl_dailyDashboard[[#Headers],[percentBRE]], tbl_dateHistory[#Headers], 0)), "-")</f>
        <v>x</v>
      </c>
      <c r="J1501" s="47" t="str">
        <f>IFERROR(INDEX(tbl_dateHistory[], MATCH(tbl_dailyDashboard[[#This Row],[runDate]:[runDate]], tbl_dateHistory[[runDate]:[runDate]], 0), MATCH(tbl_dailyDashboard[[#Headers],[percentSystemErrors]], tbl_dateHistory[#Headers], 0)), "-")</f>
        <v>x</v>
      </c>
      <c r="K1501" s="69"/>
    </row>
    <row r="1502" spans="2:11" x14ac:dyDescent="0.3">
      <c r="B1502" s="63"/>
      <c r="C1502" s="45" t="str">
        <f>IFERROR((INDEX(tbl_dateHistory[], tbl_dailyDashboard[[#This Row],[rowLookup]], 1)), "-")</f>
        <v>x</v>
      </c>
      <c r="D1502" s="48" t="str">
        <f>IFERROR(INDEX(tbl_dateHistory[], MATCH(tbl_dailyDashboard[[#This Row],[runDate]:[runDate]], tbl_dateHistory[[runDate]:[runDate]], 0), MATCH(tbl_dailyDashboard[[#Headers],[avgBotRunTime]], tbl_dateHistory[#Headers], 0)), "-")</f>
        <v>x</v>
      </c>
      <c r="E1502" s="48" t="str">
        <f>IFERROR(INDEX(tbl_dateHistory[], MATCH(tbl_dailyDashboard[[#This Row],[runDate]:[runDate]], tbl_dateHistory[[runDate]:[runDate]], 0), MATCH(tbl_dailyDashboard[[#Headers],[avgTransactionTime]], tbl_dateHistory[#Headers], 0)), "-")</f>
        <v>x</v>
      </c>
      <c r="F1502" s="5" t="str">
        <f>IFERROR(INDEX(tbl_dateHistory[], MATCH(tbl_dailyDashboard[[#This Row],[runDate]:[runDate]], tbl_dateHistory[[runDate]:[runDate]], 0), MATCH(tbl_dailyDashboard[[#Headers],[botRuns]], tbl_dateHistory[#Headers], 0)), "-")</f>
        <v>x</v>
      </c>
      <c r="G1502" s="6" t="str">
        <f>IFERROR(INDEX(tbl_dateHistory[], MATCH(tbl_dailyDashboard[[#This Row],[runDate]:[runDate]], tbl_dateHistory[[runDate]:[runDate]], 0), MATCH(tbl_dailyDashboard[[#Headers],[totalTransactions]], tbl_dateHistory[#Headers], 0)), "-")</f>
        <v>x</v>
      </c>
      <c r="H1502" s="46" t="str">
        <f>IFERROR(INDEX(tbl_dateHistory[], MATCH(tbl_dailyDashboard[[#This Row],[runDate]:[runDate]], tbl_dateHistory[[runDate]:[runDate]], 0), MATCH(tbl_dailyDashboard[[#Headers],[percentSuccessful]], tbl_dateHistory[#Headers], 0)), "-")</f>
        <v>x</v>
      </c>
      <c r="I1502" s="46" t="str">
        <f>IFERROR(INDEX(tbl_dateHistory[], MATCH(tbl_dailyDashboard[[#This Row],[runDate]:[runDate]], tbl_dateHistory[[runDate]:[runDate]], 0), MATCH(tbl_dailyDashboard[[#Headers],[percentBRE]], tbl_dateHistory[#Headers], 0)), "-")</f>
        <v>x</v>
      </c>
      <c r="J1502" s="47" t="str">
        <f>IFERROR(INDEX(tbl_dateHistory[], MATCH(tbl_dailyDashboard[[#This Row],[runDate]:[runDate]], tbl_dateHistory[[runDate]:[runDate]], 0), MATCH(tbl_dailyDashboard[[#Headers],[percentSystemErrors]], tbl_dateHistory[#Headers], 0)), "-")</f>
        <v>x</v>
      </c>
      <c r="K1502" s="69"/>
    </row>
    <row r="1503" spans="2:11" x14ac:dyDescent="0.3">
      <c r="B1503" s="63"/>
      <c r="C1503" s="45" t="str">
        <f>IFERROR((INDEX(tbl_dateHistory[], tbl_dailyDashboard[[#This Row],[rowLookup]], 1)), "-")</f>
        <v>x</v>
      </c>
      <c r="D1503" s="48" t="str">
        <f>IFERROR(INDEX(tbl_dateHistory[], MATCH(tbl_dailyDashboard[[#This Row],[runDate]:[runDate]], tbl_dateHistory[[runDate]:[runDate]], 0), MATCH(tbl_dailyDashboard[[#Headers],[avgBotRunTime]], tbl_dateHistory[#Headers], 0)), "-")</f>
        <v>x</v>
      </c>
      <c r="E1503" s="48" t="str">
        <f>IFERROR(INDEX(tbl_dateHistory[], MATCH(tbl_dailyDashboard[[#This Row],[runDate]:[runDate]], tbl_dateHistory[[runDate]:[runDate]], 0), MATCH(tbl_dailyDashboard[[#Headers],[avgTransactionTime]], tbl_dateHistory[#Headers], 0)), "-")</f>
        <v>x</v>
      </c>
      <c r="F1503" s="5" t="str">
        <f>IFERROR(INDEX(tbl_dateHistory[], MATCH(tbl_dailyDashboard[[#This Row],[runDate]:[runDate]], tbl_dateHistory[[runDate]:[runDate]], 0), MATCH(tbl_dailyDashboard[[#Headers],[botRuns]], tbl_dateHistory[#Headers], 0)), "-")</f>
        <v>x</v>
      </c>
      <c r="G1503" s="6" t="str">
        <f>IFERROR(INDEX(tbl_dateHistory[], MATCH(tbl_dailyDashboard[[#This Row],[runDate]:[runDate]], tbl_dateHistory[[runDate]:[runDate]], 0), MATCH(tbl_dailyDashboard[[#Headers],[totalTransactions]], tbl_dateHistory[#Headers], 0)), "-")</f>
        <v>x</v>
      </c>
      <c r="H1503" s="46" t="str">
        <f>IFERROR(INDEX(tbl_dateHistory[], MATCH(tbl_dailyDashboard[[#This Row],[runDate]:[runDate]], tbl_dateHistory[[runDate]:[runDate]], 0), MATCH(tbl_dailyDashboard[[#Headers],[percentSuccessful]], tbl_dateHistory[#Headers], 0)), "-")</f>
        <v>x</v>
      </c>
      <c r="I1503" s="46" t="str">
        <f>IFERROR(INDEX(tbl_dateHistory[], MATCH(tbl_dailyDashboard[[#This Row],[runDate]:[runDate]], tbl_dateHistory[[runDate]:[runDate]], 0), MATCH(tbl_dailyDashboard[[#Headers],[percentBRE]], tbl_dateHistory[#Headers], 0)), "-")</f>
        <v>x</v>
      </c>
      <c r="J1503" s="47" t="str">
        <f>IFERROR(INDEX(tbl_dateHistory[], MATCH(tbl_dailyDashboard[[#This Row],[runDate]:[runDate]], tbl_dateHistory[[runDate]:[runDate]], 0), MATCH(tbl_dailyDashboard[[#Headers],[percentSystemErrors]], tbl_dateHistory[#Headers], 0)), "-")</f>
        <v>x</v>
      </c>
      <c r="K1503" s="69"/>
    </row>
    <row r="1504" spans="2:11" x14ac:dyDescent="0.3">
      <c r="B1504" s="63"/>
      <c r="C1504" s="45" t="str">
        <f>IFERROR((INDEX(tbl_dateHistory[], tbl_dailyDashboard[[#This Row],[rowLookup]], 1)), "-")</f>
        <v>x</v>
      </c>
      <c r="D1504" s="48" t="str">
        <f>IFERROR(INDEX(tbl_dateHistory[], MATCH(tbl_dailyDashboard[[#This Row],[runDate]:[runDate]], tbl_dateHistory[[runDate]:[runDate]], 0), MATCH(tbl_dailyDashboard[[#Headers],[avgBotRunTime]], tbl_dateHistory[#Headers], 0)), "-")</f>
        <v>x</v>
      </c>
      <c r="E1504" s="48" t="str">
        <f>IFERROR(INDEX(tbl_dateHistory[], MATCH(tbl_dailyDashboard[[#This Row],[runDate]:[runDate]], tbl_dateHistory[[runDate]:[runDate]], 0), MATCH(tbl_dailyDashboard[[#Headers],[avgTransactionTime]], tbl_dateHistory[#Headers], 0)), "-")</f>
        <v>x</v>
      </c>
      <c r="F1504" s="5" t="str">
        <f>IFERROR(INDEX(tbl_dateHistory[], MATCH(tbl_dailyDashboard[[#This Row],[runDate]:[runDate]], tbl_dateHistory[[runDate]:[runDate]], 0), MATCH(tbl_dailyDashboard[[#Headers],[botRuns]], tbl_dateHistory[#Headers], 0)), "-")</f>
        <v>x</v>
      </c>
      <c r="G1504" s="6" t="str">
        <f>IFERROR(INDEX(tbl_dateHistory[], MATCH(tbl_dailyDashboard[[#This Row],[runDate]:[runDate]], tbl_dateHistory[[runDate]:[runDate]], 0), MATCH(tbl_dailyDashboard[[#Headers],[totalTransactions]], tbl_dateHistory[#Headers], 0)), "-")</f>
        <v>x</v>
      </c>
      <c r="H1504" s="46" t="str">
        <f>IFERROR(INDEX(tbl_dateHistory[], MATCH(tbl_dailyDashboard[[#This Row],[runDate]:[runDate]], tbl_dateHistory[[runDate]:[runDate]], 0), MATCH(tbl_dailyDashboard[[#Headers],[percentSuccessful]], tbl_dateHistory[#Headers], 0)), "-")</f>
        <v>x</v>
      </c>
      <c r="I1504" s="46" t="str">
        <f>IFERROR(INDEX(tbl_dateHistory[], MATCH(tbl_dailyDashboard[[#This Row],[runDate]:[runDate]], tbl_dateHistory[[runDate]:[runDate]], 0), MATCH(tbl_dailyDashboard[[#Headers],[percentBRE]], tbl_dateHistory[#Headers], 0)), "-")</f>
        <v>x</v>
      </c>
      <c r="J1504" s="47" t="str">
        <f>IFERROR(INDEX(tbl_dateHistory[], MATCH(tbl_dailyDashboard[[#This Row],[runDate]:[runDate]], tbl_dateHistory[[runDate]:[runDate]], 0), MATCH(tbl_dailyDashboard[[#Headers],[percentSystemErrors]], tbl_dateHistory[#Headers], 0)), "-")</f>
        <v>x</v>
      </c>
      <c r="K1504" s="69"/>
    </row>
    <row r="1505" spans="2:11" x14ac:dyDescent="0.3">
      <c r="B1505" s="63"/>
      <c r="C1505" s="45" t="str">
        <f>IFERROR((INDEX(tbl_dateHistory[], tbl_dailyDashboard[[#This Row],[rowLookup]], 1)), "-")</f>
        <v>x</v>
      </c>
      <c r="D1505" s="48" t="str">
        <f>IFERROR(INDEX(tbl_dateHistory[], MATCH(tbl_dailyDashboard[[#This Row],[runDate]:[runDate]], tbl_dateHistory[[runDate]:[runDate]], 0), MATCH(tbl_dailyDashboard[[#Headers],[avgBotRunTime]], tbl_dateHistory[#Headers], 0)), "-")</f>
        <v>x</v>
      </c>
      <c r="E1505" s="48" t="str">
        <f>IFERROR(INDEX(tbl_dateHistory[], MATCH(tbl_dailyDashboard[[#This Row],[runDate]:[runDate]], tbl_dateHistory[[runDate]:[runDate]], 0), MATCH(tbl_dailyDashboard[[#Headers],[avgTransactionTime]], tbl_dateHistory[#Headers], 0)), "-")</f>
        <v>x</v>
      </c>
      <c r="F1505" s="5" t="str">
        <f>IFERROR(INDEX(tbl_dateHistory[], MATCH(tbl_dailyDashboard[[#This Row],[runDate]:[runDate]], tbl_dateHistory[[runDate]:[runDate]], 0), MATCH(tbl_dailyDashboard[[#Headers],[botRuns]], tbl_dateHistory[#Headers], 0)), "-")</f>
        <v>x</v>
      </c>
      <c r="G1505" s="6" t="str">
        <f>IFERROR(INDEX(tbl_dateHistory[], MATCH(tbl_dailyDashboard[[#This Row],[runDate]:[runDate]], tbl_dateHistory[[runDate]:[runDate]], 0), MATCH(tbl_dailyDashboard[[#Headers],[totalTransactions]], tbl_dateHistory[#Headers], 0)), "-")</f>
        <v>x</v>
      </c>
      <c r="H1505" s="46" t="str">
        <f>IFERROR(INDEX(tbl_dateHistory[], MATCH(tbl_dailyDashboard[[#This Row],[runDate]:[runDate]], tbl_dateHistory[[runDate]:[runDate]], 0), MATCH(tbl_dailyDashboard[[#Headers],[percentSuccessful]], tbl_dateHistory[#Headers], 0)), "-")</f>
        <v>x</v>
      </c>
      <c r="I1505" s="46" t="str">
        <f>IFERROR(INDEX(tbl_dateHistory[], MATCH(tbl_dailyDashboard[[#This Row],[runDate]:[runDate]], tbl_dateHistory[[runDate]:[runDate]], 0), MATCH(tbl_dailyDashboard[[#Headers],[percentBRE]], tbl_dateHistory[#Headers], 0)), "-")</f>
        <v>x</v>
      </c>
      <c r="J1505" s="47" t="str">
        <f>IFERROR(INDEX(tbl_dateHistory[], MATCH(tbl_dailyDashboard[[#This Row],[runDate]:[runDate]], tbl_dateHistory[[runDate]:[runDate]], 0), MATCH(tbl_dailyDashboard[[#Headers],[percentSystemErrors]], tbl_dateHistory[#Headers], 0)), "-")</f>
        <v>x</v>
      </c>
      <c r="K1505" s="69"/>
    </row>
    <row r="1506" spans="2:11" x14ac:dyDescent="0.3">
      <c r="B1506" s="63"/>
      <c r="C1506" s="45" t="str">
        <f>IFERROR((INDEX(tbl_dateHistory[], tbl_dailyDashboard[[#This Row],[rowLookup]], 1)), "-")</f>
        <v>x</v>
      </c>
      <c r="D1506" s="48" t="str">
        <f>IFERROR(INDEX(tbl_dateHistory[], MATCH(tbl_dailyDashboard[[#This Row],[runDate]:[runDate]], tbl_dateHistory[[runDate]:[runDate]], 0), MATCH(tbl_dailyDashboard[[#Headers],[avgBotRunTime]], tbl_dateHistory[#Headers], 0)), "-")</f>
        <v>x</v>
      </c>
      <c r="E1506" s="48" t="str">
        <f>IFERROR(INDEX(tbl_dateHistory[], MATCH(tbl_dailyDashboard[[#This Row],[runDate]:[runDate]], tbl_dateHistory[[runDate]:[runDate]], 0), MATCH(tbl_dailyDashboard[[#Headers],[avgTransactionTime]], tbl_dateHistory[#Headers], 0)), "-")</f>
        <v>x</v>
      </c>
      <c r="F1506" s="5" t="str">
        <f>IFERROR(INDEX(tbl_dateHistory[], MATCH(tbl_dailyDashboard[[#This Row],[runDate]:[runDate]], tbl_dateHistory[[runDate]:[runDate]], 0), MATCH(tbl_dailyDashboard[[#Headers],[botRuns]], tbl_dateHistory[#Headers], 0)), "-")</f>
        <v>x</v>
      </c>
      <c r="G1506" s="6" t="str">
        <f>IFERROR(INDEX(tbl_dateHistory[], MATCH(tbl_dailyDashboard[[#This Row],[runDate]:[runDate]], tbl_dateHistory[[runDate]:[runDate]], 0), MATCH(tbl_dailyDashboard[[#Headers],[totalTransactions]], tbl_dateHistory[#Headers], 0)), "-")</f>
        <v>x</v>
      </c>
      <c r="H1506" s="46" t="str">
        <f>IFERROR(INDEX(tbl_dateHistory[], MATCH(tbl_dailyDashboard[[#This Row],[runDate]:[runDate]], tbl_dateHistory[[runDate]:[runDate]], 0), MATCH(tbl_dailyDashboard[[#Headers],[percentSuccessful]], tbl_dateHistory[#Headers], 0)), "-")</f>
        <v>x</v>
      </c>
      <c r="I1506" s="46" t="str">
        <f>IFERROR(INDEX(tbl_dateHistory[], MATCH(tbl_dailyDashboard[[#This Row],[runDate]:[runDate]], tbl_dateHistory[[runDate]:[runDate]], 0), MATCH(tbl_dailyDashboard[[#Headers],[percentBRE]], tbl_dateHistory[#Headers], 0)), "-")</f>
        <v>x</v>
      </c>
      <c r="J1506" s="47" t="str">
        <f>IFERROR(INDEX(tbl_dateHistory[], MATCH(tbl_dailyDashboard[[#This Row],[runDate]:[runDate]], tbl_dateHistory[[runDate]:[runDate]], 0), MATCH(tbl_dailyDashboard[[#Headers],[percentSystemErrors]], tbl_dateHistory[#Headers], 0)), "-")</f>
        <v>x</v>
      </c>
      <c r="K1506" s="69"/>
    </row>
    <row r="1507" spans="2:11" x14ac:dyDescent="0.3">
      <c r="B1507" s="63"/>
      <c r="C1507" s="45" t="str">
        <f>IFERROR((INDEX(tbl_dateHistory[], tbl_dailyDashboard[[#This Row],[rowLookup]], 1)), "-")</f>
        <v>x</v>
      </c>
      <c r="D1507" s="48" t="str">
        <f>IFERROR(INDEX(tbl_dateHistory[], MATCH(tbl_dailyDashboard[[#This Row],[runDate]:[runDate]], tbl_dateHistory[[runDate]:[runDate]], 0), MATCH(tbl_dailyDashboard[[#Headers],[avgBotRunTime]], tbl_dateHistory[#Headers], 0)), "-")</f>
        <v>x</v>
      </c>
      <c r="E1507" s="48" t="str">
        <f>IFERROR(INDEX(tbl_dateHistory[], MATCH(tbl_dailyDashboard[[#This Row],[runDate]:[runDate]], tbl_dateHistory[[runDate]:[runDate]], 0), MATCH(tbl_dailyDashboard[[#Headers],[avgTransactionTime]], tbl_dateHistory[#Headers], 0)), "-")</f>
        <v>x</v>
      </c>
      <c r="F1507" s="5" t="str">
        <f>IFERROR(INDEX(tbl_dateHistory[], MATCH(tbl_dailyDashboard[[#This Row],[runDate]:[runDate]], tbl_dateHistory[[runDate]:[runDate]], 0), MATCH(tbl_dailyDashboard[[#Headers],[botRuns]], tbl_dateHistory[#Headers], 0)), "-")</f>
        <v>x</v>
      </c>
      <c r="G1507" s="6" t="str">
        <f>IFERROR(INDEX(tbl_dateHistory[], MATCH(tbl_dailyDashboard[[#This Row],[runDate]:[runDate]], tbl_dateHistory[[runDate]:[runDate]], 0), MATCH(tbl_dailyDashboard[[#Headers],[totalTransactions]], tbl_dateHistory[#Headers], 0)), "-")</f>
        <v>x</v>
      </c>
      <c r="H1507" s="46" t="str">
        <f>IFERROR(INDEX(tbl_dateHistory[], MATCH(tbl_dailyDashboard[[#This Row],[runDate]:[runDate]], tbl_dateHistory[[runDate]:[runDate]], 0), MATCH(tbl_dailyDashboard[[#Headers],[percentSuccessful]], tbl_dateHistory[#Headers], 0)), "-")</f>
        <v>x</v>
      </c>
      <c r="I1507" s="46" t="str">
        <f>IFERROR(INDEX(tbl_dateHistory[], MATCH(tbl_dailyDashboard[[#This Row],[runDate]:[runDate]], tbl_dateHistory[[runDate]:[runDate]], 0), MATCH(tbl_dailyDashboard[[#Headers],[percentBRE]], tbl_dateHistory[#Headers], 0)), "-")</f>
        <v>x</v>
      </c>
      <c r="J1507" s="47" t="str">
        <f>IFERROR(INDEX(tbl_dateHistory[], MATCH(tbl_dailyDashboard[[#This Row],[runDate]:[runDate]], tbl_dateHistory[[runDate]:[runDate]], 0), MATCH(tbl_dailyDashboard[[#Headers],[percentSystemErrors]], tbl_dateHistory[#Headers], 0)), "-")</f>
        <v>x</v>
      </c>
      <c r="K1507" s="69"/>
    </row>
    <row r="1508" spans="2:11" x14ac:dyDescent="0.3">
      <c r="B1508" s="63"/>
      <c r="C1508" s="45" t="str">
        <f>IFERROR((INDEX(tbl_dateHistory[], tbl_dailyDashboard[[#This Row],[rowLookup]], 1)), "-")</f>
        <v>x</v>
      </c>
      <c r="D1508" s="48" t="str">
        <f>IFERROR(INDEX(tbl_dateHistory[], MATCH(tbl_dailyDashboard[[#This Row],[runDate]:[runDate]], tbl_dateHistory[[runDate]:[runDate]], 0), MATCH(tbl_dailyDashboard[[#Headers],[avgBotRunTime]], tbl_dateHistory[#Headers], 0)), "-")</f>
        <v>x</v>
      </c>
      <c r="E1508" s="48" t="str">
        <f>IFERROR(INDEX(tbl_dateHistory[], MATCH(tbl_dailyDashboard[[#This Row],[runDate]:[runDate]], tbl_dateHistory[[runDate]:[runDate]], 0), MATCH(tbl_dailyDashboard[[#Headers],[avgTransactionTime]], tbl_dateHistory[#Headers], 0)), "-")</f>
        <v>x</v>
      </c>
      <c r="F1508" s="5" t="str">
        <f>IFERROR(INDEX(tbl_dateHistory[], MATCH(tbl_dailyDashboard[[#This Row],[runDate]:[runDate]], tbl_dateHistory[[runDate]:[runDate]], 0), MATCH(tbl_dailyDashboard[[#Headers],[botRuns]], tbl_dateHistory[#Headers], 0)), "-")</f>
        <v>x</v>
      </c>
      <c r="G1508" s="6" t="str">
        <f>IFERROR(INDEX(tbl_dateHistory[], MATCH(tbl_dailyDashboard[[#This Row],[runDate]:[runDate]], tbl_dateHistory[[runDate]:[runDate]], 0), MATCH(tbl_dailyDashboard[[#Headers],[totalTransactions]], tbl_dateHistory[#Headers], 0)), "-")</f>
        <v>x</v>
      </c>
      <c r="H1508" s="46" t="str">
        <f>IFERROR(INDEX(tbl_dateHistory[], MATCH(tbl_dailyDashboard[[#This Row],[runDate]:[runDate]], tbl_dateHistory[[runDate]:[runDate]], 0), MATCH(tbl_dailyDashboard[[#Headers],[percentSuccessful]], tbl_dateHistory[#Headers], 0)), "-")</f>
        <v>x</v>
      </c>
      <c r="I1508" s="46" t="str">
        <f>IFERROR(INDEX(tbl_dateHistory[], MATCH(tbl_dailyDashboard[[#This Row],[runDate]:[runDate]], tbl_dateHistory[[runDate]:[runDate]], 0), MATCH(tbl_dailyDashboard[[#Headers],[percentBRE]], tbl_dateHistory[#Headers], 0)), "-")</f>
        <v>x</v>
      </c>
      <c r="J1508" s="47" t="str">
        <f>IFERROR(INDEX(tbl_dateHistory[], MATCH(tbl_dailyDashboard[[#This Row],[runDate]:[runDate]], tbl_dateHistory[[runDate]:[runDate]], 0), MATCH(tbl_dailyDashboard[[#Headers],[percentSystemErrors]], tbl_dateHistory[#Headers], 0)), "-")</f>
        <v>x</v>
      </c>
      <c r="K1508" s="69"/>
    </row>
    <row r="1509" spans="2:11" x14ac:dyDescent="0.3">
      <c r="B1509" s="63"/>
      <c r="C1509" s="45" t="str">
        <f>IFERROR((INDEX(tbl_dateHistory[], tbl_dailyDashboard[[#This Row],[rowLookup]], 1)), "-")</f>
        <v>x</v>
      </c>
      <c r="D1509" s="48" t="str">
        <f>IFERROR(INDEX(tbl_dateHistory[], MATCH(tbl_dailyDashboard[[#This Row],[runDate]:[runDate]], tbl_dateHistory[[runDate]:[runDate]], 0), MATCH(tbl_dailyDashboard[[#Headers],[avgBotRunTime]], tbl_dateHistory[#Headers], 0)), "-")</f>
        <v>x</v>
      </c>
      <c r="E1509" s="48" t="str">
        <f>IFERROR(INDEX(tbl_dateHistory[], MATCH(tbl_dailyDashboard[[#This Row],[runDate]:[runDate]], tbl_dateHistory[[runDate]:[runDate]], 0), MATCH(tbl_dailyDashboard[[#Headers],[avgTransactionTime]], tbl_dateHistory[#Headers], 0)), "-")</f>
        <v>x</v>
      </c>
      <c r="F1509" s="5" t="str">
        <f>IFERROR(INDEX(tbl_dateHistory[], MATCH(tbl_dailyDashboard[[#This Row],[runDate]:[runDate]], tbl_dateHistory[[runDate]:[runDate]], 0), MATCH(tbl_dailyDashboard[[#Headers],[botRuns]], tbl_dateHistory[#Headers], 0)), "-")</f>
        <v>x</v>
      </c>
      <c r="G1509" s="6" t="str">
        <f>IFERROR(INDEX(tbl_dateHistory[], MATCH(tbl_dailyDashboard[[#This Row],[runDate]:[runDate]], tbl_dateHistory[[runDate]:[runDate]], 0), MATCH(tbl_dailyDashboard[[#Headers],[totalTransactions]], tbl_dateHistory[#Headers], 0)), "-")</f>
        <v>x</v>
      </c>
      <c r="H1509" s="46" t="str">
        <f>IFERROR(INDEX(tbl_dateHistory[], MATCH(tbl_dailyDashboard[[#This Row],[runDate]:[runDate]], tbl_dateHistory[[runDate]:[runDate]], 0), MATCH(tbl_dailyDashboard[[#Headers],[percentSuccessful]], tbl_dateHistory[#Headers], 0)), "-")</f>
        <v>x</v>
      </c>
      <c r="I1509" s="46" t="str">
        <f>IFERROR(INDEX(tbl_dateHistory[], MATCH(tbl_dailyDashboard[[#This Row],[runDate]:[runDate]], tbl_dateHistory[[runDate]:[runDate]], 0), MATCH(tbl_dailyDashboard[[#Headers],[percentBRE]], tbl_dateHistory[#Headers], 0)), "-")</f>
        <v>x</v>
      </c>
      <c r="J1509" s="47" t="str">
        <f>IFERROR(INDEX(tbl_dateHistory[], MATCH(tbl_dailyDashboard[[#This Row],[runDate]:[runDate]], tbl_dateHistory[[runDate]:[runDate]], 0), MATCH(tbl_dailyDashboard[[#Headers],[percentSystemErrors]], tbl_dateHistory[#Headers], 0)), "-")</f>
        <v>x</v>
      </c>
      <c r="K1509" s="69"/>
    </row>
    <row r="1510" spans="2:11" x14ac:dyDescent="0.3">
      <c r="B1510" s="63"/>
      <c r="C1510" s="45" t="str">
        <f>IFERROR((INDEX(tbl_dateHistory[], tbl_dailyDashboard[[#This Row],[rowLookup]], 1)), "-")</f>
        <v>x</v>
      </c>
      <c r="D1510" s="48" t="str">
        <f>IFERROR(INDEX(tbl_dateHistory[], MATCH(tbl_dailyDashboard[[#This Row],[runDate]:[runDate]], tbl_dateHistory[[runDate]:[runDate]], 0), MATCH(tbl_dailyDashboard[[#Headers],[avgBotRunTime]], tbl_dateHistory[#Headers], 0)), "-")</f>
        <v>x</v>
      </c>
      <c r="E1510" s="48" t="str">
        <f>IFERROR(INDEX(tbl_dateHistory[], MATCH(tbl_dailyDashboard[[#This Row],[runDate]:[runDate]], tbl_dateHistory[[runDate]:[runDate]], 0), MATCH(tbl_dailyDashboard[[#Headers],[avgTransactionTime]], tbl_dateHistory[#Headers], 0)), "-")</f>
        <v>x</v>
      </c>
      <c r="F1510" s="5" t="str">
        <f>IFERROR(INDEX(tbl_dateHistory[], MATCH(tbl_dailyDashboard[[#This Row],[runDate]:[runDate]], tbl_dateHistory[[runDate]:[runDate]], 0), MATCH(tbl_dailyDashboard[[#Headers],[botRuns]], tbl_dateHistory[#Headers], 0)), "-")</f>
        <v>x</v>
      </c>
      <c r="G1510" s="6" t="str">
        <f>IFERROR(INDEX(tbl_dateHistory[], MATCH(tbl_dailyDashboard[[#This Row],[runDate]:[runDate]], tbl_dateHistory[[runDate]:[runDate]], 0), MATCH(tbl_dailyDashboard[[#Headers],[totalTransactions]], tbl_dateHistory[#Headers], 0)), "-")</f>
        <v>x</v>
      </c>
      <c r="H1510" s="46" t="str">
        <f>IFERROR(INDEX(tbl_dateHistory[], MATCH(tbl_dailyDashboard[[#This Row],[runDate]:[runDate]], tbl_dateHistory[[runDate]:[runDate]], 0), MATCH(tbl_dailyDashboard[[#Headers],[percentSuccessful]], tbl_dateHistory[#Headers], 0)), "-")</f>
        <v>x</v>
      </c>
      <c r="I1510" s="46" t="str">
        <f>IFERROR(INDEX(tbl_dateHistory[], MATCH(tbl_dailyDashboard[[#This Row],[runDate]:[runDate]], tbl_dateHistory[[runDate]:[runDate]], 0), MATCH(tbl_dailyDashboard[[#Headers],[percentBRE]], tbl_dateHistory[#Headers], 0)), "-")</f>
        <v>x</v>
      </c>
      <c r="J1510" s="47" t="str">
        <f>IFERROR(INDEX(tbl_dateHistory[], MATCH(tbl_dailyDashboard[[#This Row],[runDate]:[runDate]], tbl_dateHistory[[runDate]:[runDate]], 0), MATCH(tbl_dailyDashboard[[#Headers],[percentSystemErrors]], tbl_dateHistory[#Headers], 0)), "-")</f>
        <v>x</v>
      </c>
      <c r="K1510" s="69"/>
    </row>
    <row r="1511" spans="2:11" x14ac:dyDescent="0.3">
      <c r="B1511" s="63"/>
      <c r="C1511" s="45" t="str">
        <f>IFERROR((INDEX(tbl_dateHistory[], tbl_dailyDashboard[[#This Row],[rowLookup]], 1)), "-")</f>
        <v>x</v>
      </c>
      <c r="D1511" s="48" t="str">
        <f>IFERROR(INDEX(tbl_dateHistory[], MATCH(tbl_dailyDashboard[[#This Row],[runDate]:[runDate]], tbl_dateHistory[[runDate]:[runDate]], 0), MATCH(tbl_dailyDashboard[[#Headers],[avgBotRunTime]], tbl_dateHistory[#Headers], 0)), "-")</f>
        <v>x</v>
      </c>
      <c r="E1511" s="48" t="str">
        <f>IFERROR(INDEX(tbl_dateHistory[], MATCH(tbl_dailyDashboard[[#This Row],[runDate]:[runDate]], tbl_dateHistory[[runDate]:[runDate]], 0), MATCH(tbl_dailyDashboard[[#Headers],[avgTransactionTime]], tbl_dateHistory[#Headers], 0)), "-")</f>
        <v>x</v>
      </c>
      <c r="F1511" s="5" t="str">
        <f>IFERROR(INDEX(tbl_dateHistory[], MATCH(tbl_dailyDashboard[[#This Row],[runDate]:[runDate]], tbl_dateHistory[[runDate]:[runDate]], 0), MATCH(tbl_dailyDashboard[[#Headers],[botRuns]], tbl_dateHistory[#Headers], 0)), "-")</f>
        <v>x</v>
      </c>
      <c r="G1511" s="6" t="str">
        <f>IFERROR(INDEX(tbl_dateHistory[], MATCH(tbl_dailyDashboard[[#This Row],[runDate]:[runDate]], tbl_dateHistory[[runDate]:[runDate]], 0), MATCH(tbl_dailyDashboard[[#Headers],[totalTransactions]], tbl_dateHistory[#Headers], 0)), "-")</f>
        <v>x</v>
      </c>
      <c r="H1511" s="46" t="str">
        <f>IFERROR(INDEX(tbl_dateHistory[], MATCH(tbl_dailyDashboard[[#This Row],[runDate]:[runDate]], tbl_dateHistory[[runDate]:[runDate]], 0), MATCH(tbl_dailyDashboard[[#Headers],[percentSuccessful]], tbl_dateHistory[#Headers], 0)), "-")</f>
        <v>x</v>
      </c>
      <c r="I1511" s="46" t="str">
        <f>IFERROR(INDEX(tbl_dateHistory[], MATCH(tbl_dailyDashboard[[#This Row],[runDate]:[runDate]], tbl_dateHistory[[runDate]:[runDate]], 0), MATCH(tbl_dailyDashboard[[#Headers],[percentBRE]], tbl_dateHistory[#Headers], 0)), "-")</f>
        <v>x</v>
      </c>
      <c r="J1511" s="47" t="str">
        <f>IFERROR(INDEX(tbl_dateHistory[], MATCH(tbl_dailyDashboard[[#This Row],[runDate]:[runDate]], tbl_dateHistory[[runDate]:[runDate]], 0), MATCH(tbl_dailyDashboard[[#Headers],[percentSystemErrors]], tbl_dateHistory[#Headers], 0)), "-")</f>
        <v>x</v>
      </c>
      <c r="K1511" s="69"/>
    </row>
    <row r="1512" spans="2:11" x14ac:dyDescent="0.3">
      <c r="B1512" s="63"/>
      <c r="C1512" s="45" t="str">
        <f>IFERROR((INDEX(tbl_dateHistory[], tbl_dailyDashboard[[#This Row],[rowLookup]], 1)), "-")</f>
        <v>x</v>
      </c>
      <c r="D1512" s="48" t="str">
        <f>IFERROR(INDEX(tbl_dateHistory[], MATCH(tbl_dailyDashboard[[#This Row],[runDate]:[runDate]], tbl_dateHistory[[runDate]:[runDate]], 0), MATCH(tbl_dailyDashboard[[#Headers],[avgBotRunTime]], tbl_dateHistory[#Headers], 0)), "-")</f>
        <v>x</v>
      </c>
      <c r="E1512" s="48" t="str">
        <f>IFERROR(INDEX(tbl_dateHistory[], MATCH(tbl_dailyDashboard[[#This Row],[runDate]:[runDate]], tbl_dateHistory[[runDate]:[runDate]], 0), MATCH(tbl_dailyDashboard[[#Headers],[avgTransactionTime]], tbl_dateHistory[#Headers], 0)), "-")</f>
        <v>x</v>
      </c>
      <c r="F1512" s="5" t="str">
        <f>IFERROR(INDEX(tbl_dateHistory[], MATCH(tbl_dailyDashboard[[#This Row],[runDate]:[runDate]], tbl_dateHistory[[runDate]:[runDate]], 0), MATCH(tbl_dailyDashboard[[#Headers],[botRuns]], tbl_dateHistory[#Headers], 0)), "-")</f>
        <v>x</v>
      </c>
      <c r="G1512" s="6" t="str">
        <f>IFERROR(INDEX(tbl_dateHistory[], MATCH(tbl_dailyDashboard[[#This Row],[runDate]:[runDate]], tbl_dateHistory[[runDate]:[runDate]], 0), MATCH(tbl_dailyDashboard[[#Headers],[totalTransactions]], tbl_dateHistory[#Headers], 0)), "-")</f>
        <v>x</v>
      </c>
      <c r="H1512" s="46" t="str">
        <f>IFERROR(INDEX(tbl_dateHistory[], MATCH(tbl_dailyDashboard[[#This Row],[runDate]:[runDate]], tbl_dateHistory[[runDate]:[runDate]], 0), MATCH(tbl_dailyDashboard[[#Headers],[percentSuccessful]], tbl_dateHistory[#Headers], 0)), "-")</f>
        <v>x</v>
      </c>
      <c r="I1512" s="46" t="str">
        <f>IFERROR(INDEX(tbl_dateHistory[], MATCH(tbl_dailyDashboard[[#This Row],[runDate]:[runDate]], tbl_dateHistory[[runDate]:[runDate]], 0), MATCH(tbl_dailyDashboard[[#Headers],[percentBRE]], tbl_dateHistory[#Headers], 0)), "-")</f>
        <v>x</v>
      </c>
      <c r="J1512" s="47" t="str">
        <f>IFERROR(INDEX(tbl_dateHistory[], MATCH(tbl_dailyDashboard[[#This Row],[runDate]:[runDate]], tbl_dateHistory[[runDate]:[runDate]], 0), MATCH(tbl_dailyDashboard[[#Headers],[percentSystemErrors]], tbl_dateHistory[#Headers], 0)), "-")</f>
        <v>x</v>
      </c>
      <c r="K1512" s="69"/>
    </row>
    <row r="1513" spans="2:11" x14ac:dyDescent="0.3">
      <c r="B1513" s="63"/>
      <c r="C1513" s="45" t="str">
        <f>IFERROR((INDEX(tbl_dateHistory[], tbl_dailyDashboard[[#This Row],[rowLookup]], 1)), "-")</f>
        <v>x</v>
      </c>
      <c r="D1513" s="48" t="str">
        <f>IFERROR(INDEX(tbl_dateHistory[], MATCH(tbl_dailyDashboard[[#This Row],[runDate]:[runDate]], tbl_dateHistory[[runDate]:[runDate]], 0), MATCH(tbl_dailyDashboard[[#Headers],[avgBotRunTime]], tbl_dateHistory[#Headers], 0)), "-")</f>
        <v>x</v>
      </c>
      <c r="E1513" s="48" t="str">
        <f>IFERROR(INDEX(tbl_dateHistory[], MATCH(tbl_dailyDashboard[[#This Row],[runDate]:[runDate]], tbl_dateHistory[[runDate]:[runDate]], 0), MATCH(tbl_dailyDashboard[[#Headers],[avgTransactionTime]], tbl_dateHistory[#Headers], 0)), "-")</f>
        <v>x</v>
      </c>
      <c r="F1513" s="5" t="str">
        <f>IFERROR(INDEX(tbl_dateHistory[], MATCH(tbl_dailyDashboard[[#This Row],[runDate]:[runDate]], tbl_dateHistory[[runDate]:[runDate]], 0), MATCH(tbl_dailyDashboard[[#Headers],[botRuns]], tbl_dateHistory[#Headers], 0)), "-")</f>
        <v>x</v>
      </c>
      <c r="G1513" s="6" t="str">
        <f>IFERROR(INDEX(tbl_dateHistory[], MATCH(tbl_dailyDashboard[[#This Row],[runDate]:[runDate]], tbl_dateHistory[[runDate]:[runDate]], 0), MATCH(tbl_dailyDashboard[[#Headers],[totalTransactions]], tbl_dateHistory[#Headers], 0)), "-")</f>
        <v>x</v>
      </c>
      <c r="H1513" s="46" t="str">
        <f>IFERROR(INDEX(tbl_dateHistory[], MATCH(tbl_dailyDashboard[[#This Row],[runDate]:[runDate]], tbl_dateHistory[[runDate]:[runDate]], 0), MATCH(tbl_dailyDashboard[[#Headers],[percentSuccessful]], tbl_dateHistory[#Headers], 0)), "-")</f>
        <v>x</v>
      </c>
      <c r="I1513" s="46" t="str">
        <f>IFERROR(INDEX(tbl_dateHistory[], MATCH(tbl_dailyDashboard[[#This Row],[runDate]:[runDate]], tbl_dateHistory[[runDate]:[runDate]], 0), MATCH(tbl_dailyDashboard[[#Headers],[percentBRE]], tbl_dateHistory[#Headers], 0)), "-")</f>
        <v>x</v>
      </c>
      <c r="J1513" s="47" t="str">
        <f>IFERROR(INDEX(tbl_dateHistory[], MATCH(tbl_dailyDashboard[[#This Row],[runDate]:[runDate]], tbl_dateHistory[[runDate]:[runDate]], 0), MATCH(tbl_dailyDashboard[[#Headers],[percentSystemErrors]], tbl_dateHistory[#Headers], 0)), "-")</f>
        <v>x</v>
      </c>
      <c r="K1513" s="69"/>
    </row>
    <row r="1514" spans="2:11" x14ac:dyDescent="0.3">
      <c r="B1514" s="63"/>
      <c r="C1514" s="45" t="str">
        <f>IFERROR((INDEX(tbl_dateHistory[], tbl_dailyDashboard[[#This Row],[rowLookup]], 1)), "-")</f>
        <v>x</v>
      </c>
      <c r="D1514" s="48" t="str">
        <f>IFERROR(INDEX(tbl_dateHistory[], MATCH(tbl_dailyDashboard[[#This Row],[runDate]:[runDate]], tbl_dateHistory[[runDate]:[runDate]], 0), MATCH(tbl_dailyDashboard[[#Headers],[avgBotRunTime]], tbl_dateHistory[#Headers], 0)), "-")</f>
        <v>x</v>
      </c>
      <c r="E1514" s="48" t="str">
        <f>IFERROR(INDEX(tbl_dateHistory[], MATCH(tbl_dailyDashboard[[#This Row],[runDate]:[runDate]], tbl_dateHistory[[runDate]:[runDate]], 0), MATCH(tbl_dailyDashboard[[#Headers],[avgTransactionTime]], tbl_dateHistory[#Headers], 0)), "-")</f>
        <v>x</v>
      </c>
      <c r="F1514" s="5" t="str">
        <f>IFERROR(INDEX(tbl_dateHistory[], MATCH(tbl_dailyDashboard[[#This Row],[runDate]:[runDate]], tbl_dateHistory[[runDate]:[runDate]], 0), MATCH(tbl_dailyDashboard[[#Headers],[botRuns]], tbl_dateHistory[#Headers], 0)), "-")</f>
        <v>x</v>
      </c>
      <c r="G1514" s="6" t="str">
        <f>IFERROR(INDEX(tbl_dateHistory[], MATCH(tbl_dailyDashboard[[#This Row],[runDate]:[runDate]], tbl_dateHistory[[runDate]:[runDate]], 0), MATCH(tbl_dailyDashboard[[#Headers],[totalTransactions]], tbl_dateHistory[#Headers], 0)), "-")</f>
        <v>x</v>
      </c>
      <c r="H1514" s="46" t="str">
        <f>IFERROR(INDEX(tbl_dateHistory[], MATCH(tbl_dailyDashboard[[#This Row],[runDate]:[runDate]], tbl_dateHistory[[runDate]:[runDate]], 0), MATCH(tbl_dailyDashboard[[#Headers],[percentSuccessful]], tbl_dateHistory[#Headers], 0)), "-")</f>
        <v>x</v>
      </c>
      <c r="I1514" s="46" t="str">
        <f>IFERROR(INDEX(tbl_dateHistory[], MATCH(tbl_dailyDashboard[[#This Row],[runDate]:[runDate]], tbl_dateHistory[[runDate]:[runDate]], 0), MATCH(tbl_dailyDashboard[[#Headers],[percentBRE]], tbl_dateHistory[#Headers], 0)), "-")</f>
        <v>x</v>
      </c>
      <c r="J1514" s="47" t="str">
        <f>IFERROR(INDEX(tbl_dateHistory[], MATCH(tbl_dailyDashboard[[#This Row],[runDate]:[runDate]], tbl_dateHistory[[runDate]:[runDate]], 0), MATCH(tbl_dailyDashboard[[#Headers],[percentSystemErrors]], tbl_dateHistory[#Headers], 0)), "-")</f>
        <v>x</v>
      </c>
      <c r="K1514" s="69"/>
    </row>
    <row r="1515" spans="2:11" x14ac:dyDescent="0.3">
      <c r="B1515" s="63"/>
      <c r="C1515" s="45" t="str">
        <f>IFERROR((INDEX(tbl_dateHistory[], tbl_dailyDashboard[[#This Row],[rowLookup]], 1)), "-")</f>
        <v>x</v>
      </c>
      <c r="D1515" s="48" t="str">
        <f>IFERROR(INDEX(tbl_dateHistory[], MATCH(tbl_dailyDashboard[[#This Row],[runDate]:[runDate]], tbl_dateHistory[[runDate]:[runDate]], 0), MATCH(tbl_dailyDashboard[[#Headers],[avgBotRunTime]], tbl_dateHistory[#Headers], 0)), "-")</f>
        <v>x</v>
      </c>
      <c r="E1515" s="48" t="str">
        <f>IFERROR(INDEX(tbl_dateHistory[], MATCH(tbl_dailyDashboard[[#This Row],[runDate]:[runDate]], tbl_dateHistory[[runDate]:[runDate]], 0), MATCH(tbl_dailyDashboard[[#Headers],[avgTransactionTime]], tbl_dateHistory[#Headers], 0)), "-")</f>
        <v>x</v>
      </c>
      <c r="F1515" s="5" t="str">
        <f>IFERROR(INDEX(tbl_dateHistory[], MATCH(tbl_dailyDashboard[[#This Row],[runDate]:[runDate]], tbl_dateHistory[[runDate]:[runDate]], 0), MATCH(tbl_dailyDashboard[[#Headers],[botRuns]], tbl_dateHistory[#Headers], 0)), "-")</f>
        <v>x</v>
      </c>
      <c r="G1515" s="6" t="str">
        <f>IFERROR(INDEX(tbl_dateHistory[], MATCH(tbl_dailyDashboard[[#This Row],[runDate]:[runDate]], tbl_dateHistory[[runDate]:[runDate]], 0), MATCH(tbl_dailyDashboard[[#Headers],[totalTransactions]], tbl_dateHistory[#Headers], 0)), "-")</f>
        <v>x</v>
      </c>
      <c r="H1515" s="46" t="str">
        <f>IFERROR(INDEX(tbl_dateHistory[], MATCH(tbl_dailyDashboard[[#This Row],[runDate]:[runDate]], tbl_dateHistory[[runDate]:[runDate]], 0), MATCH(tbl_dailyDashboard[[#Headers],[percentSuccessful]], tbl_dateHistory[#Headers], 0)), "-")</f>
        <v>x</v>
      </c>
      <c r="I1515" s="46" t="str">
        <f>IFERROR(INDEX(tbl_dateHistory[], MATCH(tbl_dailyDashboard[[#This Row],[runDate]:[runDate]], tbl_dateHistory[[runDate]:[runDate]], 0), MATCH(tbl_dailyDashboard[[#Headers],[percentBRE]], tbl_dateHistory[#Headers], 0)), "-")</f>
        <v>x</v>
      </c>
      <c r="J1515" s="47" t="str">
        <f>IFERROR(INDEX(tbl_dateHistory[], MATCH(tbl_dailyDashboard[[#This Row],[runDate]:[runDate]], tbl_dateHistory[[runDate]:[runDate]], 0), MATCH(tbl_dailyDashboard[[#Headers],[percentSystemErrors]], tbl_dateHistory[#Headers], 0)), "-")</f>
        <v>x</v>
      </c>
      <c r="K1515" s="69"/>
    </row>
    <row r="1516" spans="2:11" x14ac:dyDescent="0.3">
      <c r="B1516" s="63"/>
      <c r="C1516" s="45" t="str">
        <f>IFERROR((INDEX(tbl_dateHistory[], tbl_dailyDashboard[[#This Row],[rowLookup]], 1)), "-")</f>
        <v>x</v>
      </c>
      <c r="D1516" s="48" t="str">
        <f>IFERROR(INDEX(tbl_dateHistory[], MATCH(tbl_dailyDashboard[[#This Row],[runDate]:[runDate]], tbl_dateHistory[[runDate]:[runDate]], 0), MATCH(tbl_dailyDashboard[[#Headers],[avgBotRunTime]], tbl_dateHistory[#Headers], 0)), "-")</f>
        <v>x</v>
      </c>
      <c r="E1516" s="48" t="str">
        <f>IFERROR(INDEX(tbl_dateHistory[], MATCH(tbl_dailyDashboard[[#This Row],[runDate]:[runDate]], tbl_dateHistory[[runDate]:[runDate]], 0), MATCH(tbl_dailyDashboard[[#Headers],[avgTransactionTime]], tbl_dateHistory[#Headers], 0)), "-")</f>
        <v>x</v>
      </c>
      <c r="F1516" s="5" t="str">
        <f>IFERROR(INDEX(tbl_dateHistory[], MATCH(tbl_dailyDashboard[[#This Row],[runDate]:[runDate]], tbl_dateHistory[[runDate]:[runDate]], 0), MATCH(tbl_dailyDashboard[[#Headers],[botRuns]], tbl_dateHistory[#Headers], 0)), "-")</f>
        <v>x</v>
      </c>
      <c r="G1516" s="6" t="str">
        <f>IFERROR(INDEX(tbl_dateHistory[], MATCH(tbl_dailyDashboard[[#This Row],[runDate]:[runDate]], tbl_dateHistory[[runDate]:[runDate]], 0), MATCH(tbl_dailyDashboard[[#Headers],[totalTransactions]], tbl_dateHistory[#Headers], 0)), "-")</f>
        <v>x</v>
      </c>
      <c r="H1516" s="46" t="str">
        <f>IFERROR(INDEX(tbl_dateHistory[], MATCH(tbl_dailyDashboard[[#This Row],[runDate]:[runDate]], tbl_dateHistory[[runDate]:[runDate]], 0), MATCH(tbl_dailyDashboard[[#Headers],[percentSuccessful]], tbl_dateHistory[#Headers], 0)), "-")</f>
        <v>x</v>
      </c>
      <c r="I1516" s="46" t="str">
        <f>IFERROR(INDEX(tbl_dateHistory[], MATCH(tbl_dailyDashboard[[#This Row],[runDate]:[runDate]], tbl_dateHistory[[runDate]:[runDate]], 0), MATCH(tbl_dailyDashboard[[#Headers],[percentBRE]], tbl_dateHistory[#Headers], 0)), "-")</f>
        <v>x</v>
      </c>
      <c r="J1516" s="47" t="str">
        <f>IFERROR(INDEX(tbl_dateHistory[], MATCH(tbl_dailyDashboard[[#This Row],[runDate]:[runDate]], tbl_dateHistory[[runDate]:[runDate]], 0), MATCH(tbl_dailyDashboard[[#Headers],[percentSystemErrors]], tbl_dateHistory[#Headers], 0)), "-")</f>
        <v>x</v>
      </c>
      <c r="K1516" s="69"/>
    </row>
    <row r="1517" spans="2:11" x14ac:dyDescent="0.3">
      <c r="B1517" s="63"/>
      <c r="C1517" s="45" t="str">
        <f>IFERROR((INDEX(tbl_dateHistory[], tbl_dailyDashboard[[#This Row],[rowLookup]], 1)), "-")</f>
        <v>x</v>
      </c>
      <c r="D1517" s="48" t="str">
        <f>IFERROR(INDEX(tbl_dateHistory[], MATCH(tbl_dailyDashboard[[#This Row],[runDate]:[runDate]], tbl_dateHistory[[runDate]:[runDate]], 0), MATCH(tbl_dailyDashboard[[#Headers],[avgBotRunTime]], tbl_dateHistory[#Headers], 0)), "-")</f>
        <v>x</v>
      </c>
      <c r="E1517" s="48" t="str">
        <f>IFERROR(INDEX(tbl_dateHistory[], MATCH(tbl_dailyDashboard[[#This Row],[runDate]:[runDate]], tbl_dateHistory[[runDate]:[runDate]], 0), MATCH(tbl_dailyDashboard[[#Headers],[avgTransactionTime]], tbl_dateHistory[#Headers], 0)), "-")</f>
        <v>x</v>
      </c>
      <c r="F1517" s="5" t="str">
        <f>IFERROR(INDEX(tbl_dateHistory[], MATCH(tbl_dailyDashboard[[#This Row],[runDate]:[runDate]], tbl_dateHistory[[runDate]:[runDate]], 0), MATCH(tbl_dailyDashboard[[#Headers],[botRuns]], tbl_dateHistory[#Headers], 0)), "-")</f>
        <v>x</v>
      </c>
      <c r="G1517" s="6" t="str">
        <f>IFERROR(INDEX(tbl_dateHistory[], MATCH(tbl_dailyDashboard[[#This Row],[runDate]:[runDate]], tbl_dateHistory[[runDate]:[runDate]], 0), MATCH(tbl_dailyDashboard[[#Headers],[totalTransactions]], tbl_dateHistory[#Headers], 0)), "-")</f>
        <v>x</v>
      </c>
      <c r="H1517" s="46" t="str">
        <f>IFERROR(INDEX(tbl_dateHistory[], MATCH(tbl_dailyDashboard[[#This Row],[runDate]:[runDate]], tbl_dateHistory[[runDate]:[runDate]], 0), MATCH(tbl_dailyDashboard[[#Headers],[percentSuccessful]], tbl_dateHistory[#Headers], 0)), "-")</f>
        <v>x</v>
      </c>
      <c r="I1517" s="46" t="str">
        <f>IFERROR(INDEX(tbl_dateHistory[], MATCH(tbl_dailyDashboard[[#This Row],[runDate]:[runDate]], tbl_dateHistory[[runDate]:[runDate]], 0), MATCH(tbl_dailyDashboard[[#Headers],[percentBRE]], tbl_dateHistory[#Headers], 0)), "-")</f>
        <v>x</v>
      </c>
      <c r="J1517" s="47" t="str">
        <f>IFERROR(INDEX(tbl_dateHistory[], MATCH(tbl_dailyDashboard[[#This Row],[runDate]:[runDate]], tbl_dateHistory[[runDate]:[runDate]], 0), MATCH(tbl_dailyDashboard[[#Headers],[percentSystemErrors]], tbl_dateHistory[#Headers], 0)), "-")</f>
        <v>x</v>
      </c>
      <c r="K1517" s="69"/>
    </row>
    <row r="1518" spans="2:11" x14ac:dyDescent="0.3">
      <c r="B1518" s="63"/>
      <c r="C1518" s="45" t="str">
        <f>IFERROR((INDEX(tbl_dateHistory[], tbl_dailyDashboard[[#This Row],[rowLookup]], 1)), "-")</f>
        <v>x</v>
      </c>
      <c r="D1518" s="48" t="str">
        <f>IFERROR(INDEX(tbl_dateHistory[], MATCH(tbl_dailyDashboard[[#This Row],[runDate]:[runDate]], tbl_dateHistory[[runDate]:[runDate]], 0), MATCH(tbl_dailyDashboard[[#Headers],[avgBotRunTime]], tbl_dateHistory[#Headers], 0)), "-")</f>
        <v>x</v>
      </c>
      <c r="E1518" s="48" t="str">
        <f>IFERROR(INDEX(tbl_dateHistory[], MATCH(tbl_dailyDashboard[[#This Row],[runDate]:[runDate]], tbl_dateHistory[[runDate]:[runDate]], 0), MATCH(tbl_dailyDashboard[[#Headers],[avgTransactionTime]], tbl_dateHistory[#Headers], 0)), "-")</f>
        <v>x</v>
      </c>
      <c r="F1518" s="5" t="str">
        <f>IFERROR(INDEX(tbl_dateHistory[], MATCH(tbl_dailyDashboard[[#This Row],[runDate]:[runDate]], tbl_dateHistory[[runDate]:[runDate]], 0), MATCH(tbl_dailyDashboard[[#Headers],[botRuns]], tbl_dateHistory[#Headers], 0)), "-")</f>
        <v>x</v>
      </c>
      <c r="G1518" s="6" t="str">
        <f>IFERROR(INDEX(tbl_dateHistory[], MATCH(tbl_dailyDashboard[[#This Row],[runDate]:[runDate]], tbl_dateHistory[[runDate]:[runDate]], 0), MATCH(tbl_dailyDashboard[[#Headers],[totalTransactions]], tbl_dateHistory[#Headers], 0)), "-")</f>
        <v>x</v>
      </c>
      <c r="H1518" s="46" t="str">
        <f>IFERROR(INDEX(tbl_dateHistory[], MATCH(tbl_dailyDashboard[[#This Row],[runDate]:[runDate]], tbl_dateHistory[[runDate]:[runDate]], 0), MATCH(tbl_dailyDashboard[[#Headers],[percentSuccessful]], tbl_dateHistory[#Headers], 0)), "-")</f>
        <v>x</v>
      </c>
      <c r="I1518" s="46" t="str">
        <f>IFERROR(INDEX(tbl_dateHistory[], MATCH(tbl_dailyDashboard[[#This Row],[runDate]:[runDate]], tbl_dateHistory[[runDate]:[runDate]], 0), MATCH(tbl_dailyDashboard[[#Headers],[percentBRE]], tbl_dateHistory[#Headers], 0)), "-")</f>
        <v>x</v>
      </c>
      <c r="J1518" s="47" t="str">
        <f>IFERROR(INDEX(tbl_dateHistory[], MATCH(tbl_dailyDashboard[[#This Row],[runDate]:[runDate]], tbl_dateHistory[[runDate]:[runDate]], 0), MATCH(tbl_dailyDashboard[[#Headers],[percentSystemErrors]], tbl_dateHistory[#Headers], 0)), "-")</f>
        <v>x</v>
      </c>
      <c r="K1518" s="69"/>
    </row>
    <row r="1519" spans="2:11" x14ac:dyDescent="0.3">
      <c r="B1519" s="63"/>
      <c r="C1519" s="45" t="str">
        <f>IFERROR((INDEX(tbl_dateHistory[], tbl_dailyDashboard[[#This Row],[rowLookup]], 1)), "-")</f>
        <v>x</v>
      </c>
      <c r="D1519" s="48" t="str">
        <f>IFERROR(INDEX(tbl_dateHistory[], MATCH(tbl_dailyDashboard[[#This Row],[runDate]:[runDate]], tbl_dateHistory[[runDate]:[runDate]], 0), MATCH(tbl_dailyDashboard[[#Headers],[avgBotRunTime]], tbl_dateHistory[#Headers], 0)), "-")</f>
        <v>x</v>
      </c>
      <c r="E1519" s="48" t="str">
        <f>IFERROR(INDEX(tbl_dateHistory[], MATCH(tbl_dailyDashboard[[#This Row],[runDate]:[runDate]], tbl_dateHistory[[runDate]:[runDate]], 0), MATCH(tbl_dailyDashboard[[#Headers],[avgTransactionTime]], tbl_dateHistory[#Headers], 0)), "-")</f>
        <v>x</v>
      </c>
      <c r="F1519" s="5" t="str">
        <f>IFERROR(INDEX(tbl_dateHistory[], MATCH(tbl_dailyDashboard[[#This Row],[runDate]:[runDate]], tbl_dateHistory[[runDate]:[runDate]], 0), MATCH(tbl_dailyDashboard[[#Headers],[botRuns]], tbl_dateHistory[#Headers], 0)), "-")</f>
        <v>x</v>
      </c>
      <c r="G1519" s="6" t="str">
        <f>IFERROR(INDEX(tbl_dateHistory[], MATCH(tbl_dailyDashboard[[#This Row],[runDate]:[runDate]], tbl_dateHistory[[runDate]:[runDate]], 0), MATCH(tbl_dailyDashboard[[#Headers],[totalTransactions]], tbl_dateHistory[#Headers], 0)), "-")</f>
        <v>x</v>
      </c>
      <c r="H1519" s="46" t="str">
        <f>IFERROR(INDEX(tbl_dateHistory[], MATCH(tbl_dailyDashboard[[#This Row],[runDate]:[runDate]], tbl_dateHistory[[runDate]:[runDate]], 0), MATCH(tbl_dailyDashboard[[#Headers],[percentSuccessful]], tbl_dateHistory[#Headers], 0)), "-")</f>
        <v>x</v>
      </c>
      <c r="I1519" s="46" t="str">
        <f>IFERROR(INDEX(tbl_dateHistory[], MATCH(tbl_dailyDashboard[[#This Row],[runDate]:[runDate]], tbl_dateHistory[[runDate]:[runDate]], 0), MATCH(tbl_dailyDashboard[[#Headers],[percentBRE]], tbl_dateHistory[#Headers], 0)), "-")</f>
        <v>x</v>
      </c>
      <c r="J1519" s="47" t="str">
        <f>IFERROR(INDEX(tbl_dateHistory[], MATCH(tbl_dailyDashboard[[#This Row],[runDate]:[runDate]], tbl_dateHistory[[runDate]:[runDate]], 0), MATCH(tbl_dailyDashboard[[#Headers],[percentSystemErrors]], tbl_dateHistory[#Headers], 0)), "-")</f>
        <v>x</v>
      </c>
      <c r="K1519" s="69"/>
    </row>
    <row r="1520" spans="2:11" x14ac:dyDescent="0.3">
      <c r="B1520" s="63"/>
      <c r="C1520" s="45" t="str">
        <f>IFERROR((INDEX(tbl_dateHistory[], tbl_dailyDashboard[[#This Row],[rowLookup]], 1)), "-")</f>
        <v>x</v>
      </c>
      <c r="D1520" s="48" t="str">
        <f>IFERROR(INDEX(tbl_dateHistory[], MATCH(tbl_dailyDashboard[[#This Row],[runDate]:[runDate]], tbl_dateHistory[[runDate]:[runDate]], 0), MATCH(tbl_dailyDashboard[[#Headers],[avgBotRunTime]], tbl_dateHistory[#Headers], 0)), "-")</f>
        <v>x</v>
      </c>
      <c r="E1520" s="48" t="str">
        <f>IFERROR(INDEX(tbl_dateHistory[], MATCH(tbl_dailyDashboard[[#This Row],[runDate]:[runDate]], tbl_dateHistory[[runDate]:[runDate]], 0), MATCH(tbl_dailyDashboard[[#Headers],[avgTransactionTime]], tbl_dateHistory[#Headers], 0)), "-")</f>
        <v>x</v>
      </c>
      <c r="F1520" s="5" t="str">
        <f>IFERROR(INDEX(tbl_dateHistory[], MATCH(tbl_dailyDashboard[[#This Row],[runDate]:[runDate]], tbl_dateHistory[[runDate]:[runDate]], 0), MATCH(tbl_dailyDashboard[[#Headers],[botRuns]], tbl_dateHistory[#Headers], 0)), "-")</f>
        <v>x</v>
      </c>
      <c r="G1520" s="6" t="str">
        <f>IFERROR(INDEX(tbl_dateHistory[], MATCH(tbl_dailyDashboard[[#This Row],[runDate]:[runDate]], tbl_dateHistory[[runDate]:[runDate]], 0), MATCH(tbl_dailyDashboard[[#Headers],[totalTransactions]], tbl_dateHistory[#Headers], 0)), "-")</f>
        <v>x</v>
      </c>
      <c r="H1520" s="46" t="str">
        <f>IFERROR(INDEX(tbl_dateHistory[], MATCH(tbl_dailyDashboard[[#This Row],[runDate]:[runDate]], tbl_dateHistory[[runDate]:[runDate]], 0), MATCH(tbl_dailyDashboard[[#Headers],[percentSuccessful]], tbl_dateHistory[#Headers], 0)), "-")</f>
        <v>x</v>
      </c>
      <c r="I1520" s="46" t="str">
        <f>IFERROR(INDEX(tbl_dateHistory[], MATCH(tbl_dailyDashboard[[#This Row],[runDate]:[runDate]], tbl_dateHistory[[runDate]:[runDate]], 0), MATCH(tbl_dailyDashboard[[#Headers],[percentBRE]], tbl_dateHistory[#Headers], 0)), "-")</f>
        <v>x</v>
      </c>
      <c r="J1520" s="47" t="str">
        <f>IFERROR(INDEX(tbl_dateHistory[], MATCH(tbl_dailyDashboard[[#This Row],[runDate]:[runDate]], tbl_dateHistory[[runDate]:[runDate]], 0), MATCH(tbl_dailyDashboard[[#Headers],[percentSystemErrors]], tbl_dateHistory[#Headers], 0)), "-")</f>
        <v>x</v>
      </c>
      <c r="K1520" s="69"/>
    </row>
    <row r="1521" spans="2:11" x14ac:dyDescent="0.3">
      <c r="B1521" s="63"/>
      <c r="C1521" s="45" t="str">
        <f>IFERROR((INDEX(tbl_dateHistory[], tbl_dailyDashboard[[#This Row],[rowLookup]], 1)), "-")</f>
        <v>x</v>
      </c>
      <c r="D1521" s="48" t="str">
        <f>IFERROR(INDEX(tbl_dateHistory[], MATCH(tbl_dailyDashboard[[#This Row],[runDate]:[runDate]], tbl_dateHistory[[runDate]:[runDate]], 0), MATCH(tbl_dailyDashboard[[#Headers],[avgBotRunTime]], tbl_dateHistory[#Headers], 0)), "-")</f>
        <v>x</v>
      </c>
      <c r="E1521" s="48" t="str">
        <f>IFERROR(INDEX(tbl_dateHistory[], MATCH(tbl_dailyDashboard[[#This Row],[runDate]:[runDate]], tbl_dateHistory[[runDate]:[runDate]], 0), MATCH(tbl_dailyDashboard[[#Headers],[avgTransactionTime]], tbl_dateHistory[#Headers], 0)), "-")</f>
        <v>x</v>
      </c>
      <c r="F1521" s="5" t="str">
        <f>IFERROR(INDEX(tbl_dateHistory[], MATCH(tbl_dailyDashboard[[#This Row],[runDate]:[runDate]], tbl_dateHistory[[runDate]:[runDate]], 0), MATCH(tbl_dailyDashboard[[#Headers],[botRuns]], tbl_dateHistory[#Headers], 0)), "-")</f>
        <v>x</v>
      </c>
      <c r="G1521" s="6" t="str">
        <f>IFERROR(INDEX(tbl_dateHistory[], MATCH(tbl_dailyDashboard[[#This Row],[runDate]:[runDate]], tbl_dateHistory[[runDate]:[runDate]], 0), MATCH(tbl_dailyDashboard[[#Headers],[totalTransactions]], tbl_dateHistory[#Headers], 0)), "-")</f>
        <v>x</v>
      </c>
      <c r="H1521" s="46" t="str">
        <f>IFERROR(INDEX(tbl_dateHistory[], MATCH(tbl_dailyDashboard[[#This Row],[runDate]:[runDate]], tbl_dateHistory[[runDate]:[runDate]], 0), MATCH(tbl_dailyDashboard[[#Headers],[percentSuccessful]], tbl_dateHistory[#Headers], 0)), "-")</f>
        <v>x</v>
      </c>
      <c r="I1521" s="46" t="str">
        <f>IFERROR(INDEX(tbl_dateHistory[], MATCH(tbl_dailyDashboard[[#This Row],[runDate]:[runDate]], tbl_dateHistory[[runDate]:[runDate]], 0), MATCH(tbl_dailyDashboard[[#Headers],[percentBRE]], tbl_dateHistory[#Headers], 0)), "-")</f>
        <v>x</v>
      </c>
      <c r="J1521" s="47" t="str">
        <f>IFERROR(INDEX(tbl_dateHistory[], MATCH(tbl_dailyDashboard[[#This Row],[runDate]:[runDate]], tbl_dateHistory[[runDate]:[runDate]], 0), MATCH(tbl_dailyDashboard[[#Headers],[percentSystemErrors]], tbl_dateHistory[#Headers], 0)), "-")</f>
        <v>x</v>
      </c>
      <c r="K1521" s="69"/>
    </row>
    <row r="1522" spans="2:11" x14ac:dyDescent="0.3">
      <c r="B1522" s="63"/>
      <c r="C1522" s="45" t="str">
        <f>IFERROR((INDEX(tbl_dateHistory[], tbl_dailyDashboard[[#This Row],[rowLookup]], 1)), "-")</f>
        <v>x</v>
      </c>
      <c r="D1522" s="48" t="str">
        <f>IFERROR(INDEX(tbl_dateHistory[], MATCH(tbl_dailyDashboard[[#This Row],[runDate]:[runDate]], tbl_dateHistory[[runDate]:[runDate]], 0), MATCH(tbl_dailyDashboard[[#Headers],[avgBotRunTime]], tbl_dateHistory[#Headers], 0)), "-")</f>
        <v>x</v>
      </c>
      <c r="E1522" s="48" t="str">
        <f>IFERROR(INDEX(tbl_dateHistory[], MATCH(tbl_dailyDashboard[[#This Row],[runDate]:[runDate]], tbl_dateHistory[[runDate]:[runDate]], 0), MATCH(tbl_dailyDashboard[[#Headers],[avgTransactionTime]], tbl_dateHistory[#Headers], 0)), "-")</f>
        <v>x</v>
      </c>
      <c r="F1522" s="5" t="str">
        <f>IFERROR(INDEX(tbl_dateHistory[], MATCH(tbl_dailyDashboard[[#This Row],[runDate]:[runDate]], tbl_dateHistory[[runDate]:[runDate]], 0), MATCH(tbl_dailyDashboard[[#Headers],[botRuns]], tbl_dateHistory[#Headers], 0)), "-")</f>
        <v>x</v>
      </c>
      <c r="G1522" s="6" t="str">
        <f>IFERROR(INDEX(tbl_dateHistory[], MATCH(tbl_dailyDashboard[[#This Row],[runDate]:[runDate]], tbl_dateHistory[[runDate]:[runDate]], 0), MATCH(tbl_dailyDashboard[[#Headers],[totalTransactions]], tbl_dateHistory[#Headers], 0)), "-")</f>
        <v>x</v>
      </c>
      <c r="H1522" s="46" t="str">
        <f>IFERROR(INDEX(tbl_dateHistory[], MATCH(tbl_dailyDashboard[[#This Row],[runDate]:[runDate]], tbl_dateHistory[[runDate]:[runDate]], 0), MATCH(tbl_dailyDashboard[[#Headers],[percentSuccessful]], tbl_dateHistory[#Headers], 0)), "-")</f>
        <v>x</v>
      </c>
      <c r="I1522" s="46" t="str">
        <f>IFERROR(INDEX(tbl_dateHistory[], MATCH(tbl_dailyDashboard[[#This Row],[runDate]:[runDate]], tbl_dateHistory[[runDate]:[runDate]], 0), MATCH(tbl_dailyDashboard[[#Headers],[percentBRE]], tbl_dateHistory[#Headers], 0)), "-")</f>
        <v>x</v>
      </c>
      <c r="J1522" s="47" t="str">
        <f>IFERROR(INDEX(tbl_dateHistory[], MATCH(tbl_dailyDashboard[[#This Row],[runDate]:[runDate]], tbl_dateHistory[[runDate]:[runDate]], 0), MATCH(tbl_dailyDashboard[[#Headers],[percentSystemErrors]], tbl_dateHistory[#Headers], 0)), "-")</f>
        <v>x</v>
      </c>
      <c r="K1522" s="69"/>
    </row>
    <row r="1523" spans="2:11" x14ac:dyDescent="0.3">
      <c r="B1523" s="63"/>
      <c r="C1523" s="45" t="str">
        <f>IFERROR((INDEX(tbl_dateHistory[], tbl_dailyDashboard[[#This Row],[rowLookup]], 1)), "-")</f>
        <v>x</v>
      </c>
      <c r="D1523" s="48" t="str">
        <f>IFERROR(INDEX(tbl_dateHistory[], MATCH(tbl_dailyDashboard[[#This Row],[runDate]:[runDate]], tbl_dateHistory[[runDate]:[runDate]], 0), MATCH(tbl_dailyDashboard[[#Headers],[avgBotRunTime]], tbl_dateHistory[#Headers], 0)), "-")</f>
        <v>x</v>
      </c>
      <c r="E1523" s="48" t="str">
        <f>IFERROR(INDEX(tbl_dateHistory[], MATCH(tbl_dailyDashboard[[#This Row],[runDate]:[runDate]], tbl_dateHistory[[runDate]:[runDate]], 0), MATCH(tbl_dailyDashboard[[#Headers],[avgTransactionTime]], tbl_dateHistory[#Headers], 0)), "-")</f>
        <v>x</v>
      </c>
      <c r="F1523" s="5" t="str">
        <f>IFERROR(INDEX(tbl_dateHistory[], MATCH(tbl_dailyDashboard[[#This Row],[runDate]:[runDate]], tbl_dateHistory[[runDate]:[runDate]], 0), MATCH(tbl_dailyDashboard[[#Headers],[botRuns]], tbl_dateHistory[#Headers], 0)), "-")</f>
        <v>x</v>
      </c>
      <c r="G1523" s="6" t="str">
        <f>IFERROR(INDEX(tbl_dateHistory[], MATCH(tbl_dailyDashboard[[#This Row],[runDate]:[runDate]], tbl_dateHistory[[runDate]:[runDate]], 0), MATCH(tbl_dailyDashboard[[#Headers],[totalTransactions]], tbl_dateHistory[#Headers], 0)), "-")</f>
        <v>x</v>
      </c>
      <c r="H1523" s="46" t="str">
        <f>IFERROR(INDEX(tbl_dateHistory[], MATCH(tbl_dailyDashboard[[#This Row],[runDate]:[runDate]], tbl_dateHistory[[runDate]:[runDate]], 0), MATCH(tbl_dailyDashboard[[#Headers],[percentSuccessful]], tbl_dateHistory[#Headers], 0)), "-")</f>
        <v>x</v>
      </c>
      <c r="I1523" s="46" t="str">
        <f>IFERROR(INDEX(tbl_dateHistory[], MATCH(tbl_dailyDashboard[[#This Row],[runDate]:[runDate]], tbl_dateHistory[[runDate]:[runDate]], 0), MATCH(tbl_dailyDashboard[[#Headers],[percentBRE]], tbl_dateHistory[#Headers], 0)), "-")</f>
        <v>x</v>
      </c>
      <c r="J1523" s="47" t="str">
        <f>IFERROR(INDEX(tbl_dateHistory[], MATCH(tbl_dailyDashboard[[#This Row],[runDate]:[runDate]], tbl_dateHistory[[runDate]:[runDate]], 0), MATCH(tbl_dailyDashboard[[#Headers],[percentSystemErrors]], tbl_dateHistory[#Headers], 0)), "-")</f>
        <v>x</v>
      </c>
      <c r="K1523" s="69"/>
    </row>
    <row r="1524" spans="2:11" x14ac:dyDescent="0.3">
      <c r="B1524" s="63"/>
      <c r="C1524" s="45" t="str">
        <f>IFERROR((INDEX(tbl_dateHistory[], tbl_dailyDashboard[[#This Row],[rowLookup]], 1)), "-")</f>
        <v>x</v>
      </c>
      <c r="D1524" s="48" t="str">
        <f>IFERROR(INDEX(tbl_dateHistory[], MATCH(tbl_dailyDashboard[[#This Row],[runDate]:[runDate]], tbl_dateHistory[[runDate]:[runDate]], 0), MATCH(tbl_dailyDashboard[[#Headers],[avgBotRunTime]], tbl_dateHistory[#Headers], 0)), "-")</f>
        <v>x</v>
      </c>
      <c r="E1524" s="48" t="str">
        <f>IFERROR(INDEX(tbl_dateHistory[], MATCH(tbl_dailyDashboard[[#This Row],[runDate]:[runDate]], tbl_dateHistory[[runDate]:[runDate]], 0), MATCH(tbl_dailyDashboard[[#Headers],[avgTransactionTime]], tbl_dateHistory[#Headers], 0)), "-")</f>
        <v>x</v>
      </c>
      <c r="F1524" s="5" t="str">
        <f>IFERROR(INDEX(tbl_dateHistory[], MATCH(tbl_dailyDashboard[[#This Row],[runDate]:[runDate]], tbl_dateHistory[[runDate]:[runDate]], 0), MATCH(tbl_dailyDashboard[[#Headers],[botRuns]], tbl_dateHistory[#Headers], 0)), "-")</f>
        <v>x</v>
      </c>
      <c r="G1524" s="6" t="str">
        <f>IFERROR(INDEX(tbl_dateHistory[], MATCH(tbl_dailyDashboard[[#This Row],[runDate]:[runDate]], tbl_dateHistory[[runDate]:[runDate]], 0), MATCH(tbl_dailyDashboard[[#Headers],[totalTransactions]], tbl_dateHistory[#Headers], 0)), "-")</f>
        <v>x</v>
      </c>
      <c r="H1524" s="46" t="str">
        <f>IFERROR(INDEX(tbl_dateHistory[], MATCH(tbl_dailyDashboard[[#This Row],[runDate]:[runDate]], tbl_dateHistory[[runDate]:[runDate]], 0), MATCH(tbl_dailyDashboard[[#Headers],[percentSuccessful]], tbl_dateHistory[#Headers], 0)), "-")</f>
        <v>x</v>
      </c>
      <c r="I1524" s="46" t="str">
        <f>IFERROR(INDEX(tbl_dateHistory[], MATCH(tbl_dailyDashboard[[#This Row],[runDate]:[runDate]], tbl_dateHistory[[runDate]:[runDate]], 0), MATCH(tbl_dailyDashboard[[#Headers],[percentBRE]], tbl_dateHistory[#Headers], 0)), "-")</f>
        <v>x</v>
      </c>
      <c r="J1524" s="47" t="str">
        <f>IFERROR(INDEX(tbl_dateHistory[], MATCH(tbl_dailyDashboard[[#This Row],[runDate]:[runDate]], tbl_dateHistory[[runDate]:[runDate]], 0), MATCH(tbl_dailyDashboard[[#Headers],[percentSystemErrors]], tbl_dateHistory[#Headers], 0)), "-")</f>
        <v>x</v>
      </c>
      <c r="K1524" s="69"/>
    </row>
    <row r="1525" spans="2:11" x14ac:dyDescent="0.3">
      <c r="B1525" s="63"/>
      <c r="C1525" s="45" t="str">
        <f>IFERROR((INDEX(tbl_dateHistory[], tbl_dailyDashboard[[#This Row],[rowLookup]], 1)), "-")</f>
        <v>x</v>
      </c>
      <c r="D1525" s="48" t="str">
        <f>IFERROR(INDEX(tbl_dateHistory[], MATCH(tbl_dailyDashboard[[#This Row],[runDate]:[runDate]], tbl_dateHistory[[runDate]:[runDate]], 0), MATCH(tbl_dailyDashboard[[#Headers],[avgBotRunTime]], tbl_dateHistory[#Headers], 0)), "-")</f>
        <v>x</v>
      </c>
      <c r="E1525" s="48" t="str">
        <f>IFERROR(INDEX(tbl_dateHistory[], MATCH(tbl_dailyDashboard[[#This Row],[runDate]:[runDate]], tbl_dateHistory[[runDate]:[runDate]], 0), MATCH(tbl_dailyDashboard[[#Headers],[avgTransactionTime]], tbl_dateHistory[#Headers], 0)), "-")</f>
        <v>x</v>
      </c>
      <c r="F1525" s="5" t="str">
        <f>IFERROR(INDEX(tbl_dateHistory[], MATCH(tbl_dailyDashboard[[#This Row],[runDate]:[runDate]], tbl_dateHistory[[runDate]:[runDate]], 0), MATCH(tbl_dailyDashboard[[#Headers],[botRuns]], tbl_dateHistory[#Headers], 0)), "-")</f>
        <v>x</v>
      </c>
      <c r="G1525" s="6" t="str">
        <f>IFERROR(INDEX(tbl_dateHistory[], MATCH(tbl_dailyDashboard[[#This Row],[runDate]:[runDate]], tbl_dateHistory[[runDate]:[runDate]], 0), MATCH(tbl_dailyDashboard[[#Headers],[totalTransactions]], tbl_dateHistory[#Headers], 0)), "-")</f>
        <v>x</v>
      </c>
      <c r="H1525" s="46" t="str">
        <f>IFERROR(INDEX(tbl_dateHistory[], MATCH(tbl_dailyDashboard[[#This Row],[runDate]:[runDate]], tbl_dateHistory[[runDate]:[runDate]], 0), MATCH(tbl_dailyDashboard[[#Headers],[percentSuccessful]], tbl_dateHistory[#Headers], 0)), "-")</f>
        <v>x</v>
      </c>
      <c r="I1525" s="46" t="str">
        <f>IFERROR(INDEX(tbl_dateHistory[], MATCH(tbl_dailyDashboard[[#This Row],[runDate]:[runDate]], tbl_dateHistory[[runDate]:[runDate]], 0), MATCH(tbl_dailyDashboard[[#Headers],[percentBRE]], tbl_dateHistory[#Headers], 0)), "-")</f>
        <v>x</v>
      </c>
      <c r="J1525" s="47" t="str">
        <f>IFERROR(INDEX(tbl_dateHistory[], MATCH(tbl_dailyDashboard[[#This Row],[runDate]:[runDate]], tbl_dateHistory[[runDate]:[runDate]], 0), MATCH(tbl_dailyDashboard[[#Headers],[percentSystemErrors]], tbl_dateHistory[#Headers], 0)), "-")</f>
        <v>x</v>
      </c>
      <c r="K1525" s="69"/>
    </row>
    <row r="1526" spans="2:11" x14ac:dyDescent="0.3">
      <c r="B1526" s="63"/>
      <c r="C1526" s="45" t="str">
        <f>IFERROR((INDEX(tbl_dateHistory[], tbl_dailyDashboard[[#This Row],[rowLookup]], 1)), "-")</f>
        <v>x</v>
      </c>
      <c r="D1526" s="48" t="str">
        <f>IFERROR(INDEX(tbl_dateHistory[], MATCH(tbl_dailyDashboard[[#This Row],[runDate]:[runDate]], tbl_dateHistory[[runDate]:[runDate]], 0), MATCH(tbl_dailyDashboard[[#Headers],[avgBotRunTime]], tbl_dateHistory[#Headers], 0)), "-")</f>
        <v>x</v>
      </c>
      <c r="E1526" s="48" t="str">
        <f>IFERROR(INDEX(tbl_dateHistory[], MATCH(tbl_dailyDashboard[[#This Row],[runDate]:[runDate]], tbl_dateHistory[[runDate]:[runDate]], 0), MATCH(tbl_dailyDashboard[[#Headers],[avgTransactionTime]], tbl_dateHistory[#Headers], 0)), "-")</f>
        <v>x</v>
      </c>
      <c r="F1526" s="5" t="str">
        <f>IFERROR(INDEX(tbl_dateHistory[], MATCH(tbl_dailyDashboard[[#This Row],[runDate]:[runDate]], tbl_dateHistory[[runDate]:[runDate]], 0), MATCH(tbl_dailyDashboard[[#Headers],[botRuns]], tbl_dateHistory[#Headers], 0)), "-")</f>
        <v>x</v>
      </c>
      <c r="G1526" s="6" t="str">
        <f>IFERROR(INDEX(tbl_dateHistory[], MATCH(tbl_dailyDashboard[[#This Row],[runDate]:[runDate]], tbl_dateHistory[[runDate]:[runDate]], 0), MATCH(tbl_dailyDashboard[[#Headers],[totalTransactions]], tbl_dateHistory[#Headers], 0)), "-")</f>
        <v>x</v>
      </c>
      <c r="H1526" s="46" t="str">
        <f>IFERROR(INDEX(tbl_dateHistory[], MATCH(tbl_dailyDashboard[[#This Row],[runDate]:[runDate]], tbl_dateHistory[[runDate]:[runDate]], 0), MATCH(tbl_dailyDashboard[[#Headers],[percentSuccessful]], tbl_dateHistory[#Headers], 0)), "-")</f>
        <v>x</v>
      </c>
      <c r="I1526" s="46" t="str">
        <f>IFERROR(INDEX(tbl_dateHistory[], MATCH(tbl_dailyDashboard[[#This Row],[runDate]:[runDate]], tbl_dateHistory[[runDate]:[runDate]], 0), MATCH(tbl_dailyDashboard[[#Headers],[percentBRE]], tbl_dateHistory[#Headers], 0)), "-")</f>
        <v>x</v>
      </c>
      <c r="J1526" s="47" t="str">
        <f>IFERROR(INDEX(tbl_dateHistory[], MATCH(tbl_dailyDashboard[[#This Row],[runDate]:[runDate]], tbl_dateHistory[[runDate]:[runDate]], 0), MATCH(tbl_dailyDashboard[[#Headers],[percentSystemErrors]], tbl_dateHistory[#Headers], 0)), "-")</f>
        <v>x</v>
      </c>
      <c r="K1526" s="69"/>
    </row>
    <row r="1527" spans="2:11" x14ac:dyDescent="0.3">
      <c r="B1527" s="63"/>
      <c r="C1527" s="45" t="str">
        <f>IFERROR((INDEX(tbl_dateHistory[], tbl_dailyDashboard[[#This Row],[rowLookup]], 1)), "-")</f>
        <v>x</v>
      </c>
      <c r="D1527" s="48" t="str">
        <f>IFERROR(INDEX(tbl_dateHistory[], MATCH(tbl_dailyDashboard[[#This Row],[runDate]:[runDate]], tbl_dateHistory[[runDate]:[runDate]], 0), MATCH(tbl_dailyDashboard[[#Headers],[avgBotRunTime]], tbl_dateHistory[#Headers], 0)), "-")</f>
        <v>x</v>
      </c>
      <c r="E1527" s="48" t="str">
        <f>IFERROR(INDEX(tbl_dateHistory[], MATCH(tbl_dailyDashboard[[#This Row],[runDate]:[runDate]], tbl_dateHistory[[runDate]:[runDate]], 0), MATCH(tbl_dailyDashboard[[#Headers],[avgTransactionTime]], tbl_dateHistory[#Headers], 0)), "-")</f>
        <v>x</v>
      </c>
      <c r="F1527" s="5" t="str">
        <f>IFERROR(INDEX(tbl_dateHistory[], MATCH(tbl_dailyDashboard[[#This Row],[runDate]:[runDate]], tbl_dateHistory[[runDate]:[runDate]], 0), MATCH(tbl_dailyDashboard[[#Headers],[botRuns]], tbl_dateHistory[#Headers], 0)), "-")</f>
        <v>x</v>
      </c>
      <c r="G1527" s="6" t="str">
        <f>IFERROR(INDEX(tbl_dateHistory[], MATCH(tbl_dailyDashboard[[#This Row],[runDate]:[runDate]], tbl_dateHistory[[runDate]:[runDate]], 0), MATCH(tbl_dailyDashboard[[#Headers],[totalTransactions]], tbl_dateHistory[#Headers], 0)), "-")</f>
        <v>x</v>
      </c>
      <c r="H1527" s="46" t="str">
        <f>IFERROR(INDEX(tbl_dateHistory[], MATCH(tbl_dailyDashboard[[#This Row],[runDate]:[runDate]], tbl_dateHistory[[runDate]:[runDate]], 0), MATCH(tbl_dailyDashboard[[#Headers],[percentSuccessful]], tbl_dateHistory[#Headers], 0)), "-")</f>
        <v>x</v>
      </c>
      <c r="I1527" s="46" t="str">
        <f>IFERROR(INDEX(tbl_dateHistory[], MATCH(tbl_dailyDashboard[[#This Row],[runDate]:[runDate]], tbl_dateHistory[[runDate]:[runDate]], 0), MATCH(tbl_dailyDashboard[[#Headers],[percentBRE]], tbl_dateHistory[#Headers], 0)), "-")</f>
        <v>x</v>
      </c>
      <c r="J1527" s="47" t="str">
        <f>IFERROR(INDEX(tbl_dateHistory[], MATCH(tbl_dailyDashboard[[#This Row],[runDate]:[runDate]], tbl_dateHistory[[runDate]:[runDate]], 0), MATCH(tbl_dailyDashboard[[#Headers],[percentSystemErrors]], tbl_dateHistory[#Headers], 0)), "-")</f>
        <v>x</v>
      </c>
      <c r="K1527" s="69"/>
    </row>
    <row r="1528" spans="2:11" x14ac:dyDescent="0.3">
      <c r="B1528" s="63"/>
      <c r="C1528" s="45" t="str">
        <f>IFERROR((INDEX(tbl_dateHistory[], tbl_dailyDashboard[[#This Row],[rowLookup]], 1)), "-")</f>
        <v>x</v>
      </c>
      <c r="D1528" s="48" t="str">
        <f>IFERROR(INDEX(tbl_dateHistory[], MATCH(tbl_dailyDashboard[[#This Row],[runDate]:[runDate]], tbl_dateHistory[[runDate]:[runDate]], 0), MATCH(tbl_dailyDashboard[[#Headers],[avgBotRunTime]], tbl_dateHistory[#Headers], 0)), "-")</f>
        <v>x</v>
      </c>
      <c r="E1528" s="48" t="str">
        <f>IFERROR(INDEX(tbl_dateHistory[], MATCH(tbl_dailyDashboard[[#This Row],[runDate]:[runDate]], tbl_dateHistory[[runDate]:[runDate]], 0), MATCH(tbl_dailyDashboard[[#Headers],[avgTransactionTime]], tbl_dateHistory[#Headers], 0)), "-")</f>
        <v>x</v>
      </c>
      <c r="F1528" s="5" t="str">
        <f>IFERROR(INDEX(tbl_dateHistory[], MATCH(tbl_dailyDashboard[[#This Row],[runDate]:[runDate]], tbl_dateHistory[[runDate]:[runDate]], 0), MATCH(tbl_dailyDashboard[[#Headers],[botRuns]], tbl_dateHistory[#Headers], 0)), "-")</f>
        <v>x</v>
      </c>
      <c r="G1528" s="6" t="str">
        <f>IFERROR(INDEX(tbl_dateHistory[], MATCH(tbl_dailyDashboard[[#This Row],[runDate]:[runDate]], tbl_dateHistory[[runDate]:[runDate]], 0), MATCH(tbl_dailyDashboard[[#Headers],[totalTransactions]], tbl_dateHistory[#Headers], 0)), "-")</f>
        <v>x</v>
      </c>
      <c r="H1528" s="46" t="str">
        <f>IFERROR(INDEX(tbl_dateHistory[], MATCH(tbl_dailyDashboard[[#This Row],[runDate]:[runDate]], tbl_dateHistory[[runDate]:[runDate]], 0), MATCH(tbl_dailyDashboard[[#Headers],[percentSuccessful]], tbl_dateHistory[#Headers], 0)), "-")</f>
        <v>x</v>
      </c>
      <c r="I1528" s="46" t="str">
        <f>IFERROR(INDEX(tbl_dateHistory[], MATCH(tbl_dailyDashboard[[#This Row],[runDate]:[runDate]], tbl_dateHistory[[runDate]:[runDate]], 0), MATCH(tbl_dailyDashboard[[#Headers],[percentBRE]], tbl_dateHistory[#Headers], 0)), "-")</f>
        <v>x</v>
      </c>
      <c r="J1528" s="47" t="str">
        <f>IFERROR(INDEX(tbl_dateHistory[], MATCH(tbl_dailyDashboard[[#This Row],[runDate]:[runDate]], tbl_dateHistory[[runDate]:[runDate]], 0), MATCH(tbl_dailyDashboard[[#Headers],[percentSystemErrors]], tbl_dateHistory[#Headers], 0)), "-")</f>
        <v>x</v>
      </c>
      <c r="K1528" s="69"/>
    </row>
    <row r="1529" spans="2:11" x14ac:dyDescent="0.3">
      <c r="B1529" s="63"/>
      <c r="C1529" s="45" t="str">
        <f>IFERROR((INDEX(tbl_dateHistory[], tbl_dailyDashboard[[#This Row],[rowLookup]], 1)), "-")</f>
        <v>x</v>
      </c>
      <c r="D1529" s="48" t="str">
        <f>IFERROR(INDEX(tbl_dateHistory[], MATCH(tbl_dailyDashboard[[#This Row],[runDate]:[runDate]], tbl_dateHistory[[runDate]:[runDate]], 0), MATCH(tbl_dailyDashboard[[#Headers],[avgBotRunTime]], tbl_dateHistory[#Headers], 0)), "-")</f>
        <v>x</v>
      </c>
      <c r="E1529" s="48" t="str">
        <f>IFERROR(INDEX(tbl_dateHistory[], MATCH(tbl_dailyDashboard[[#This Row],[runDate]:[runDate]], tbl_dateHistory[[runDate]:[runDate]], 0), MATCH(tbl_dailyDashboard[[#Headers],[avgTransactionTime]], tbl_dateHistory[#Headers], 0)), "-")</f>
        <v>x</v>
      </c>
      <c r="F1529" s="5" t="str">
        <f>IFERROR(INDEX(tbl_dateHistory[], MATCH(tbl_dailyDashboard[[#This Row],[runDate]:[runDate]], tbl_dateHistory[[runDate]:[runDate]], 0), MATCH(tbl_dailyDashboard[[#Headers],[botRuns]], tbl_dateHistory[#Headers], 0)), "-")</f>
        <v>x</v>
      </c>
      <c r="G1529" s="6" t="str">
        <f>IFERROR(INDEX(tbl_dateHistory[], MATCH(tbl_dailyDashboard[[#This Row],[runDate]:[runDate]], tbl_dateHistory[[runDate]:[runDate]], 0), MATCH(tbl_dailyDashboard[[#Headers],[totalTransactions]], tbl_dateHistory[#Headers], 0)), "-")</f>
        <v>x</v>
      </c>
      <c r="H1529" s="46" t="str">
        <f>IFERROR(INDEX(tbl_dateHistory[], MATCH(tbl_dailyDashboard[[#This Row],[runDate]:[runDate]], tbl_dateHistory[[runDate]:[runDate]], 0), MATCH(tbl_dailyDashboard[[#Headers],[percentSuccessful]], tbl_dateHistory[#Headers], 0)), "-")</f>
        <v>x</v>
      </c>
      <c r="I1529" s="46" t="str">
        <f>IFERROR(INDEX(tbl_dateHistory[], MATCH(tbl_dailyDashboard[[#This Row],[runDate]:[runDate]], tbl_dateHistory[[runDate]:[runDate]], 0), MATCH(tbl_dailyDashboard[[#Headers],[percentBRE]], tbl_dateHistory[#Headers], 0)), "-")</f>
        <v>x</v>
      </c>
      <c r="J1529" s="47" t="str">
        <f>IFERROR(INDEX(tbl_dateHistory[], MATCH(tbl_dailyDashboard[[#This Row],[runDate]:[runDate]], tbl_dateHistory[[runDate]:[runDate]], 0), MATCH(tbl_dailyDashboard[[#Headers],[percentSystemErrors]], tbl_dateHistory[#Headers], 0)), "-")</f>
        <v>x</v>
      </c>
      <c r="K1529" s="69"/>
    </row>
    <row r="1530" spans="2:11" x14ac:dyDescent="0.3">
      <c r="B1530" s="63"/>
      <c r="C1530" s="45" t="str">
        <f>IFERROR((INDEX(tbl_dateHistory[], tbl_dailyDashboard[[#This Row],[rowLookup]], 1)), "-")</f>
        <v>x</v>
      </c>
      <c r="D1530" s="48" t="str">
        <f>IFERROR(INDEX(tbl_dateHistory[], MATCH(tbl_dailyDashboard[[#This Row],[runDate]:[runDate]], tbl_dateHistory[[runDate]:[runDate]], 0), MATCH(tbl_dailyDashboard[[#Headers],[avgBotRunTime]], tbl_dateHistory[#Headers], 0)), "-")</f>
        <v>x</v>
      </c>
      <c r="E1530" s="48" t="str">
        <f>IFERROR(INDEX(tbl_dateHistory[], MATCH(tbl_dailyDashboard[[#This Row],[runDate]:[runDate]], tbl_dateHistory[[runDate]:[runDate]], 0), MATCH(tbl_dailyDashboard[[#Headers],[avgTransactionTime]], tbl_dateHistory[#Headers], 0)), "-")</f>
        <v>x</v>
      </c>
      <c r="F1530" s="5" t="str">
        <f>IFERROR(INDEX(tbl_dateHistory[], MATCH(tbl_dailyDashboard[[#This Row],[runDate]:[runDate]], tbl_dateHistory[[runDate]:[runDate]], 0), MATCH(tbl_dailyDashboard[[#Headers],[botRuns]], tbl_dateHistory[#Headers], 0)), "-")</f>
        <v>x</v>
      </c>
      <c r="G1530" s="6" t="str">
        <f>IFERROR(INDEX(tbl_dateHistory[], MATCH(tbl_dailyDashboard[[#This Row],[runDate]:[runDate]], tbl_dateHistory[[runDate]:[runDate]], 0), MATCH(tbl_dailyDashboard[[#Headers],[totalTransactions]], tbl_dateHistory[#Headers], 0)), "-")</f>
        <v>x</v>
      </c>
      <c r="H1530" s="46" t="str">
        <f>IFERROR(INDEX(tbl_dateHistory[], MATCH(tbl_dailyDashboard[[#This Row],[runDate]:[runDate]], tbl_dateHistory[[runDate]:[runDate]], 0), MATCH(tbl_dailyDashboard[[#Headers],[percentSuccessful]], tbl_dateHistory[#Headers], 0)), "-")</f>
        <v>x</v>
      </c>
      <c r="I1530" s="46" t="str">
        <f>IFERROR(INDEX(tbl_dateHistory[], MATCH(tbl_dailyDashboard[[#This Row],[runDate]:[runDate]], tbl_dateHistory[[runDate]:[runDate]], 0), MATCH(tbl_dailyDashboard[[#Headers],[percentBRE]], tbl_dateHistory[#Headers], 0)), "-")</f>
        <v>x</v>
      </c>
      <c r="J1530" s="47" t="str">
        <f>IFERROR(INDEX(tbl_dateHistory[], MATCH(tbl_dailyDashboard[[#This Row],[runDate]:[runDate]], tbl_dateHistory[[runDate]:[runDate]], 0), MATCH(tbl_dailyDashboard[[#Headers],[percentSystemErrors]], tbl_dateHistory[#Headers], 0)), "-")</f>
        <v>x</v>
      </c>
      <c r="K1530" s="69"/>
    </row>
    <row r="1531" spans="2:11" x14ac:dyDescent="0.3">
      <c r="B1531" s="63"/>
      <c r="C1531" s="45" t="str">
        <f>IFERROR((INDEX(tbl_dateHistory[], tbl_dailyDashboard[[#This Row],[rowLookup]], 1)), "-")</f>
        <v>x</v>
      </c>
      <c r="D1531" s="48" t="str">
        <f>IFERROR(INDEX(tbl_dateHistory[], MATCH(tbl_dailyDashboard[[#This Row],[runDate]:[runDate]], tbl_dateHistory[[runDate]:[runDate]], 0), MATCH(tbl_dailyDashboard[[#Headers],[avgBotRunTime]], tbl_dateHistory[#Headers], 0)), "-")</f>
        <v>x</v>
      </c>
      <c r="E1531" s="48" t="str">
        <f>IFERROR(INDEX(tbl_dateHistory[], MATCH(tbl_dailyDashboard[[#This Row],[runDate]:[runDate]], tbl_dateHistory[[runDate]:[runDate]], 0), MATCH(tbl_dailyDashboard[[#Headers],[avgTransactionTime]], tbl_dateHistory[#Headers], 0)), "-")</f>
        <v>x</v>
      </c>
      <c r="F1531" s="5" t="str">
        <f>IFERROR(INDEX(tbl_dateHistory[], MATCH(tbl_dailyDashboard[[#This Row],[runDate]:[runDate]], tbl_dateHistory[[runDate]:[runDate]], 0), MATCH(tbl_dailyDashboard[[#Headers],[botRuns]], tbl_dateHistory[#Headers], 0)), "-")</f>
        <v>x</v>
      </c>
      <c r="G1531" s="6" t="str">
        <f>IFERROR(INDEX(tbl_dateHistory[], MATCH(tbl_dailyDashboard[[#This Row],[runDate]:[runDate]], tbl_dateHistory[[runDate]:[runDate]], 0), MATCH(tbl_dailyDashboard[[#Headers],[totalTransactions]], tbl_dateHistory[#Headers], 0)), "-")</f>
        <v>x</v>
      </c>
      <c r="H1531" s="46" t="str">
        <f>IFERROR(INDEX(tbl_dateHistory[], MATCH(tbl_dailyDashboard[[#This Row],[runDate]:[runDate]], tbl_dateHistory[[runDate]:[runDate]], 0), MATCH(tbl_dailyDashboard[[#Headers],[percentSuccessful]], tbl_dateHistory[#Headers], 0)), "-")</f>
        <v>x</v>
      </c>
      <c r="I1531" s="46" t="str">
        <f>IFERROR(INDEX(tbl_dateHistory[], MATCH(tbl_dailyDashboard[[#This Row],[runDate]:[runDate]], tbl_dateHistory[[runDate]:[runDate]], 0), MATCH(tbl_dailyDashboard[[#Headers],[percentBRE]], tbl_dateHistory[#Headers], 0)), "-")</f>
        <v>x</v>
      </c>
      <c r="J1531" s="47" t="str">
        <f>IFERROR(INDEX(tbl_dateHistory[], MATCH(tbl_dailyDashboard[[#This Row],[runDate]:[runDate]], tbl_dateHistory[[runDate]:[runDate]], 0), MATCH(tbl_dailyDashboard[[#Headers],[percentSystemErrors]], tbl_dateHistory[#Headers], 0)), "-")</f>
        <v>x</v>
      </c>
      <c r="K1531" s="69"/>
    </row>
    <row r="1532" spans="2:11" x14ac:dyDescent="0.3">
      <c r="B1532" s="63"/>
      <c r="C1532" s="45" t="str">
        <f>IFERROR((INDEX(tbl_dateHistory[], tbl_dailyDashboard[[#This Row],[rowLookup]], 1)), "-")</f>
        <v>x</v>
      </c>
      <c r="D1532" s="48" t="str">
        <f>IFERROR(INDEX(tbl_dateHistory[], MATCH(tbl_dailyDashboard[[#This Row],[runDate]:[runDate]], tbl_dateHistory[[runDate]:[runDate]], 0), MATCH(tbl_dailyDashboard[[#Headers],[avgBotRunTime]], tbl_dateHistory[#Headers], 0)), "-")</f>
        <v>x</v>
      </c>
      <c r="E1532" s="48" t="str">
        <f>IFERROR(INDEX(tbl_dateHistory[], MATCH(tbl_dailyDashboard[[#This Row],[runDate]:[runDate]], tbl_dateHistory[[runDate]:[runDate]], 0), MATCH(tbl_dailyDashboard[[#Headers],[avgTransactionTime]], tbl_dateHistory[#Headers], 0)), "-")</f>
        <v>x</v>
      </c>
      <c r="F1532" s="5" t="str">
        <f>IFERROR(INDEX(tbl_dateHistory[], MATCH(tbl_dailyDashboard[[#This Row],[runDate]:[runDate]], tbl_dateHistory[[runDate]:[runDate]], 0), MATCH(tbl_dailyDashboard[[#Headers],[botRuns]], tbl_dateHistory[#Headers], 0)), "-")</f>
        <v>x</v>
      </c>
      <c r="G1532" s="6" t="str">
        <f>IFERROR(INDEX(tbl_dateHistory[], MATCH(tbl_dailyDashboard[[#This Row],[runDate]:[runDate]], tbl_dateHistory[[runDate]:[runDate]], 0), MATCH(tbl_dailyDashboard[[#Headers],[totalTransactions]], tbl_dateHistory[#Headers], 0)), "-")</f>
        <v>x</v>
      </c>
      <c r="H1532" s="46" t="str">
        <f>IFERROR(INDEX(tbl_dateHistory[], MATCH(tbl_dailyDashboard[[#This Row],[runDate]:[runDate]], tbl_dateHistory[[runDate]:[runDate]], 0), MATCH(tbl_dailyDashboard[[#Headers],[percentSuccessful]], tbl_dateHistory[#Headers], 0)), "-")</f>
        <v>x</v>
      </c>
      <c r="I1532" s="46" t="str">
        <f>IFERROR(INDEX(tbl_dateHistory[], MATCH(tbl_dailyDashboard[[#This Row],[runDate]:[runDate]], tbl_dateHistory[[runDate]:[runDate]], 0), MATCH(tbl_dailyDashboard[[#Headers],[percentBRE]], tbl_dateHistory[#Headers], 0)), "-")</f>
        <v>x</v>
      </c>
      <c r="J1532" s="47" t="str">
        <f>IFERROR(INDEX(tbl_dateHistory[], MATCH(tbl_dailyDashboard[[#This Row],[runDate]:[runDate]], tbl_dateHistory[[runDate]:[runDate]], 0), MATCH(tbl_dailyDashboard[[#Headers],[percentSystemErrors]], tbl_dateHistory[#Headers], 0)), "-")</f>
        <v>x</v>
      </c>
      <c r="K1532" s="69"/>
    </row>
    <row r="1533" spans="2:11" x14ac:dyDescent="0.3">
      <c r="B1533" s="63"/>
      <c r="C1533" s="45" t="str">
        <f>IFERROR((INDEX(tbl_dateHistory[], tbl_dailyDashboard[[#This Row],[rowLookup]], 1)), "-")</f>
        <v>x</v>
      </c>
      <c r="D1533" s="48" t="str">
        <f>IFERROR(INDEX(tbl_dateHistory[], MATCH(tbl_dailyDashboard[[#This Row],[runDate]:[runDate]], tbl_dateHistory[[runDate]:[runDate]], 0), MATCH(tbl_dailyDashboard[[#Headers],[avgBotRunTime]], tbl_dateHistory[#Headers], 0)), "-")</f>
        <v>x</v>
      </c>
      <c r="E1533" s="48" t="str">
        <f>IFERROR(INDEX(tbl_dateHistory[], MATCH(tbl_dailyDashboard[[#This Row],[runDate]:[runDate]], tbl_dateHistory[[runDate]:[runDate]], 0), MATCH(tbl_dailyDashboard[[#Headers],[avgTransactionTime]], tbl_dateHistory[#Headers], 0)), "-")</f>
        <v>x</v>
      </c>
      <c r="F1533" s="5" t="str">
        <f>IFERROR(INDEX(tbl_dateHistory[], MATCH(tbl_dailyDashboard[[#This Row],[runDate]:[runDate]], tbl_dateHistory[[runDate]:[runDate]], 0), MATCH(tbl_dailyDashboard[[#Headers],[botRuns]], tbl_dateHistory[#Headers], 0)), "-")</f>
        <v>x</v>
      </c>
      <c r="G1533" s="6" t="str">
        <f>IFERROR(INDEX(tbl_dateHistory[], MATCH(tbl_dailyDashboard[[#This Row],[runDate]:[runDate]], tbl_dateHistory[[runDate]:[runDate]], 0), MATCH(tbl_dailyDashboard[[#Headers],[totalTransactions]], tbl_dateHistory[#Headers], 0)), "-")</f>
        <v>x</v>
      </c>
      <c r="H1533" s="46" t="str">
        <f>IFERROR(INDEX(tbl_dateHistory[], MATCH(tbl_dailyDashboard[[#This Row],[runDate]:[runDate]], tbl_dateHistory[[runDate]:[runDate]], 0), MATCH(tbl_dailyDashboard[[#Headers],[percentSuccessful]], tbl_dateHistory[#Headers], 0)), "-")</f>
        <v>x</v>
      </c>
      <c r="I1533" s="46" t="str">
        <f>IFERROR(INDEX(tbl_dateHistory[], MATCH(tbl_dailyDashboard[[#This Row],[runDate]:[runDate]], tbl_dateHistory[[runDate]:[runDate]], 0), MATCH(tbl_dailyDashboard[[#Headers],[percentBRE]], tbl_dateHistory[#Headers], 0)), "-")</f>
        <v>x</v>
      </c>
      <c r="J1533" s="47" t="str">
        <f>IFERROR(INDEX(tbl_dateHistory[], MATCH(tbl_dailyDashboard[[#This Row],[runDate]:[runDate]], tbl_dateHistory[[runDate]:[runDate]], 0), MATCH(tbl_dailyDashboard[[#Headers],[percentSystemErrors]], tbl_dateHistory[#Headers], 0)), "-")</f>
        <v>x</v>
      </c>
      <c r="K1533" s="69"/>
    </row>
    <row r="1534" spans="2:11" x14ac:dyDescent="0.3">
      <c r="B1534" s="63"/>
      <c r="C1534" s="45" t="str">
        <f>IFERROR((INDEX(tbl_dateHistory[], tbl_dailyDashboard[[#This Row],[rowLookup]], 1)), "-")</f>
        <v>x</v>
      </c>
      <c r="D1534" s="48" t="str">
        <f>IFERROR(INDEX(tbl_dateHistory[], MATCH(tbl_dailyDashboard[[#This Row],[runDate]:[runDate]], tbl_dateHistory[[runDate]:[runDate]], 0), MATCH(tbl_dailyDashboard[[#Headers],[avgBotRunTime]], tbl_dateHistory[#Headers], 0)), "-")</f>
        <v>x</v>
      </c>
      <c r="E1534" s="48" t="str">
        <f>IFERROR(INDEX(tbl_dateHistory[], MATCH(tbl_dailyDashboard[[#This Row],[runDate]:[runDate]], tbl_dateHistory[[runDate]:[runDate]], 0), MATCH(tbl_dailyDashboard[[#Headers],[avgTransactionTime]], tbl_dateHistory[#Headers], 0)), "-")</f>
        <v>x</v>
      </c>
      <c r="F1534" s="5" t="str">
        <f>IFERROR(INDEX(tbl_dateHistory[], MATCH(tbl_dailyDashboard[[#This Row],[runDate]:[runDate]], tbl_dateHistory[[runDate]:[runDate]], 0), MATCH(tbl_dailyDashboard[[#Headers],[botRuns]], tbl_dateHistory[#Headers], 0)), "-")</f>
        <v>x</v>
      </c>
      <c r="G1534" s="6" t="str">
        <f>IFERROR(INDEX(tbl_dateHistory[], MATCH(tbl_dailyDashboard[[#This Row],[runDate]:[runDate]], tbl_dateHistory[[runDate]:[runDate]], 0), MATCH(tbl_dailyDashboard[[#Headers],[totalTransactions]], tbl_dateHistory[#Headers], 0)), "-")</f>
        <v>x</v>
      </c>
      <c r="H1534" s="46" t="str">
        <f>IFERROR(INDEX(tbl_dateHistory[], MATCH(tbl_dailyDashboard[[#This Row],[runDate]:[runDate]], tbl_dateHistory[[runDate]:[runDate]], 0), MATCH(tbl_dailyDashboard[[#Headers],[percentSuccessful]], tbl_dateHistory[#Headers], 0)), "-")</f>
        <v>x</v>
      </c>
      <c r="I1534" s="46" t="str">
        <f>IFERROR(INDEX(tbl_dateHistory[], MATCH(tbl_dailyDashboard[[#This Row],[runDate]:[runDate]], tbl_dateHistory[[runDate]:[runDate]], 0), MATCH(tbl_dailyDashboard[[#Headers],[percentBRE]], tbl_dateHistory[#Headers], 0)), "-")</f>
        <v>x</v>
      </c>
      <c r="J1534" s="47" t="str">
        <f>IFERROR(INDEX(tbl_dateHistory[], MATCH(tbl_dailyDashboard[[#This Row],[runDate]:[runDate]], tbl_dateHistory[[runDate]:[runDate]], 0), MATCH(tbl_dailyDashboard[[#Headers],[percentSystemErrors]], tbl_dateHistory[#Headers], 0)), "-")</f>
        <v>x</v>
      </c>
      <c r="K1534" s="69"/>
    </row>
    <row r="1535" spans="2:11" x14ac:dyDescent="0.3">
      <c r="B1535" s="63"/>
      <c r="C1535" s="45" t="str">
        <f>IFERROR((INDEX(tbl_dateHistory[], tbl_dailyDashboard[[#This Row],[rowLookup]], 1)), "-")</f>
        <v>x</v>
      </c>
      <c r="D1535" s="48" t="str">
        <f>IFERROR(INDEX(tbl_dateHistory[], MATCH(tbl_dailyDashboard[[#This Row],[runDate]:[runDate]], tbl_dateHistory[[runDate]:[runDate]], 0), MATCH(tbl_dailyDashboard[[#Headers],[avgBotRunTime]], tbl_dateHistory[#Headers], 0)), "-")</f>
        <v>x</v>
      </c>
      <c r="E1535" s="48" t="str">
        <f>IFERROR(INDEX(tbl_dateHistory[], MATCH(tbl_dailyDashboard[[#This Row],[runDate]:[runDate]], tbl_dateHistory[[runDate]:[runDate]], 0), MATCH(tbl_dailyDashboard[[#Headers],[avgTransactionTime]], tbl_dateHistory[#Headers], 0)), "-")</f>
        <v>x</v>
      </c>
      <c r="F1535" s="5" t="str">
        <f>IFERROR(INDEX(tbl_dateHistory[], MATCH(tbl_dailyDashboard[[#This Row],[runDate]:[runDate]], tbl_dateHistory[[runDate]:[runDate]], 0), MATCH(tbl_dailyDashboard[[#Headers],[botRuns]], tbl_dateHistory[#Headers], 0)), "-")</f>
        <v>x</v>
      </c>
      <c r="G1535" s="6" t="str">
        <f>IFERROR(INDEX(tbl_dateHistory[], MATCH(tbl_dailyDashboard[[#This Row],[runDate]:[runDate]], tbl_dateHistory[[runDate]:[runDate]], 0), MATCH(tbl_dailyDashboard[[#Headers],[totalTransactions]], tbl_dateHistory[#Headers], 0)), "-")</f>
        <v>x</v>
      </c>
      <c r="H1535" s="46" t="str">
        <f>IFERROR(INDEX(tbl_dateHistory[], MATCH(tbl_dailyDashboard[[#This Row],[runDate]:[runDate]], tbl_dateHistory[[runDate]:[runDate]], 0), MATCH(tbl_dailyDashboard[[#Headers],[percentSuccessful]], tbl_dateHistory[#Headers], 0)), "-")</f>
        <v>x</v>
      </c>
      <c r="I1535" s="46" t="str">
        <f>IFERROR(INDEX(tbl_dateHistory[], MATCH(tbl_dailyDashboard[[#This Row],[runDate]:[runDate]], tbl_dateHistory[[runDate]:[runDate]], 0), MATCH(tbl_dailyDashboard[[#Headers],[percentBRE]], tbl_dateHistory[#Headers], 0)), "-")</f>
        <v>x</v>
      </c>
      <c r="J1535" s="47" t="str">
        <f>IFERROR(INDEX(tbl_dateHistory[], MATCH(tbl_dailyDashboard[[#This Row],[runDate]:[runDate]], tbl_dateHistory[[runDate]:[runDate]], 0), MATCH(tbl_dailyDashboard[[#Headers],[percentSystemErrors]], tbl_dateHistory[#Headers], 0)), "-")</f>
        <v>x</v>
      </c>
      <c r="K1535" s="69"/>
    </row>
    <row r="1536" spans="2:11" x14ac:dyDescent="0.3">
      <c r="B1536" s="63"/>
      <c r="C1536" s="45" t="str">
        <f>IFERROR((INDEX(tbl_dateHistory[], tbl_dailyDashboard[[#This Row],[rowLookup]], 1)), "-")</f>
        <v>x</v>
      </c>
      <c r="D1536" s="48" t="str">
        <f>IFERROR(INDEX(tbl_dateHistory[], MATCH(tbl_dailyDashboard[[#This Row],[runDate]:[runDate]], tbl_dateHistory[[runDate]:[runDate]], 0), MATCH(tbl_dailyDashboard[[#Headers],[avgBotRunTime]], tbl_dateHistory[#Headers], 0)), "-")</f>
        <v>x</v>
      </c>
      <c r="E1536" s="48" t="str">
        <f>IFERROR(INDEX(tbl_dateHistory[], MATCH(tbl_dailyDashboard[[#This Row],[runDate]:[runDate]], tbl_dateHistory[[runDate]:[runDate]], 0), MATCH(tbl_dailyDashboard[[#Headers],[avgTransactionTime]], tbl_dateHistory[#Headers], 0)), "-")</f>
        <v>x</v>
      </c>
      <c r="F1536" s="5" t="str">
        <f>IFERROR(INDEX(tbl_dateHistory[], MATCH(tbl_dailyDashboard[[#This Row],[runDate]:[runDate]], tbl_dateHistory[[runDate]:[runDate]], 0), MATCH(tbl_dailyDashboard[[#Headers],[botRuns]], tbl_dateHistory[#Headers], 0)), "-")</f>
        <v>x</v>
      </c>
      <c r="G1536" s="6" t="str">
        <f>IFERROR(INDEX(tbl_dateHistory[], MATCH(tbl_dailyDashboard[[#This Row],[runDate]:[runDate]], tbl_dateHistory[[runDate]:[runDate]], 0), MATCH(tbl_dailyDashboard[[#Headers],[totalTransactions]], tbl_dateHistory[#Headers], 0)), "-")</f>
        <v>x</v>
      </c>
      <c r="H1536" s="46" t="str">
        <f>IFERROR(INDEX(tbl_dateHistory[], MATCH(tbl_dailyDashboard[[#This Row],[runDate]:[runDate]], tbl_dateHistory[[runDate]:[runDate]], 0), MATCH(tbl_dailyDashboard[[#Headers],[percentSuccessful]], tbl_dateHistory[#Headers], 0)), "-")</f>
        <v>x</v>
      </c>
      <c r="I1536" s="46" t="str">
        <f>IFERROR(INDEX(tbl_dateHistory[], MATCH(tbl_dailyDashboard[[#This Row],[runDate]:[runDate]], tbl_dateHistory[[runDate]:[runDate]], 0), MATCH(tbl_dailyDashboard[[#Headers],[percentBRE]], tbl_dateHistory[#Headers], 0)), "-")</f>
        <v>x</v>
      </c>
      <c r="J1536" s="47" t="str">
        <f>IFERROR(INDEX(tbl_dateHistory[], MATCH(tbl_dailyDashboard[[#This Row],[runDate]:[runDate]], tbl_dateHistory[[runDate]:[runDate]], 0), MATCH(tbl_dailyDashboard[[#Headers],[percentSystemErrors]], tbl_dateHistory[#Headers], 0)), "-")</f>
        <v>x</v>
      </c>
      <c r="K1536" s="69"/>
    </row>
    <row r="1537" spans="2:11" x14ac:dyDescent="0.3">
      <c r="B1537" s="63"/>
      <c r="C1537" s="45" t="str">
        <f>IFERROR((INDEX(tbl_dateHistory[], tbl_dailyDashboard[[#This Row],[rowLookup]], 1)), "-")</f>
        <v>x</v>
      </c>
      <c r="D1537" s="48" t="str">
        <f>IFERROR(INDEX(tbl_dateHistory[], MATCH(tbl_dailyDashboard[[#This Row],[runDate]:[runDate]], tbl_dateHistory[[runDate]:[runDate]], 0), MATCH(tbl_dailyDashboard[[#Headers],[avgBotRunTime]], tbl_dateHistory[#Headers], 0)), "-")</f>
        <v>x</v>
      </c>
      <c r="E1537" s="48" t="str">
        <f>IFERROR(INDEX(tbl_dateHistory[], MATCH(tbl_dailyDashboard[[#This Row],[runDate]:[runDate]], tbl_dateHistory[[runDate]:[runDate]], 0), MATCH(tbl_dailyDashboard[[#Headers],[avgTransactionTime]], tbl_dateHistory[#Headers], 0)), "-")</f>
        <v>x</v>
      </c>
      <c r="F1537" s="5" t="str">
        <f>IFERROR(INDEX(tbl_dateHistory[], MATCH(tbl_dailyDashboard[[#This Row],[runDate]:[runDate]], tbl_dateHistory[[runDate]:[runDate]], 0), MATCH(tbl_dailyDashboard[[#Headers],[botRuns]], tbl_dateHistory[#Headers], 0)), "-")</f>
        <v>x</v>
      </c>
      <c r="G1537" s="6" t="str">
        <f>IFERROR(INDEX(tbl_dateHistory[], MATCH(tbl_dailyDashboard[[#This Row],[runDate]:[runDate]], tbl_dateHistory[[runDate]:[runDate]], 0), MATCH(tbl_dailyDashboard[[#Headers],[totalTransactions]], tbl_dateHistory[#Headers], 0)), "-")</f>
        <v>x</v>
      </c>
      <c r="H1537" s="46" t="str">
        <f>IFERROR(INDEX(tbl_dateHistory[], MATCH(tbl_dailyDashboard[[#This Row],[runDate]:[runDate]], tbl_dateHistory[[runDate]:[runDate]], 0), MATCH(tbl_dailyDashboard[[#Headers],[percentSuccessful]], tbl_dateHistory[#Headers], 0)), "-")</f>
        <v>x</v>
      </c>
      <c r="I1537" s="46" t="str">
        <f>IFERROR(INDEX(tbl_dateHistory[], MATCH(tbl_dailyDashboard[[#This Row],[runDate]:[runDate]], tbl_dateHistory[[runDate]:[runDate]], 0), MATCH(tbl_dailyDashboard[[#Headers],[percentBRE]], tbl_dateHistory[#Headers], 0)), "-")</f>
        <v>x</v>
      </c>
      <c r="J1537" s="47" t="str">
        <f>IFERROR(INDEX(tbl_dateHistory[], MATCH(tbl_dailyDashboard[[#This Row],[runDate]:[runDate]], tbl_dateHistory[[runDate]:[runDate]], 0), MATCH(tbl_dailyDashboard[[#Headers],[percentSystemErrors]], tbl_dateHistory[#Headers], 0)), "-")</f>
        <v>x</v>
      </c>
      <c r="K1537" s="69"/>
    </row>
    <row r="1538" spans="2:11" x14ac:dyDescent="0.3">
      <c r="B1538" s="63"/>
      <c r="C1538" s="45" t="str">
        <f>IFERROR((INDEX(tbl_dateHistory[], tbl_dailyDashboard[[#This Row],[rowLookup]], 1)), "-")</f>
        <v>x</v>
      </c>
      <c r="D1538" s="48" t="str">
        <f>IFERROR(INDEX(tbl_dateHistory[], MATCH(tbl_dailyDashboard[[#This Row],[runDate]:[runDate]], tbl_dateHistory[[runDate]:[runDate]], 0), MATCH(tbl_dailyDashboard[[#Headers],[avgBotRunTime]], tbl_dateHistory[#Headers], 0)), "-")</f>
        <v>x</v>
      </c>
      <c r="E1538" s="48" t="str">
        <f>IFERROR(INDEX(tbl_dateHistory[], MATCH(tbl_dailyDashboard[[#This Row],[runDate]:[runDate]], tbl_dateHistory[[runDate]:[runDate]], 0), MATCH(tbl_dailyDashboard[[#Headers],[avgTransactionTime]], tbl_dateHistory[#Headers], 0)), "-")</f>
        <v>x</v>
      </c>
      <c r="F1538" s="5" t="str">
        <f>IFERROR(INDEX(tbl_dateHistory[], MATCH(tbl_dailyDashboard[[#This Row],[runDate]:[runDate]], tbl_dateHistory[[runDate]:[runDate]], 0), MATCH(tbl_dailyDashboard[[#Headers],[botRuns]], tbl_dateHistory[#Headers], 0)), "-")</f>
        <v>x</v>
      </c>
      <c r="G1538" s="6" t="str">
        <f>IFERROR(INDEX(tbl_dateHistory[], MATCH(tbl_dailyDashboard[[#This Row],[runDate]:[runDate]], tbl_dateHistory[[runDate]:[runDate]], 0), MATCH(tbl_dailyDashboard[[#Headers],[totalTransactions]], tbl_dateHistory[#Headers], 0)), "-")</f>
        <v>x</v>
      </c>
      <c r="H1538" s="46" t="str">
        <f>IFERROR(INDEX(tbl_dateHistory[], MATCH(tbl_dailyDashboard[[#This Row],[runDate]:[runDate]], tbl_dateHistory[[runDate]:[runDate]], 0), MATCH(tbl_dailyDashboard[[#Headers],[percentSuccessful]], tbl_dateHistory[#Headers], 0)), "-")</f>
        <v>x</v>
      </c>
      <c r="I1538" s="46" t="str">
        <f>IFERROR(INDEX(tbl_dateHistory[], MATCH(tbl_dailyDashboard[[#This Row],[runDate]:[runDate]], tbl_dateHistory[[runDate]:[runDate]], 0), MATCH(tbl_dailyDashboard[[#Headers],[percentBRE]], tbl_dateHistory[#Headers], 0)), "-")</f>
        <v>x</v>
      </c>
      <c r="J1538" s="47" t="str">
        <f>IFERROR(INDEX(tbl_dateHistory[], MATCH(tbl_dailyDashboard[[#This Row],[runDate]:[runDate]], tbl_dateHistory[[runDate]:[runDate]], 0), MATCH(tbl_dailyDashboard[[#Headers],[percentSystemErrors]], tbl_dateHistory[#Headers], 0)), "-")</f>
        <v>x</v>
      </c>
      <c r="K1538" s="69"/>
    </row>
    <row r="1539" spans="2:11" x14ac:dyDescent="0.3">
      <c r="B1539" s="63"/>
      <c r="C1539" s="45" t="str">
        <f>IFERROR((INDEX(tbl_dateHistory[], tbl_dailyDashboard[[#This Row],[rowLookup]], 1)), "-")</f>
        <v>x</v>
      </c>
      <c r="D1539" s="48" t="str">
        <f>IFERROR(INDEX(tbl_dateHistory[], MATCH(tbl_dailyDashboard[[#This Row],[runDate]:[runDate]], tbl_dateHistory[[runDate]:[runDate]], 0), MATCH(tbl_dailyDashboard[[#Headers],[avgBotRunTime]], tbl_dateHistory[#Headers], 0)), "-")</f>
        <v>x</v>
      </c>
      <c r="E1539" s="48" t="str">
        <f>IFERROR(INDEX(tbl_dateHistory[], MATCH(tbl_dailyDashboard[[#This Row],[runDate]:[runDate]], tbl_dateHistory[[runDate]:[runDate]], 0), MATCH(tbl_dailyDashboard[[#Headers],[avgTransactionTime]], tbl_dateHistory[#Headers], 0)), "-")</f>
        <v>x</v>
      </c>
      <c r="F1539" s="5" t="str">
        <f>IFERROR(INDEX(tbl_dateHistory[], MATCH(tbl_dailyDashboard[[#This Row],[runDate]:[runDate]], tbl_dateHistory[[runDate]:[runDate]], 0), MATCH(tbl_dailyDashboard[[#Headers],[botRuns]], tbl_dateHistory[#Headers], 0)), "-")</f>
        <v>x</v>
      </c>
      <c r="G1539" s="6" t="str">
        <f>IFERROR(INDEX(tbl_dateHistory[], MATCH(tbl_dailyDashboard[[#This Row],[runDate]:[runDate]], tbl_dateHistory[[runDate]:[runDate]], 0), MATCH(tbl_dailyDashboard[[#Headers],[totalTransactions]], tbl_dateHistory[#Headers], 0)), "-")</f>
        <v>x</v>
      </c>
      <c r="H1539" s="46" t="str">
        <f>IFERROR(INDEX(tbl_dateHistory[], MATCH(tbl_dailyDashboard[[#This Row],[runDate]:[runDate]], tbl_dateHistory[[runDate]:[runDate]], 0), MATCH(tbl_dailyDashboard[[#Headers],[percentSuccessful]], tbl_dateHistory[#Headers], 0)), "-")</f>
        <v>x</v>
      </c>
      <c r="I1539" s="46" t="str">
        <f>IFERROR(INDEX(tbl_dateHistory[], MATCH(tbl_dailyDashboard[[#This Row],[runDate]:[runDate]], tbl_dateHistory[[runDate]:[runDate]], 0), MATCH(tbl_dailyDashboard[[#Headers],[percentBRE]], tbl_dateHistory[#Headers], 0)), "-")</f>
        <v>x</v>
      </c>
      <c r="J1539" s="47" t="str">
        <f>IFERROR(INDEX(tbl_dateHistory[], MATCH(tbl_dailyDashboard[[#This Row],[runDate]:[runDate]], tbl_dateHistory[[runDate]:[runDate]], 0), MATCH(tbl_dailyDashboard[[#Headers],[percentSystemErrors]], tbl_dateHistory[#Headers], 0)), "-")</f>
        <v>x</v>
      </c>
      <c r="K1539" s="69"/>
    </row>
    <row r="1540" spans="2:11" x14ac:dyDescent="0.3">
      <c r="B1540" s="63"/>
      <c r="C1540" s="45" t="str">
        <f>IFERROR((INDEX(tbl_dateHistory[], tbl_dailyDashboard[[#This Row],[rowLookup]], 1)), "-")</f>
        <v>x</v>
      </c>
      <c r="D1540" s="48" t="str">
        <f>IFERROR(INDEX(tbl_dateHistory[], MATCH(tbl_dailyDashboard[[#This Row],[runDate]:[runDate]], tbl_dateHistory[[runDate]:[runDate]], 0), MATCH(tbl_dailyDashboard[[#Headers],[avgBotRunTime]], tbl_dateHistory[#Headers], 0)), "-")</f>
        <v>x</v>
      </c>
      <c r="E1540" s="48" t="str">
        <f>IFERROR(INDEX(tbl_dateHistory[], MATCH(tbl_dailyDashboard[[#This Row],[runDate]:[runDate]], tbl_dateHistory[[runDate]:[runDate]], 0), MATCH(tbl_dailyDashboard[[#Headers],[avgTransactionTime]], tbl_dateHistory[#Headers], 0)), "-")</f>
        <v>x</v>
      </c>
      <c r="F1540" s="5" t="str">
        <f>IFERROR(INDEX(tbl_dateHistory[], MATCH(tbl_dailyDashboard[[#This Row],[runDate]:[runDate]], tbl_dateHistory[[runDate]:[runDate]], 0), MATCH(tbl_dailyDashboard[[#Headers],[botRuns]], tbl_dateHistory[#Headers], 0)), "-")</f>
        <v>x</v>
      </c>
      <c r="G1540" s="6" t="str">
        <f>IFERROR(INDEX(tbl_dateHistory[], MATCH(tbl_dailyDashboard[[#This Row],[runDate]:[runDate]], tbl_dateHistory[[runDate]:[runDate]], 0), MATCH(tbl_dailyDashboard[[#Headers],[totalTransactions]], tbl_dateHistory[#Headers], 0)), "-")</f>
        <v>x</v>
      </c>
      <c r="H1540" s="46" t="str">
        <f>IFERROR(INDEX(tbl_dateHistory[], MATCH(tbl_dailyDashboard[[#This Row],[runDate]:[runDate]], tbl_dateHistory[[runDate]:[runDate]], 0), MATCH(tbl_dailyDashboard[[#Headers],[percentSuccessful]], tbl_dateHistory[#Headers], 0)), "-")</f>
        <v>x</v>
      </c>
      <c r="I1540" s="46" t="str">
        <f>IFERROR(INDEX(tbl_dateHistory[], MATCH(tbl_dailyDashboard[[#This Row],[runDate]:[runDate]], tbl_dateHistory[[runDate]:[runDate]], 0), MATCH(tbl_dailyDashboard[[#Headers],[percentBRE]], tbl_dateHistory[#Headers], 0)), "-")</f>
        <v>x</v>
      </c>
      <c r="J1540" s="47" t="str">
        <f>IFERROR(INDEX(tbl_dateHistory[], MATCH(tbl_dailyDashboard[[#This Row],[runDate]:[runDate]], tbl_dateHistory[[runDate]:[runDate]], 0), MATCH(tbl_dailyDashboard[[#Headers],[percentSystemErrors]], tbl_dateHistory[#Headers], 0)), "-")</f>
        <v>x</v>
      </c>
      <c r="K1540" s="69"/>
    </row>
    <row r="1541" spans="2:11" x14ac:dyDescent="0.3">
      <c r="B1541" s="63"/>
      <c r="C1541" s="45" t="str">
        <f>IFERROR((INDEX(tbl_dateHistory[], tbl_dailyDashboard[[#This Row],[rowLookup]], 1)), "-")</f>
        <v>x</v>
      </c>
      <c r="D1541" s="48" t="str">
        <f>IFERROR(INDEX(tbl_dateHistory[], MATCH(tbl_dailyDashboard[[#This Row],[runDate]:[runDate]], tbl_dateHistory[[runDate]:[runDate]], 0), MATCH(tbl_dailyDashboard[[#Headers],[avgBotRunTime]], tbl_dateHistory[#Headers], 0)), "-")</f>
        <v>x</v>
      </c>
      <c r="E1541" s="48" t="str">
        <f>IFERROR(INDEX(tbl_dateHistory[], MATCH(tbl_dailyDashboard[[#This Row],[runDate]:[runDate]], tbl_dateHistory[[runDate]:[runDate]], 0), MATCH(tbl_dailyDashboard[[#Headers],[avgTransactionTime]], tbl_dateHistory[#Headers], 0)), "-")</f>
        <v>x</v>
      </c>
      <c r="F1541" s="5" t="str">
        <f>IFERROR(INDEX(tbl_dateHistory[], MATCH(tbl_dailyDashboard[[#This Row],[runDate]:[runDate]], tbl_dateHistory[[runDate]:[runDate]], 0), MATCH(tbl_dailyDashboard[[#Headers],[botRuns]], tbl_dateHistory[#Headers], 0)), "-")</f>
        <v>x</v>
      </c>
      <c r="G1541" s="6" t="str">
        <f>IFERROR(INDEX(tbl_dateHistory[], MATCH(tbl_dailyDashboard[[#This Row],[runDate]:[runDate]], tbl_dateHistory[[runDate]:[runDate]], 0), MATCH(tbl_dailyDashboard[[#Headers],[totalTransactions]], tbl_dateHistory[#Headers], 0)), "-")</f>
        <v>x</v>
      </c>
      <c r="H1541" s="46" t="str">
        <f>IFERROR(INDEX(tbl_dateHistory[], MATCH(tbl_dailyDashboard[[#This Row],[runDate]:[runDate]], tbl_dateHistory[[runDate]:[runDate]], 0), MATCH(tbl_dailyDashboard[[#Headers],[percentSuccessful]], tbl_dateHistory[#Headers], 0)), "-")</f>
        <v>x</v>
      </c>
      <c r="I1541" s="46" t="str">
        <f>IFERROR(INDEX(tbl_dateHistory[], MATCH(tbl_dailyDashboard[[#This Row],[runDate]:[runDate]], tbl_dateHistory[[runDate]:[runDate]], 0), MATCH(tbl_dailyDashboard[[#Headers],[percentBRE]], tbl_dateHistory[#Headers], 0)), "-")</f>
        <v>x</v>
      </c>
      <c r="J1541" s="47" t="str">
        <f>IFERROR(INDEX(tbl_dateHistory[], MATCH(tbl_dailyDashboard[[#This Row],[runDate]:[runDate]], tbl_dateHistory[[runDate]:[runDate]], 0), MATCH(tbl_dailyDashboard[[#Headers],[percentSystemErrors]], tbl_dateHistory[#Headers], 0)), "-")</f>
        <v>x</v>
      </c>
      <c r="K1541" s="69"/>
    </row>
    <row r="1542" spans="2:11" x14ac:dyDescent="0.3">
      <c r="B1542" s="63"/>
      <c r="C1542" s="45" t="str">
        <f>IFERROR((INDEX(tbl_dateHistory[], tbl_dailyDashboard[[#This Row],[rowLookup]], 1)), "-")</f>
        <v>x</v>
      </c>
      <c r="D1542" s="48" t="str">
        <f>IFERROR(INDEX(tbl_dateHistory[], MATCH(tbl_dailyDashboard[[#This Row],[runDate]:[runDate]], tbl_dateHistory[[runDate]:[runDate]], 0), MATCH(tbl_dailyDashboard[[#Headers],[avgBotRunTime]], tbl_dateHistory[#Headers], 0)), "-")</f>
        <v>x</v>
      </c>
      <c r="E1542" s="48" t="str">
        <f>IFERROR(INDEX(tbl_dateHistory[], MATCH(tbl_dailyDashboard[[#This Row],[runDate]:[runDate]], tbl_dateHistory[[runDate]:[runDate]], 0), MATCH(tbl_dailyDashboard[[#Headers],[avgTransactionTime]], tbl_dateHistory[#Headers], 0)), "-")</f>
        <v>x</v>
      </c>
      <c r="F1542" s="5" t="str">
        <f>IFERROR(INDEX(tbl_dateHistory[], MATCH(tbl_dailyDashboard[[#This Row],[runDate]:[runDate]], tbl_dateHistory[[runDate]:[runDate]], 0), MATCH(tbl_dailyDashboard[[#Headers],[botRuns]], tbl_dateHistory[#Headers], 0)), "-")</f>
        <v>x</v>
      </c>
      <c r="G1542" s="6" t="str">
        <f>IFERROR(INDEX(tbl_dateHistory[], MATCH(tbl_dailyDashboard[[#This Row],[runDate]:[runDate]], tbl_dateHistory[[runDate]:[runDate]], 0), MATCH(tbl_dailyDashboard[[#Headers],[totalTransactions]], tbl_dateHistory[#Headers], 0)), "-")</f>
        <v>x</v>
      </c>
      <c r="H1542" s="46" t="str">
        <f>IFERROR(INDEX(tbl_dateHistory[], MATCH(tbl_dailyDashboard[[#This Row],[runDate]:[runDate]], tbl_dateHistory[[runDate]:[runDate]], 0), MATCH(tbl_dailyDashboard[[#Headers],[percentSuccessful]], tbl_dateHistory[#Headers], 0)), "-")</f>
        <v>x</v>
      </c>
      <c r="I1542" s="46" t="str">
        <f>IFERROR(INDEX(tbl_dateHistory[], MATCH(tbl_dailyDashboard[[#This Row],[runDate]:[runDate]], tbl_dateHistory[[runDate]:[runDate]], 0), MATCH(tbl_dailyDashboard[[#Headers],[percentBRE]], tbl_dateHistory[#Headers], 0)), "-")</f>
        <v>x</v>
      </c>
      <c r="J1542" s="47" t="str">
        <f>IFERROR(INDEX(tbl_dateHistory[], MATCH(tbl_dailyDashboard[[#This Row],[runDate]:[runDate]], tbl_dateHistory[[runDate]:[runDate]], 0), MATCH(tbl_dailyDashboard[[#Headers],[percentSystemErrors]], tbl_dateHistory[#Headers], 0)), "-")</f>
        <v>x</v>
      </c>
      <c r="K1542" s="69"/>
    </row>
    <row r="1543" spans="2:11" x14ac:dyDescent="0.3">
      <c r="B1543" s="63"/>
      <c r="C1543" s="45" t="str">
        <f>IFERROR((INDEX(tbl_dateHistory[], tbl_dailyDashboard[[#This Row],[rowLookup]], 1)), "-")</f>
        <v>x</v>
      </c>
      <c r="D1543" s="48" t="str">
        <f>IFERROR(INDEX(tbl_dateHistory[], MATCH(tbl_dailyDashboard[[#This Row],[runDate]:[runDate]], tbl_dateHistory[[runDate]:[runDate]], 0), MATCH(tbl_dailyDashboard[[#Headers],[avgBotRunTime]], tbl_dateHistory[#Headers], 0)), "-")</f>
        <v>x</v>
      </c>
      <c r="E1543" s="48" t="str">
        <f>IFERROR(INDEX(tbl_dateHistory[], MATCH(tbl_dailyDashboard[[#This Row],[runDate]:[runDate]], tbl_dateHistory[[runDate]:[runDate]], 0), MATCH(tbl_dailyDashboard[[#Headers],[avgTransactionTime]], tbl_dateHistory[#Headers], 0)), "-")</f>
        <v>x</v>
      </c>
      <c r="F1543" s="5" t="str">
        <f>IFERROR(INDEX(tbl_dateHistory[], MATCH(tbl_dailyDashboard[[#This Row],[runDate]:[runDate]], tbl_dateHistory[[runDate]:[runDate]], 0), MATCH(tbl_dailyDashboard[[#Headers],[botRuns]], tbl_dateHistory[#Headers], 0)), "-")</f>
        <v>x</v>
      </c>
      <c r="G1543" s="6" t="str">
        <f>IFERROR(INDEX(tbl_dateHistory[], MATCH(tbl_dailyDashboard[[#This Row],[runDate]:[runDate]], tbl_dateHistory[[runDate]:[runDate]], 0), MATCH(tbl_dailyDashboard[[#Headers],[totalTransactions]], tbl_dateHistory[#Headers], 0)), "-")</f>
        <v>x</v>
      </c>
      <c r="H1543" s="46" t="str">
        <f>IFERROR(INDEX(tbl_dateHistory[], MATCH(tbl_dailyDashboard[[#This Row],[runDate]:[runDate]], tbl_dateHistory[[runDate]:[runDate]], 0), MATCH(tbl_dailyDashboard[[#Headers],[percentSuccessful]], tbl_dateHistory[#Headers], 0)), "-")</f>
        <v>x</v>
      </c>
      <c r="I1543" s="46" t="str">
        <f>IFERROR(INDEX(tbl_dateHistory[], MATCH(tbl_dailyDashboard[[#This Row],[runDate]:[runDate]], tbl_dateHistory[[runDate]:[runDate]], 0), MATCH(tbl_dailyDashboard[[#Headers],[percentBRE]], tbl_dateHistory[#Headers], 0)), "-")</f>
        <v>x</v>
      </c>
      <c r="J1543" s="47" t="str">
        <f>IFERROR(INDEX(tbl_dateHistory[], MATCH(tbl_dailyDashboard[[#This Row],[runDate]:[runDate]], tbl_dateHistory[[runDate]:[runDate]], 0), MATCH(tbl_dailyDashboard[[#Headers],[percentSystemErrors]], tbl_dateHistory[#Headers], 0)), "-")</f>
        <v>x</v>
      </c>
      <c r="K1543" s="69"/>
    </row>
    <row r="1544" spans="2:11" x14ac:dyDescent="0.3">
      <c r="B1544" s="63"/>
      <c r="C1544" s="45" t="str">
        <f>IFERROR((INDEX(tbl_dateHistory[], tbl_dailyDashboard[[#This Row],[rowLookup]], 1)), "-")</f>
        <v>x</v>
      </c>
      <c r="D1544" s="48" t="str">
        <f>IFERROR(INDEX(tbl_dateHistory[], MATCH(tbl_dailyDashboard[[#This Row],[runDate]:[runDate]], tbl_dateHistory[[runDate]:[runDate]], 0), MATCH(tbl_dailyDashboard[[#Headers],[avgBotRunTime]], tbl_dateHistory[#Headers], 0)), "-")</f>
        <v>x</v>
      </c>
      <c r="E1544" s="48" t="str">
        <f>IFERROR(INDEX(tbl_dateHistory[], MATCH(tbl_dailyDashboard[[#This Row],[runDate]:[runDate]], tbl_dateHistory[[runDate]:[runDate]], 0), MATCH(tbl_dailyDashboard[[#Headers],[avgTransactionTime]], tbl_dateHistory[#Headers], 0)), "-")</f>
        <v>x</v>
      </c>
      <c r="F1544" s="5" t="str">
        <f>IFERROR(INDEX(tbl_dateHistory[], MATCH(tbl_dailyDashboard[[#This Row],[runDate]:[runDate]], tbl_dateHistory[[runDate]:[runDate]], 0), MATCH(tbl_dailyDashboard[[#Headers],[botRuns]], tbl_dateHistory[#Headers], 0)), "-")</f>
        <v>x</v>
      </c>
      <c r="G1544" s="6" t="str">
        <f>IFERROR(INDEX(tbl_dateHistory[], MATCH(tbl_dailyDashboard[[#This Row],[runDate]:[runDate]], tbl_dateHistory[[runDate]:[runDate]], 0), MATCH(tbl_dailyDashboard[[#Headers],[totalTransactions]], tbl_dateHistory[#Headers], 0)), "-")</f>
        <v>x</v>
      </c>
      <c r="H1544" s="46" t="str">
        <f>IFERROR(INDEX(tbl_dateHistory[], MATCH(tbl_dailyDashboard[[#This Row],[runDate]:[runDate]], tbl_dateHistory[[runDate]:[runDate]], 0), MATCH(tbl_dailyDashboard[[#Headers],[percentSuccessful]], tbl_dateHistory[#Headers], 0)), "-")</f>
        <v>x</v>
      </c>
      <c r="I1544" s="46" t="str">
        <f>IFERROR(INDEX(tbl_dateHistory[], MATCH(tbl_dailyDashboard[[#This Row],[runDate]:[runDate]], tbl_dateHistory[[runDate]:[runDate]], 0), MATCH(tbl_dailyDashboard[[#Headers],[percentBRE]], tbl_dateHistory[#Headers], 0)), "-")</f>
        <v>x</v>
      </c>
      <c r="J1544" s="47" t="str">
        <f>IFERROR(INDEX(tbl_dateHistory[], MATCH(tbl_dailyDashboard[[#This Row],[runDate]:[runDate]], tbl_dateHistory[[runDate]:[runDate]], 0), MATCH(tbl_dailyDashboard[[#Headers],[percentSystemErrors]], tbl_dateHistory[#Headers], 0)), "-")</f>
        <v>x</v>
      </c>
      <c r="K1544" s="69"/>
    </row>
    <row r="1545" spans="2:11" x14ac:dyDescent="0.3">
      <c r="B1545" s="63"/>
      <c r="C1545" s="45" t="str">
        <f>IFERROR((INDEX(tbl_dateHistory[], tbl_dailyDashboard[[#This Row],[rowLookup]], 1)), "-")</f>
        <v>x</v>
      </c>
      <c r="D1545" s="48" t="str">
        <f>IFERROR(INDEX(tbl_dateHistory[], MATCH(tbl_dailyDashboard[[#This Row],[runDate]:[runDate]], tbl_dateHistory[[runDate]:[runDate]], 0), MATCH(tbl_dailyDashboard[[#Headers],[avgBotRunTime]], tbl_dateHistory[#Headers], 0)), "-")</f>
        <v>x</v>
      </c>
      <c r="E1545" s="48" t="str">
        <f>IFERROR(INDEX(tbl_dateHistory[], MATCH(tbl_dailyDashboard[[#This Row],[runDate]:[runDate]], tbl_dateHistory[[runDate]:[runDate]], 0), MATCH(tbl_dailyDashboard[[#Headers],[avgTransactionTime]], tbl_dateHistory[#Headers], 0)), "-")</f>
        <v>x</v>
      </c>
      <c r="F1545" s="5" t="str">
        <f>IFERROR(INDEX(tbl_dateHistory[], MATCH(tbl_dailyDashboard[[#This Row],[runDate]:[runDate]], tbl_dateHistory[[runDate]:[runDate]], 0), MATCH(tbl_dailyDashboard[[#Headers],[botRuns]], tbl_dateHistory[#Headers], 0)), "-")</f>
        <v>x</v>
      </c>
      <c r="G1545" s="6" t="str">
        <f>IFERROR(INDEX(tbl_dateHistory[], MATCH(tbl_dailyDashboard[[#This Row],[runDate]:[runDate]], tbl_dateHistory[[runDate]:[runDate]], 0), MATCH(tbl_dailyDashboard[[#Headers],[totalTransactions]], tbl_dateHistory[#Headers], 0)), "-")</f>
        <v>x</v>
      </c>
      <c r="H1545" s="46" t="str">
        <f>IFERROR(INDEX(tbl_dateHistory[], MATCH(tbl_dailyDashboard[[#This Row],[runDate]:[runDate]], tbl_dateHistory[[runDate]:[runDate]], 0), MATCH(tbl_dailyDashboard[[#Headers],[percentSuccessful]], tbl_dateHistory[#Headers], 0)), "-")</f>
        <v>x</v>
      </c>
      <c r="I1545" s="46" t="str">
        <f>IFERROR(INDEX(tbl_dateHistory[], MATCH(tbl_dailyDashboard[[#This Row],[runDate]:[runDate]], tbl_dateHistory[[runDate]:[runDate]], 0), MATCH(tbl_dailyDashboard[[#Headers],[percentBRE]], tbl_dateHistory[#Headers], 0)), "-")</f>
        <v>x</v>
      </c>
      <c r="J1545" s="47" t="str">
        <f>IFERROR(INDEX(tbl_dateHistory[], MATCH(tbl_dailyDashboard[[#This Row],[runDate]:[runDate]], tbl_dateHistory[[runDate]:[runDate]], 0), MATCH(tbl_dailyDashboard[[#Headers],[percentSystemErrors]], tbl_dateHistory[#Headers], 0)), "-")</f>
        <v>x</v>
      </c>
      <c r="K1545" s="69"/>
    </row>
    <row r="1546" spans="2:11" x14ac:dyDescent="0.3">
      <c r="B1546" s="63"/>
      <c r="C1546" s="45" t="str">
        <f>IFERROR((INDEX(tbl_dateHistory[], tbl_dailyDashboard[[#This Row],[rowLookup]], 1)), "-")</f>
        <v>x</v>
      </c>
      <c r="D1546" s="48" t="str">
        <f>IFERROR(INDEX(tbl_dateHistory[], MATCH(tbl_dailyDashboard[[#This Row],[runDate]:[runDate]], tbl_dateHistory[[runDate]:[runDate]], 0), MATCH(tbl_dailyDashboard[[#Headers],[avgBotRunTime]], tbl_dateHistory[#Headers], 0)), "-")</f>
        <v>x</v>
      </c>
      <c r="E1546" s="48" t="str">
        <f>IFERROR(INDEX(tbl_dateHistory[], MATCH(tbl_dailyDashboard[[#This Row],[runDate]:[runDate]], tbl_dateHistory[[runDate]:[runDate]], 0), MATCH(tbl_dailyDashboard[[#Headers],[avgTransactionTime]], tbl_dateHistory[#Headers], 0)), "-")</f>
        <v>x</v>
      </c>
      <c r="F1546" s="5" t="str">
        <f>IFERROR(INDEX(tbl_dateHistory[], MATCH(tbl_dailyDashboard[[#This Row],[runDate]:[runDate]], tbl_dateHistory[[runDate]:[runDate]], 0), MATCH(tbl_dailyDashboard[[#Headers],[botRuns]], tbl_dateHistory[#Headers], 0)), "-")</f>
        <v>x</v>
      </c>
      <c r="G1546" s="6" t="str">
        <f>IFERROR(INDEX(tbl_dateHistory[], MATCH(tbl_dailyDashboard[[#This Row],[runDate]:[runDate]], tbl_dateHistory[[runDate]:[runDate]], 0), MATCH(tbl_dailyDashboard[[#Headers],[totalTransactions]], tbl_dateHistory[#Headers], 0)), "-")</f>
        <v>x</v>
      </c>
      <c r="H1546" s="46" t="str">
        <f>IFERROR(INDEX(tbl_dateHistory[], MATCH(tbl_dailyDashboard[[#This Row],[runDate]:[runDate]], tbl_dateHistory[[runDate]:[runDate]], 0), MATCH(tbl_dailyDashboard[[#Headers],[percentSuccessful]], tbl_dateHistory[#Headers], 0)), "-")</f>
        <v>x</v>
      </c>
      <c r="I1546" s="46" t="str">
        <f>IFERROR(INDEX(tbl_dateHistory[], MATCH(tbl_dailyDashboard[[#This Row],[runDate]:[runDate]], tbl_dateHistory[[runDate]:[runDate]], 0), MATCH(tbl_dailyDashboard[[#Headers],[percentBRE]], tbl_dateHistory[#Headers], 0)), "-")</f>
        <v>x</v>
      </c>
      <c r="J1546" s="47" t="str">
        <f>IFERROR(INDEX(tbl_dateHistory[], MATCH(tbl_dailyDashboard[[#This Row],[runDate]:[runDate]], tbl_dateHistory[[runDate]:[runDate]], 0), MATCH(tbl_dailyDashboard[[#Headers],[percentSystemErrors]], tbl_dateHistory[#Headers], 0)), "-")</f>
        <v>x</v>
      </c>
      <c r="K1546" s="69"/>
    </row>
    <row r="1547" spans="2:11" x14ac:dyDescent="0.3">
      <c r="B1547" s="63"/>
      <c r="C1547" s="45" t="str">
        <f>IFERROR((INDEX(tbl_dateHistory[], tbl_dailyDashboard[[#This Row],[rowLookup]], 1)), "-")</f>
        <v>x</v>
      </c>
      <c r="D1547" s="48" t="str">
        <f>IFERROR(INDEX(tbl_dateHistory[], MATCH(tbl_dailyDashboard[[#This Row],[runDate]:[runDate]], tbl_dateHistory[[runDate]:[runDate]], 0), MATCH(tbl_dailyDashboard[[#Headers],[avgBotRunTime]], tbl_dateHistory[#Headers], 0)), "-")</f>
        <v>x</v>
      </c>
      <c r="E1547" s="48" t="str">
        <f>IFERROR(INDEX(tbl_dateHistory[], MATCH(tbl_dailyDashboard[[#This Row],[runDate]:[runDate]], tbl_dateHistory[[runDate]:[runDate]], 0), MATCH(tbl_dailyDashboard[[#Headers],[avgTransactionTime]], tbl_dateHistory[#Headers], 0)), "-")</f>
        <v>x</v>
      </c>
      <c r="F1547" s="5" t="str">
        <f>IFERROR(INDEX(tbl_dateHistory[], MATCH(tbl_dailyDashboard[[#This Row],[runDate]:[runDate]], tbl_dateHistory[[runDate]:[runDate]], 0), MATCH(tbl_dailyDashboard[[#Headers],[botRuns]], tbl_dateHistory[#Headers], 0)), "-")</f>
        <v>x</v>
      </c>
      <c r="G1547" s="6" t="str">
        <f>IFERROR(INDEX(tbl_dateHistory[], MATCH(tbl_dailyDashboard[[#This Row],[runDate]:[runDate]], tbl_dateHistory[[runDate]:[runDate]], 0), MATCH(tbl_dailyDashboard[[#Headers],[totalTransactions]], tbl_dateHistory[#Headers], 0)), "-")</f>
        <v>x</v>
      </c>
      <c r="H1547" s="46" t="str">
        <f>IFERROR(INDEX(tbl_dateHistory[], MATCH(tbl_dailyDashboard[[#This Row],[runDate]:[runDate]], tbl_dateHistory[[runDate]:[runDate]], 0), MATCH(tbl_dailyDashboard[[#Headers],[percentSuccessful]], tbl_dateHistory[#Headers], 0)), "-")</f>
        <v>x</v>
      </c>
      <c r="I1547" s="46" t="str">
        <f>IFERROR(INDEX(tbl_dateHistory[], MATCH(tbl_dailyDashboard[[#This Row],[runDate]:[runDate]], tbl_dateHistory[[runDate]:[runDate]], 0), MATCH(tbl_dailyDashboard[[#Headers],[percentBRE]], tbl_dateHistory[#Headers], 0)), "-")</f>
        <v>x</v>
      </c>
      <c r="J1547" s="47" t="str">
        <f>IFERROR(INDEX(tbl_dateHistory[], MATCH(tbl_dailyDashboard[[#This Row],[runDate]:[runDate]], tbl_dateHistory[[runDate]:[runDate]], 0), MATCH(tbl_dailyDashboard[[#Headers],[percentSystemErrors]], tbl_dateHistory[#Headers], 0)), "-")</f>
        <v>x</v>
      </c>
      <c r="K1547" s="69"/>
    </row>
    <row r="1548" spans="2:11" x14ac:dyDescent="0.3">
      <c r="B1548" s="63"/>
      <c r="C1548" s="45" t="str">
        <f>IFERROR((INDEX(tbl_dateHistory[], tbl_dailyDashboard[[#This Row],[rowLookup]], 1)), "-")</f>
        <v>x</v>
      </c>
      <c r="D1548" s="48" t="str">
        <f>IFERROR(INDEX(tbl_dateHistory[], MATCH(tbl_dailyDashboard[[#This Row],[runDate]:[runDate]], tbl_dateHistory[[runDate]:[runDate]], 0), MATCH(tbl_dailyDashboard[[#Headers],[avgBotRunTime]], tbl_dateHistory[#Headers], 0)), "-")</f>
        <v>x</v>
      </c>
      <c r="E1548" s="48" t="str">
        <f>IFERROR(INDEX(tbl_dateHistory[], MATCH(tbl_dailyDashboard[[#This Row],[runDate]:[runDate]], tbl_dateHistory[[runDate]:[runDate]], 0), MATCH(tbl_dailyDashboard[[#Headers],[avgTransactionTime]], tbl_dateHistory[#Headers], 0)), "-")</f>
        <v>x</v>
      </c>
      <c r="F1548" s="5" t="str">
        <f>IFERROR(INDEX(tbl_dateHistory[], MATCH(tbl_dailyDashboard[[#This Row],[runDate]:[runDate]], tbl_dateHistory[[runDate]:[runDate]], 0), MATCH(tbl_dailyDashboard[[#Headers],[botRuns]], tbl_dateHistory[#Headers], 0)), "-")</f>
        <v>x</v>
      </c>
      <c r="G1548" s="6" t="str">
        <f>IFERROR(INDEX(tbl_dateHistory[], MATCH(tbl_dailyDashboard[[#This Row],[runDate]:[runDate]], tbl_dateHistory[[runDate]:[runDate]], 0), MATCH(tbl_dailyDashboard[[#Headers],[totalTransactions]], tbl_dateHistory[#Headers], 0)), "-")</f>
        <v>x</v>
      </c>
      <c r="H1548" s="46" t="str">
        <f>IFERROR(INDEX(tbl_dateHistory[], MATCH(tbl_dailyDashboard[[#This Row],[runDate]:[runDate]], tbl_dateHistory[[runDate]:[runDate]], 0), MATCH(tbl_dailyDashboard[[#Headers],[percentSuccessful]], tbl_dateHistory[#Headers], 0)), "-")</f>
        <v>x</v>
      </c>
      <c r="I1548" s="46" t="str">
        <f>IFERROR(INDEX(tbl_dateHistory[], MATCH(tbl_dailyDashboard[[#This Row],[runDate]:[runDate]], tbl_dateHistory[[runDate]:[runDate]], 0), MATCH(tbl_dailyDashboard[[#Headers],[percentBRE]], tbl_dateHistory[#Headers], 0)), "-")</f>
        <v>x</v>
      </c>
      <c r="J1548" s="47" t="str">
        <f>IFERROR(INDEX(tbl_dateHistory[], MATCH(tbl_dailyDashboard[[#This Row],[runDate]:[runDate]], tbl_dateHistory[[runDate]:[runDate]], 0), MATCH(tbl_dailyDashboard[[#Headers],[percentSystemErrors]], tbl_dateHistory[#Headers], 0)), "-")</f>
        <v>x</v>
      </c>
      <c r="K1548" s="69"/>
    </row>
    <row r="1549" spans="2:11" x14ac:dyDescent="0.3">
      <c r="B1549" s="63"/>
      <c r="C1549" s="45" t="str">
        <f>IFERROR((INDEX(tbl_dateHistory[], tbl_dailyDashboard[[#This Row],[rowLookup]], 1)), "-")</f>
        <v>x</v>
      </c>
      <c r="D1549" s="48" t="str">
        <f>IFERROR(INDEX(tbl_dateHistory[], MATCH(tbl_dailyDashboard[[#This Row],[runDate]:[runDate]], tbl_dateHistory[[runDate]:[runDate]], 0), MATCH(tbl_dailyDashboard[[#Headers],[avgBotRunTime]], tbl_dateHistory[#Headers], 0)), "-")</f>
        <v>x</v>
      </c>
      <c r="E1549" s="48" t="str">
        <f>IFERROR(INDEX(tbl_dateHistory[], MATCH(tbl_dailyDashboard[[#This Row],[runDate]:[runDate]], tbl_dateHistory[[runDate]:[runDate]], 0), MATCH(tbl_dailyDashboard[[#Headers],[avgTransactionTime]], tbl_dateHistory[#Headers], 0)), "-")</f>
        <v>x</v>
      </c>
      <c r="F1549" s="5" t="str">
        <f>IFERROR(INDEX(tbl_dateHistory[], MATCH(tbl_dailyDashboard[[#This Row],[runDate]:[runDate]], tbl_dateHistory[[runDate]:[runDate]], 0), MATCH(tbl_dailyDashboard[[#Headers],[botRuns]], tbl_dateHistory[#Headers], 0)), "-")</f>
        <v>x</v>
      </c>
      <c r="G1549" s="6" t="str">
        <f>IFERROR(INDEX(tbl_dateHistory[], MATCH(tbl_dailyDashboard[[#This Row],[runDate]:[runDate]], tbl_dateHistory[[runDate]:[runDate]], 0), MATCH(tbl_dailyDashboard[[#Headers],[totalTransactions]], tbl_dateHistory[#Headers], 0)), "-")</f>
        <v>x</v>
      </c>
      <c r="H1549" s="46" t="str">
        <f>IFERROR(INDEX(tbl_dateHistory[], MATCH(tbl_dailyDashboard[[#This Row],[runDate]:[runDate]], tbl_dateHistory[[runDate]:[runDate]], 0), MATCH(tbl_dailyDashboard[[#Headers],[percentSuccessful]], tbl_dateHistory[#Headers], 0)), "-")</f>
        <v>x</v>
      </c>
      <c r="I1549" s="46" t="str">
        <f>IFERROR(INDEX(tbl_dateHistory[], MATCH(tbl_dailyDashboard[[#This Row],[runDate]:[runDate]], tbl_dateHistory[[runDate]:[runDate]], 0), MATCH(tbl_dailyDashboard[[#Headers],[percentBRE]], tbl_dateHistory[#Headers], 0)), "-")</f>
        <v>x</v>
      </c>
      <c r="J1549" s="47" t="str">
        <f>IFERROR(INDEX(tbl_dateHistory[], MATCH(tbl_dailyDashboard[[#This Row],[runDate]:[runDate]], tbl_dateHistory[[runDate]:[runDate]], 0), MATCH(tbl_dailyDashboard[[#Headers],[percentSystemErrors]], tbl_dateHistory[#Headers], 0)), "-")</f>
        <v>x</v>
      </c>
      <c r="K1549" s="69"/>
    </row>
    <row r="1550" spans="2:11" x14ac:dyDescent="0.3">
      <c r="B1550" s="63"/>
      <c r="C1550" s="45" t="str">
        <f>IFERROR((INDEX(tbl_dateHistory[], tbl_dailyDashboard[[#This Row],[rowLookup]], 1)), "-")</f>
        <v>x</v>
      </c>
      <c r="D1550" s="48" t="str">
        <f>IFERROR(INDEX(tbl_dateHistory[], MATCH(tbl_dailyDashboard[[#This Row],[runDate]:[runDate]], tbl_dateHistory[[runDate]:[runDate]], 0), MATCH(tbl_dailyDashboard[[#Headers],[avgBotRunTime]], tbl_dateHistory[#Headers], 0)), "-")</f>
        <v>x</v>
      </c>
      <c r="E1550" s="48" t="str">
        <f>IFERROR(INDEX(tbl_dateHistory[], MATCH(tbl_dailyDashboard[[#This Row],[runDate]:[runDate]], tbl_dateHistory[[runDate]:[runDate]], 0), MATCH(tbl_dailyDashboard[[#Headers],[avgTransactionTime]], tbl_dateHistory[#Headers], 0)), "-")</f>
        <v>x</v>
      </c>
      <c r="F1550" s="5" t="str">
        <f>IFERROR(INDEX(tbl_dateHistory[], MATCH(tbl_dailyDashboard[[#This Row],[runDate]:[runDate]], tbl_dateHistory[[runDate]:[runDate]], 0), MATCH(tbl_dailyDashboard[[#Headers],[botRuns]], tbl_dateHistory[#Headers], 0)), "-")</f>
        <v>x</v>
      </c>
      <c r="G1550" s="6" t="str">
        <f>IFERROR(INDEX(tbl_dateHistory[], MATCH(tbl_dailyDashboard[[#This Row],[runDate]:[runDate]], tbl_dateHistory[[runDate]:[runDate]], 0), MATCH(tbl_dailyDashboard[[#Headers],[totalTransactions]], tbl_dateHistory[#Headers], 0)), "-")</f>
        <v>x</v>
      </c>
      <c r="H1550" s="46" t="str">
        <f>IFERROR(INDEX(tbl_dateHistory[], MATCH(tbl_dailyDashboard[[#This Row],[runDate]:[runDate]], tbl_dateHistory[[runDate]:[runDate]], 0), MATCH(tbl_dailyDashboard[[#Headers],[percentSuccessful]], tbl_dateHistory[#Headers], 0)), "-")</f>
        <v>x</v>
      </c>
      <c r="I1550" s="46" t="str">
        <f>IFERROR(INDEX(tbl_dateHistory[], MATCH(tbl_dailyDashboard[[#This Row],[runDate]:[runDate]], tbl_dateHistory[[runDate]:[runDate]], 0), MATCH(tbl_dailyDashboard[[#Headers],[percentBRE]], tbl_dateHistory[#Headers], 0)), "-")</f>
        <v>x</v>
      </c>
      <c r="J1550" s="47" t="str">
        <f>IFERROR(INDEX(tbl_dateHistory[], MATCH(tbl_dailyDashboard[[#This Row],[runDate]:[runDate]], tbl_dateHistory[[runDate]:[runDate]], 0), MATCH(tbl_dailyDashboard[[#Headers],[percentSystemErrors]], tbl_dateHistory[#Headers], 0)), "-")</f>
        <v>x</v>
      </c>
      <c r="K1550" s="69"/>
    </row>
    <row r="1551" spans="2:11" x14ac:dyDescent="0.3">
      <c r="B1551" s="63"/>
      <c r="C1551" s="45" t="str">
        <f>IFERROR((INDEX(tbl_dateHistory[], tbl_dailyDashboard[[#This Row],[rowLookup]], 1)), "-")</f>
        <v>x</v>
      </c>
      <c r="D1551" s="48" t="str">
        <f>IFERROR(INDEX(tbl_dateHistory[], MATCH(tbl_dailyDashboard[[#This Row],[runDate]:[runDate]], tbl_dateHistory[[runDate]:[runDate]], 0), MATCH(tbl_dailyDashboard[[#Headers],[avgBotRunTime]], tbl_dateHistory[#Headers], 0)), "-")</f>
        <v>x</v>
      </c>
      <c r="E1551" s="48" t="str">
        <f>IFERROR(INDEX(tbl_dateHistory[], MATCH(tbl_dailyDashboard[[#This Row],[runDate]:[runDate]], tbl_dateHistory[[runDate]:[runDate]], 0), MATCH(tbl_dailyDashboard[[#Headers],[avgTransactionTime]], tbl_dateHistory[#Headers], 0)), "-")</f>
        <v>x</v>
      </c>
      <c r="F1551" s="5" t="str">
        <f>IFERROR(INDEX(tbl_dateHistory[], MATCH(tbl_dailyDashboard[[#This Row],[runDate]:[runDate]], tbl_dateHistory[[runDate]:[runDate]], 0), MATCH(tbl_dailyDashboard[[#Headers],[botRuns]], tbl_dateHistory[#Headers], 0)), "-")</f>
        <v>x</v>
      </c>
      <c r="G1551" s="6" t="str">
        <f>IFERROR(INDEX(tbl_dateHistory[], MATCH(tbl_dailyDashboard[[#This Row],[runDate]:[runDate]], tbl_dateHistory[[runDate]:[runDate]], 0), MATCH(tbl_dailyDashboard[[#Headers],[totalTransactions]], tbl_dateHistory[#Headers], 0)), "-")</f>
        <v>x</v>
      </c>
      <c r="H1551" s="46" t="str">
        <f>IFERROR(INDEX(tbl_dateHistory[], MATCH(tbl_dailyDashboard[[#This Row],[runDate]:[runDate]], tbl_dateHistory[[runDate]:[runDate]], 0), MATCH(tbl_dailyDashboard[[#Headers],[percentSuccessful]], tbl_dateHistory[#Headers], 0)), "-")</f>
        <v>x</v>
      </c>
      <c r="I1551" s="46" t="str">
        <f>IFERROR(INDEX(tbl_dateHistory[], MATCH(tbl_dailyDashboard[[#This Row],[runDate]:[runDate]], tbl_dateHistory[[runDate]:[runDate]], 0), MATCH(tbl_dailyDashboard[[#Headers],[percentBRE]], tbl_dateHistory[#Headers], 0)), "-")</f>
        <v>x</v>
      </c>
      <c r="J1551" s="47" t="str">
        <f>IFERROR(INDEX(tbl_dateHistory[], MATCH(tbl_dailyDashboard[[#This Row],[runDate]:[runDate]], tbl_dateHistory[[runDate]:[runDate]], 0), MATCH(tbl_dailyDashboard[[#Headers],[percentSystemErrors]], tbl_dateHistory[#Headers], 0)), "-")</f>
        <v>x</v>
      </c>
      <c r="K1551" s="69"/>
    </row>
    <row r="1552" spans="2:11" x14ac:dyDescent="0.3">
      <c r="B1552" s="63"/>
      <c r="C1552" s="45" t="str">
        <f>IFERROR((INDEX(tbl_dateHistory[], tbl_dailyDashboard[[#This Row],[rowLookup]], 1)), "-")</f>
        <v>x</v>
      </c>
      <c r="D1552" s="48" t="str">
        <f>IFERROR(INDEX(tbl_dateHistory[], MATCH(tbl_dailyDashboard[[#This Row],[runDate]:[runDate]], tbl_dateHistory[[runDate]:[runDate]], 0), MATCH(tbl_dailyDashboard[[#Headers],[avgBotRunTime]], tbl_dateHistory[#Headers], 0)), "-")</f>
        <v>x</v>
      </c>
      <c r="E1552" s="48" t="str">
        <f>IFERROR(INDEX(tbl_dateHistory[], MATCH(tbl_dailyDashboard[[#This Row],[runDate]:[runDate]], tbl_dateHistory[[runDate]:[runDate]], 0), MATCH(tbl_dailyDashboard[[#Headers],[avgTransactionTime]], tbl_dateHistory[#Headers], 0)), "-")</f>
        <v>x</v>
      </c>
      <c r="F1552" s="5" t="str">
        <f>IFERROR(INDEX(tbl_dateHistory[], MATCH(tbl_dailyDashboard[[#This Row],[runDate]:[runDate]], tbl_dateHistory[[runDate]:[runDate]], 0), MATCH(tbl_dailyDashboard[[#Headers],[botRuns]], tbl_dateHistory[#Headers], 0)), "-")</f>
        <v>x</v>
      </c>
      <c r="G1552" s="6" t="str">
        <f>IFERROR(INDEX(tbl_dateHistory[], MATCH(tbl_dailyDashboard[[#This Row],[runDate]:[runDate]], tbl_dateHistory[[runDate]:[runDate]], 0), MATCH(tbl_dailyDashboard[[#Headers],[totalTransactions]], tbl_dateHistory[#Headers], 0)), "-")</f>
        <v>x</v>
      </c>
      <c r="H1552" s="46" t="str">
        <f>IFERROR(INDEX(tbl_dateHistory[], MATCH(tbl_dailyDashboard[[#This Row],[runDate]:[runDate]], tbl_dateHistory[[runDate]:[runDate]], 0), MATCH(tbl_dailyDashboard[[#Headers],[percentSuccessful]], tbl_dateHistory[#Headers], 0)), "-")</f>
        <v>x</v>
      </c>
      <c r="I1552" s="46" t="str">
        <f>IFERROR(INDEX(tbl_dateHistory[], MATCH(tbl_dailyDashboard[[#This Row],[runDate]:[runDate]], tbl_dateHistory[[runDate]:[runDate]], 0), MATCH(tbl_dailyDashboard[[#Headers],[percentBRE]], tbl_dateHistory[#Headers], 0)), "-")</f>
        <v>x</v>
      </c>
      <c r="J1552" s="47" t="str">
        <f>IFERROR(INDEX(tbl_dateHistory[], MATCH(tbl_dailyDashboard[[#This Row],[runDate]:[runDate]], tbl_dateHistory[[runDate]:[runDate]], 0), MATCH(tbl_dailyDashboard[[#Headers],[percentSystemErrors]], tbl_dateHistory[#Headers], 0)), "-")</f>
        <v>x</v>
      </c>
      <c r="K1552" s="69"/>
    </row>
    <row r="1553" spans="2:11" x14ac:dyDescent="0.3">
      <c r="B1553" s="63"/>
      <c r="C1553" s="45" t="str">
        <f>IFERROR((INDEX(tbl_dateHistory[], tbl_dailyDashboard[[#This Row],[rowLookup]], 1)), "-")</f>
        <v>x</v>
      </c>
      <c r="D1553" s="48" t="str">
        <f>IFERROR(INDEX(tbl_dateHistory[], MATCH(tbl_dailyDashboard[[#This Row],[runDate]:[runDate]], tbl_dateHistory[[runDate]:[runDate]], 0), MATCH(tbl_dailyDashboard[[#Headers],[avgBotRunTime]], tbl_dateHistory[#Headers], 0)), "-")</f>
        <v>x</v>
      </c>
      <c r="E1553" s="48" t="str">
        <f>IFERROR(INDEX(tbl_dateHistory[], MATCH(tbl_dailyDashboard[[#This Row],[runDate]:[runDate]], tbl_dateHistory[[runDate]:[runDate]], 0), MATCH(tbl_dailyDashboard[[#Headers],[avgTransactionTime]], tbl_dateHistory[#Headers], 0)), "-")</f>
        <v>x</v>
      </c>
      <c r="F1553" s="5" t="str">
        <f>IFERROR(INDEX(tbl_dateHistory[], MATCH(tbl_dailyDashboard[[#This Row],[runDate]:[runDate]], tbl_dateHistory[[runDate]:[runDate]], 0), MATCH(tbl_dailyDashboard[[#Headers],[botRuns]], tbl_dateHistory[#Headers], 0)), "-")</f>
        <v>x</v>
      </c>
      <c r="G1553" s="6" t="str">
        <f>IFERROR(INDEX(tbl_dateHistory[], MATCH(tbl_dailyDashboard[[#This Row],[runDate]:[runDate]], tbl_dateHistory[[runDate]:[runDate]], 0), MATCH(tbl_dailyDashboard[[#Headers],[totalTransactions]], tbl_dateHistory[#Headers], 0)), "-")</f>
        <v>x</v>
      </c>
      <c r="H1553" s="46" t="str">
        <f>IFERROR(INDEX(tbl_dateHistory[], MATCH(tbl_dailyDashboard[[#This Row],[runDate]:[runDate]], tbl_dateHistory[[runDate]:[runDate]], 0), MATCH(tbl_dailyDashboard[[#Headers],[percentSuccessful]], tbl_dateHistory[#Headers], 0)), "-")</f>
        <v>x</v>
      </c>
      <c r="I1553" s="46" t="str">
        <f>IFERROR(INDEX(tbl_dateHistory[], MATCH(tbl_dailyDashboard[[#This Row],[runDate]:[runDate]], tbl_dateHistory[[runDate]:[runDate]], 0), MATCH(tbl_dailyDashboard[[#Headers],[percentBRE]], tbl_dateHistory[#Headers], 0)), "-")</f>
        <v>x</v>
      </c>
      <c r="J1553" s="47" t="str">
        <f>IFERROR(INDEX(tbl_dateHistory[], MATCH(tbl_dailyDashboard[[#This Row],[runDate]:[runDate]], tbl_dateHistory[[runDate]:[runDate]], 0), MATCH(tbl_dailyDashboard[[#Headers],[percentSystemErrors]], tbl_dateHistory[#Headers], 0)), "-")</f>
        <v>x</v>
      </c>
      <c r="K1553" s="69"/>
    </row>
    <row r="1554" spans="2:11" x14ac:dyDescent="0.3">
      <c r="B1554" s="63"/>
      <c r="C1554" s="45" t="str">
        <f>IFERROR((INDEX(tbl_dateHistory[], tbl_dailyDashboard[[#This Row],[rowLookup]], 1)), "-")</f>
        <v>x</v>
      </c>
      <c r="D1554" s="48" t="str">
        <f>IFERROR(INDEX(tbl_dateHistory[], MATCH(tbl_dailyDashboard[[#This Row],[runDate]:[runDate]], tbl_dateHistory[[runDate]:[runDate]], 0), MATCH(tbl_dailyDashboard[[#Headers],[avgBotRunTime]], tbl_dateHistory[#Headers], 0)), "-")</f>
        <v>x</v>
      </c>
      <c r="E1554" s="48" t="str">
        <f>IFERROR(INDEX(tbl_dateHistory[], MATCH(tbl_dailyDashboard[[#This Row],[runDate]:[runDate]], tbl_dateHistory[[runDate]:[runDate]], 0), MATCH(tbl_dailyDashboard[[#Headers],[avgTransactionTime]], tbl_dateHistory[#Headers], 0)), "-")</f>
        <v>x</v>
      </c>
      <c r="F1554" s="5" t="str">
        <f>IFERROR(INDEX(tbl_dateHistory[], MATCH(tbl_dailyDashboard[[#This Row],[runDate]:[runDate]], tbl_dateHistory[[runDate]:[runDate]], 0), MATCH(tbl_dailyDashboard[[#Headers],[botRuns]], tbl_dateHistory[#Headers], 0)), "-")</f>
        <v>x</v>
      </c>
      <c r="G1554" s="6" t="str">
        <f>IFERROR(INDEX(tbl_dateHistory[], MATCH(tbl_dailyDashboard[[#This Row],[runDate]:[runDate]], tbl_dateHistory[[runDate]:[runDate]], 0), MATCH(tbl_dailyDashboard[[#Headers],[totalTransactions]], tbl_dateHistory[#Headers], 0)), "-")</f>
        <v>x</v>
      </c>
      <c r="H1554" s="46" t="str">
        <f>IFERROR(INDEX(tbl_dateHistory[], MATCH(tbl_dailyDashboard[[#This Row],[runDate]:[runDate]], tbl_dateHistory[[runDate]:[runDate]], 0), MATCH(tbl_dailyDashboard[[#Headers],[percentSuccessful]], tbl_dateHistory[#Headers], 0)), "-")</f>
        <v>x</v>
      </c>
      <c r="I1554" s="46" t="str">
        <f>IFERROR(INDEX(tbl_dateHistory[], MATCH(tbl_dailyDashboard[[#This Row],[runDate]:[runDate]], tbl_dateHistory[[runDate]:[runDate]], 0), MATCH(tbl_dailyDashboard[[#Headers],[percentBRE]], tbl_dateHistory[#Headers], 0)), "-")</f>
        <v>x</v>
      </c>
      <c r="J1554" s="47" t="str">
        <f>IFERROR(INDEX(tbl_dateHistory[], MATCH(tbl_dailyDashboard[[#This Row],[runDate]:[runDate]], tbl_dateHistory[[runDate]:[runDate]], 0), MATCH(tbl_dailyDashboard[[#Headers],[percentSystemErrors]], tbl_dateHistory[#Headers], 0)), "-")</f>
        <v>x</v>
      </c>
      <c r="K1554" s="69"/>
    </row>
    <row r="1555" spans="2:11" x14ac:dyDescent="0.3">
      <c r="B1555" s="63"/>
      <c r="C1555" s="45" t="str">
        <f>IFERROR((INDEX(tbl_dateHistory[], tbl_dailyDashboard[[#This Row],[rowLookup]], 1)), "-")</f>
        <v>x</v>
      </c>
      <c r="D1555" s="48" t="str">
        <f>IFERROR(INDEX(tbl_dateHistory[], MATCH(tbl_dailyDashboard[[#This Row],[runDate]:[runDate]], tbl_dateHistory[[runDate]:[runDate]], 0), MATCH(tbl_dailyDashboard[[#Headers],[avgBotRunTime]], tbl_dateHistory[#Headers], 0)), "-")</f>
        <v>x</v>
      </c>
      <c r="E1555" s="48" t="str">
        <f>IFERROR(INDEX(tbl_dateHistory[], MATCH(tbl_dailyDashboard[[#This Row],[runDate]:[runDate]], tbl_dateHistory[[runDate]:[runDate]], 0), MATCH(tbl_dailyDashboard[[#Headers],[avgTransactionTime]], tbl_dateHistory[#Headers], 0)), "-")</f>
        <v>x</v>
      </c>
      <c r="F1555" s="5" t="str">
        <f>IFERROR(INDEX(tbl_dateHistory[], MATCH(tbl_dailyDashboard[[#This Row],[runDate]:[runDate]], tbl_dateHistory[[runDate]:[runDate]], 0), MATCH(tbl_dailyDashboard[[#Headers],[botRuns]], tbl_dateHistory[#Headers], 0)), "-")</f>
        <v>x</v>
      </c>
      <c r="G1555" s="6" t="str">
        <f>IFERROR(INDEX(tbl_dateHistory[], MATCH(tbl_dailyDashboard[[#This Row],[runDate]:[runDate]], tbl_dateHistory[[runDate]:[runDate]], 0), MATCH(tbl_dailyDashboard[[#Headers],[totalTransactions]], tbl_dateHistory[#Headers], 0)), "-")</f>
        <v>x</v>
      </c>
      <c r="H1555" s="46" t="str">
        <f>IFERROR(INDEX(tbl_dateHistory[], MATCH(tbl_dailyDashboard[[#This Row],[runDate]:[runDate]], tbl_dateHistory[[runDate]:[runDate]], 0), MATCH(tbl_dailyDashboard[[#Headers],[percentSuccessful]], tbl_dateHistory[#Headers], 0)), "-")</f>
        <v>x</v>
      </c>
      <c r="I1555" s="46" t="str">
        <f>IFERROR(INDEX(tbl_dateHistory[], MATCH(tbl_dailyDashboard[[#This Row],[runDate]:[runDate]], tbl_dateHistory[[runDate]:[runDate]], 0), MATCH(tbl_dailyDashboard[[#Headers],[percentBRE]], tbl_dateHistory[#Headers], 0)), "-")</f>
        <v>x</v>
      </c>
      <c r="J1555" s="47" t="str">
        <f>IFERROR(INDEX(tbl_dateHistory[], MATCH(tbl_dailyDashboard[[#This Row],[runDate]:[runDate]], tbl_dateHistory[[runDate]:[runDate]], 0), MATCH(tbl_dailyDashboard[[#Headers],[percentSystemErrors]], tbl_dateHistory[#Headers], 0)), "-")</f>
        <v>x</v>
      </c>
      <c r="K1555" s="69"/>
    </row>
    <row r="1556" spans="2:11" x14ac:dyDescent="0.3">
      <c r="B1556" s="63"/>
      <c r="C1556" s="45" t="str">
        <f>IFERROR((INDEX(tbl_dateHistory[], tbl_dailyDashboard[[#This Row],[rowLookup]], 1)), "-")</f>
        <v>x</v>
      </c>
      <c r="D1556" s="48" t="str">
        <f>IFERROR(INDEX(tbl_dateHistory[], MATCH(tbl_dailyDashboard[[#This Row],[runDate]:[runDate]], tbl_dateHistory[[runDate]:[runDate]], 0), MATCH(tbl_dailyDashboard[[#Headers],[avgBotRunTime]], tbl_dateHistory[#Headers], 0)), "-")</f>
        <v>x</v>
      </c>
      <c r="E1556" s="48" t="str">
        <f>IFERROR(INDEX(tbl_dateHistory[], MATCH(tbl_dailyDashboard[[#This Row],[runDate]:[runDate]], tbl_dateHistory[[runDate]:[runDate]], 0), MATCH(tbl_dailyDashboard[[#Headers],[avgTransactionTime]], tbl_dateHistory[#Headers], 0)), "-")</f>
        <v>x</v>
      </c>
      <c r="F1556" s="5" t="str">
        <f>IFERROR(INDEX(tbl_dateHistory[], MATCH(tbl_dailyDashboard[[#This Row],[runDate]:[runDate]], tbl_dateHistory[[runDate]:[runDate]], 0), MATCH(tbl_dailyDashboard[[#Headers],[botRuns]], tbl_dateHistory[#Headers], 0)), "-")</f>
        <v>x</v>
      </c>
      <c r="G1556" s="6" t="str">
        <f>IFERROR(INDEX(tbl_dateHistory[], MATCH(tbl_dailyDashboard[[#This Row],[runDate]:[runDate]], tbl_dateHistory[[runDate]:[runDate]], 0), MATCH(tbl_dailyDashboard[[#Headers],[totalTransactions]], tbl_dateHistory[#Headers], 0)), "-")</f>
        <v>x</v>
      </c>
      <c r="H1556" s="46" t="str">
        <f>IFERROR(INDEX(tbl_dateHistory[], MATCH(tbl_dailyDashboard[[#This Row],[runDate]:[runDate]], tbl_dateHistory[[runDate]:[runDate]], 0), MATCH(tbl_dailyDashboard[[#Headers],[percentSuccessful]], tbl_dateHistory[#Headers], 0)), "-")</f>
        <v>x</v>
      </c>
      <c r="I1556" s="46" t="str">
        <f>IFERROR(INDEX(tbl_dateHistory[], MATCH(tbl_dailyDashboard[[#This Row],[runDate]:[runDate]], tbl_dateHistory[[runDate]:[runDate]], 0), MATCH(tbl_dailyDashboard[[#Headers],[percentBRE]], tbl_dateHistory[#Headers], 0)), "-")</f>
        <v>x</v>
      </c>
      <c r="J1556" s="47" t="str">
        <f>IFERROR(INDEX(tbl_dateHistory[], MATCH(tbl_dailyDashboard[[#This Row],[runDate]:[runDate]], tbl_dateHistory[[runDate]:[runDate]], 0), MATCH(tbl_dailyDashboard[[#Headers],[percentSystemErrors]], tbl_dateHistory[#Headers], 0)), "-")</f>
        <v>x</v>
      </c>
      <c r="K1556" s="69"/>
    </row>
    <row r="1557" spans="2:11" x14ac:dyDescent="0.3">
      <c r="B1557" s="63"/>
      <c r="C1557" s="45" t="str">
        <f>IFERROR((INDEX(tbl_dateHistory[], tbl_dailyDashboard[[#This Row],[rowLookup]], 1)), "-")</f>
        <v>x</v>
      </c>
      <c r="D1557" s="48" t="str">
        <f>IFERROR(INDEX(tbl_dateHistory[], MATCH(tbl_dailyDashboard[[#This Row],[runDate]:[runDate]], tbl_dateHistory[[runDate]:[runDate]], 0), MATCH(tbl_dailyDashboard[[#Headers],[avgBotRunTime]], tbl_dateHistory[#Headers], 0)), "-")</f>
        <v>x</v>
      </c>
      <c r="E1557" s="48" t="str">
        <f>IFERROR(INDEX(tbl_dateHistory[], MATCH(tbl_dailyDashboard[[#This Row],[runDate]:[runDate]], tbl_dateHistory[[runDate]:[runDate]], 0), MATCH(tbl_dailyDashboard[[#Headers],[avgTransactionTime]], tbl_dateHistory[#Headers], 0)), "-")</f>
        <v>x</v>
      </c>
      <c r="F1557" s="5" t="str">
        <f>IFERROR(INDEX(tbl_dateHistory[], MATCH(tbl_dailyDashboard[[#This Row],[runDate]:[runDate]], tbl_dateHistory[[runDate]:[runDate]], 0), MATCH(tbl_dailyDashboard[[#Headers],[botRuns]], tbl_dateHistory[#Headers], 0)), "-")</f>
        <v>x</v>
      </c>
      <c r="G1557" s="6" t="str">
        <f>IFERROR(INDEX(tbl_dateHistory[], MATCH(tbl_dailyDashboard[[#This Row],[runDate]:[runDate]], tbl_dateHistory[[runDate]:[runDate]], 0), MATCH(tbl_dailyDashboard[[#Headers],[totalTransactions]], tbl_dateHistory[#Headers], 0)), "-")</f>
        <v>x</v>
      </c>
      <c r="H1557" s="46" t="str">
        <f>IFERROR(INDEX(tbl_dateHistory[], MATCH(tbl_dailyDashboard[[#This Row],[runDate]:[runDate]], tbl_dateHistory[[runDate]:[runDate]], 0), MATCH(tbl_dailyDashboard[[#Headers],[percentSuccessful]], tbl_dateHistory[#Headers], 0)), "-")</f>
        <v>x</v>
      </c>
      <c r="I1557" s="46" t="str">
        <f>IFERROR(INDEX(tbl_dateHistory[], MATCH(tbl_dailyDashboard[[#This Row],[runDate]:[runDate]], tbl_dateHistory[[runDate]:[runDate]], 0), MATCH(tbl_dailyDashboard[[#Headers],[percentBRE]], tbl_dateHistory[#Headers], 0)), "-")</f>
        <v>x</v>
      </c>
      <c r="J1557" s="47" t="str">
        <f>IFERROR(INDEX(tbl_dateHistory[], MATCH(tbl_dailyDashboard[[#This Row],[runDate]:[runDate]], tbl_dateHistory[[runDate]:[runDate]], 0), MATCH(tbl_dailyDashboard[[#Headers],[percentSystemErrors]], tbl_dateHistory[#Headers], 0)), "-")</f>
        <v>x</v>
      </c>
      <c r="K1557" s="69"/>
    </row>
    <row r="1558" spans="2:11" x14ac:dyDescent="0.3">
      <c r="B1558" s="63"/>
      <c r="C1558" s="45" t="str">
        <f>IFERROR((INDEX(tbl_dateHistory[], tbl_dailyDashboard[[#This Row],[rowLookup]], 1)), "-")</f>
        <v>x</v>
      </c>
      <c r="D1558" s="48" t="str">
        <f>IFERROR(INDEX(tbl_dateHistory[], MATCH(tbl_dailyDashboard[[#This Row],[runDate]:[runDate]], tbl_dateHistory[[runDate]:[runDate]], 0), MATCH(tbl_dailyDashboard[[#Headers],[avgBotRunTime]], tbl_dateHistory[#Headers], 0)), "-")</f>
        <v>x</v>
      </c>
      <c r="E1558" s="48" t="str">
        <f>IFERROR(INDEX(tbl_dateHistory[], MATCH(tbl_dailyDashboard[[#This Row],[runDate]:[runDate]], tbl_dateHistory[[runDate]:[runDate]], 0), MATCH(tbl_dailyDashboard[[#Headers],[avgTransactionTime]], tbl_dateHistory[#Headers], 0)), "-")</f>
        <v>x</v>
      </c>
      <c r="F1558" s="5" t="str">
        <f>IFERROR(INDEX(tbl_dateHistory[], MATCH(tbl_dailyDashboard[[#This Row],[runDate]:[runDate]], tbl_dateHistory[[runDate]:[runDate]], 0), MATCH(tbl_dailyDashboard[[#Headers],[botRuns]], tbl_dateHistory[#Headers], 0)), "-")</f>
        <v>x</v>
      </c>
      <c r="G1558" s="6" t="str">
        <f>IFERROR(INDEX(tbl_dateHistory[], MATCH(tbl_dailyDashboard[[#This Row],[runDate]:[runDate]], tbl_dateHistory[[runDate]:[runDate]], 0), MATCH(tbl_dailyDashboard[[#Headers],[totalTransactions]], tbl_dateHistory[#Headers], 0)), "-")</f>
        <v>x</v>
      </c>
      <c r="H1558" s="46" t="str">
        <f>IFERROR(INDEX(tbl_dateHistory[], MATCH(tbl_dailyDashboard[[#This Row],[runDate]:[runDate]], tbl_dateHistory[[runDate]:[runDate]], 0), MATCH(tbl_dailyDashboard[[#Headers],[percentSuccessful]], tbl_dateHistory[#Headers], 0)), "-")</f>
        <v>x</v>
      </c>
      <c r="I1558" s="46" t="str">
        <f>IFERROR(INDEX(tbl_dateHistory[], MATCH(tbl_dailyDashboard[[#This Row],[runDate]:[runDate]], tbl_dateHistory[[runDate]:[runDate]], 0), MATCH(tbl_dailyDashboard[[#Headers],[percentBRE]], tbl_dateHistory[#Headers], 0)), "-")</f>
        <v>x</v>
      </c>
      <c r="J1558" s="47" t="str">
        <f>IFERROR(INDEX(tbl_dateHistory[], MATCH(tbl_dailyDashboard[[#This Row],[runDate]:[runDate]], tbl_dateHistory[[runDate]:[runDate]], 0), MATCH(tbl_dailyDashboard[[#Headers],[percentSystemErrors]], tbl_dateHistory[#Headers], 0)), "-")</f>
        <v>x</v>
      </c>
      <c r="K1558" s="69"/>
    </row>
    <row r="1559" spans="2:11" x14ac:dyDescent="0.3">
      <c r="B1559" s="63"/>
      <c r="C1559" s="45" t="str">
        <f>IFERROR((INDEX(tbl_dateHistory[], tbl_dailyDashboard[[#This Row],[rowLookup]], 1)), "-")</f>
        <v>x</v>
      </c>
      <c r="D1559" s="48" t="str">
        <f>IFERROR(INDEX(tbl_dateHistory[], MATCH(tbl_dailyDashboard[[#This Row],[runDate]:[runDate]], tbl_dateHistory[[runDate]:[runDate]], 0), MATCH(tbl_dailyDashboard[[#Headers],[avgBotRunTime]], tbl_dateHistory[#Headers], 0)), "-")</f>
        <v>x</v>
      </c>
      <c r="E1559" s="48" t="str">
        <f>IFERROR(INDEX(tbl_dateHistory[], MATCH(tbl_dailyDashboard[[#This Row],[runDate]:[runDate]], tbl_dateHistory[[runDate]:[runDate]], 0), MATCH(tbl_dailyDashboard[[#Headers],[avgTransactionTime]], tbl_dateHistory[#Headers], 0)), "-")</f>
        <v>x</v>
      </c>
      <c r="F1559" s="5" t="str">
        <f>IFERROR(INDEX(tbl_dateHistory[], MATCH(tbl_dailyDashboard[[#This Row],[runDate]:[runDate]], tbl_dateHistory[[runDate]:[runDate]], 0), MATCH(tbl_dailyDashboard[[#Headers],[botRuns]], tbl_dateHistory[#Headers], 0)), "-")</f>
        <v>x</v>
      </c>
      <c r="G1559" s="6" t="str">
        <f>IFERROR(INDEX(tbl_dateHistory[], MATCH(tbl_dailyDashboard[[#This Row],[runDate]:[runDate]], tbl_dateHistory[[runDate]:[runDate]], 0), MATCH(tbl_dailyDashboard[[#Headers],[totalTransactions]], tbl_dateHistory[#Headers], 0)), "-")</f>
        <v>x</v>
      </c>
      <c r="H1559" s="46" t="str">
        <f>IFERROR(INDEX(tbl_dateHistory[], MATCH(tbl_dailyDashboard[[#This Row],[runDate]:[runDate]], tbl_dateHistory[[runDate]:[runDate]], 0), MATCH(tbl_dailyDashboard[[#Headers],[percentSuccessful]], tbl_dateHistory[#Headers], 0)), "-")</f>
        <v>x</v>
      </c>
      <c r="I1559" s="46" t="str">
        <f>IFERROR(INDEX(tbl_dateHistory[], MATCH(tbl_dailyDashboard[[#This Row],[runDate]:[runDate]], tbl_dateHistory[[runDate]:[runDate]], 0), MATCH(tbl_dailyDashboard[[#Headers],[percentBRE]], tbl_dateHistory[#Headers], 0)), "-")</f>
        <v>x</v>
      </c>
      <c r="J1559" s="47" t="str">
        <f>IFERROR(INDEX(tbl_dateHistory[], MATCH(tbl_dailyDashboard[[#This Row],[runDate]:[runDate]], tbl_dateHistory[[runDate]:[runDate]], 0), MATCH(tbl_dailyDashboard[[#Headers],[percentSystemErrors]], tbl_dateHistory[#Headers], 0)), "-")</f>
        <v>x</v>
      </c>
      <c r="K1559" s="69"/>
    </row>
    <row r="1560" spans="2:11" x14ac:dyDescent="0.3">
      <c r="B1560" s="63"/>
      <c r="C1560" s="45" t="str">
        <f>IFERROR((INDEX(tbl_dateHistory[], tbl_dailyDashboard[[#This Row],[rowLookup]], 1)), "-")</f>
        <v>x</v>
      </c>
      <c r="D1560" s="48" t="str">
        <f>IFERROR(INDEX(tbl_dateHistory[], MATCH(tbl_dailyDashboard[[#This Row],[runDate]:[runDate]], tbl_dateHistory[[runDate]:[runDate]], 0), MATCH(tbl_dailyDashboard[[#Headers],[avgBotRunTime]], tbl_dateHistory[#Headers], 0)), "-")</f>
        <v>x</v>
      </c>
      <c r="E1560" s="48" t="str">
        <f>IFERROR(INDEX(tbl_dateHistory[], MATCH(tbl_dailyDashboard[[#This Row],[runDate]:[runDate]], tbl_dateHistory[[runDate]:[runDate]], 0), MATCH(tbl_dailyDashboard[[#Headers],[avgTransactionTime]], tbl_dateHistory[#Headers], 0)), "-")</f>
        <v>x</v>
      </c>
      <c r="F1560" s="5" t="str">
        <f>IFERROR(INDEX(tbl_dateHistory[], MATCH(tbl_dailyDashboard[[#This Row],[runDate]:[runDate]], tbl_dateHistory[[runDate]:[runDate]], 0), MATCH(tbl_dailyDashboard[[#Headers],[botRuns]], tbl_dateHistory[#Headers], 0)), "-")</f>
        <v>x</v>
      </c>
      <c r="G1560" s="6" t="str">
        <f>IFERROR(INDEX(tbl_dateHistory[], MATCH(tbl_dailyDashboard[[#This Row],[runDate]:[runDate]], tbl_dateHistory[[runDate]:[runDate]], 0), MATCH(tbl_dailyDashboard[[#Headers],[totalTransactions]], tbl_dateHistory[#Headers], 0)), "-")</f>
        <v>x</v>
      </c>
      <c r="H1560" s="46" t="str">
        <f>IFERROR(INDEX(tbl_dateHistory[], MATCH(tbl_dailyDashboard[[#This Row],[runDate]:[runDate]], tbl_dateHistory[[runDate]:[runDate]], 0), MATCH(tbl_dailyDashboard[[#Headers],[percentSuccessful]], tbl_dateHistory[#Headers], 0)), "-")</f>
        <v>x</v>
      </c>
      <c r="I1560" s="46" t="str">
        <f>IFERROR(INDEX(tbl_dateHistory[], MATCH(tbl_dailyDashboard[[#This Row],[runDate]:[runDate]], tbl_dateHistory[[runDate]:[runDate]], 0), MATCH(tbl_dailyDashboard[[#Headers],[percentBRE]], tbl_dateHistory[#Headers], 0)), "-")</f>
        <v>x</v>
      </c>
      <c r="J1560" s="47" t="str">
        <f>IFERROR(INDEX(tbl_dateHistory[], MATCH(tbl_dailyDashboard[[#This Row],[runDate]:[runDate]], tbl_dateHistory[[runDate]:[runDate]], 0), MATCH(tbl_dailyDashboard[[#Headers],[percentSystemErrors]], tbl_dateHistory[#Headers], 0)), "-")</f>
        <v>x</v>
      </c>
      <c r="K1560" s="69"/>
    </row>
    <row r="1561" spans="2:11" x14ac:dyDescent="0.3">
      <c r="B1561" s="63"/>
      <c r="C1561" s="45" t="str">
        <f>IFERROR((INDEX(tbl_dateHistory[], tbl_dailyDashboard[[#This Row],[rowLookup]], 1)), "-")</f>
        <v>x</v>
      </c>
      <c r="D1561" s="48" t="str">
        <f>IFERROR(INDEX(tbl_dateHistory[], MATCH(tbl_dailyDashboard[[#This Row],[runDate]:[runDate]], tbl_dateHistory[[runDate]:[runDate]], 0), MATCH(tbl_dailyDashboard[[#Headers],[avgBotRunTime]], tbl_dateHistory[#Headers], 0)), "-")</f>
        <v>x</v>
      </c>
      <c r="E1561" s="48" t="str">
        <f>IFERROR(INDEX(tbl_dateHistory[], MATCH(tbl_dailyDashboard[[#This Row],[runDate]:[runDate]], tbl_dateHistory[[runDate]:[runDate]], 0), MATCH(tbl_dailyDashboard[[#Headers],[avgTransactionTime]], tbl_dateHistory[#Headers], 0)), "-")</f>
        <v>x</v>
      </c>
      <c r="F1561" s="5" t="str">
        <f>IFERROR(INDEX(tbl_dateHistory[], MATCH(tbl_dailyDashboard[[#This Row],[runDate]:[runDate]], tbl_dateHistory[[runDate]:[runDate]], 0), MATCH(tbl_dailyDashboard[[#Headers],[botRuns]], tbl_dateHistory[#Headers], 0)), "-")</f>
        <v>x</v>
      </c>
      <c r="G1561" s="6" t="str">
        <f>IFERROR(INDEX(tbl_dateHistory[], MATCH(tbl_dailyDashboard[[#This Row],[runDate]:[runDate]], tbl_dateHistory[[runDate]:[runDate]], 0), MATCH(tbl_dailyDashboard[[#Headers],[totalTransactions]], tbl_dateHistory[#Headers], 0)), "-")</f>
        <v>x</v>
      </c>
      <c r="H1561" s="46" t="str">
        <f>IFERROR(INDEX(tbl_dateHistory[], MATCH(tbl_dailyDashboard[[#This Row],[runDate]:[runDate]], tbl_dateHistory[[runDate]:[runDate]], 0), MATCH(tbl_dailyDashboard[[#Headers],[percentSuccessful]], tbl_dateHistory[#Headers], 0)), "-")</f>
        <v>x</v>
      </c>
      <c r="I1561" s="46" t="str">
        <f>IFERROR(INDEX(tbl_dateHistory[], MATCH(tbl_dailyDashboard[[#This Row],[runDate]:[runDate]], tbl_dateHistory[[runDate]:[runDate]], 0), MATCH(tbl_dailyDashboard[[#Headers],[percentBRE]], tbl_dateHistory[#Headers], 0)), "-")</f>
        <v>x</v>
      </c>
      <c r="J1561" s="47" t="str">
        <f>IFERROR(INDEX(tbl_dateHistory[], MATCH(tbl_dailyDashboard[[#This Row],[runDate]:[runDate]], tbl_dateHistory[[runDate]:[runDate]], 0), MATCH(tbl_dailyDashboard[[#Headers],[percentSystemErrors]], tbl_dateHistory[#Headers], 0)), "-")</f>
        <v>x</v>
      </c>
      <c r="K1561" s="69"/>
    </row>
    <row r="1562" spans="2:11" x14ac:dyDescent="0.3">
      <c r="B1562" s="63"/>
      <c r="C1562" s="45" t="str">
        <f>IFERROR((INDEX(tbl_dateHistory[], tbl_dailyDashboard[[#This Row],[rowLookup]], 1)), "-")</f>
        <v>x</v>
      </c>
      <c r="D1562" s="48" t="str">
        <f>IFERROR(INDEX(tbl_dateHistory[], MATCH(tbl_dailyDashboard[[#This Row],[runDate]:[runDate]], tbl_dateHistory[[runDate]:[runDate]], 0), MATCH(tbl_dailyDashboard[[#Headers],[avgBotRunTime]], tbl_dateHistory[#Headers], 0)), "-")</f>
        <v>x</v>
      </c>
      <c r="E1562" s="48" t="str">
        <f>IFERROR(INDEX(tbl_dateHistory[], MATCH(tbl_dailyDashboard[[#This Row],[runDate]:[runDate]], tbl_dateHistory[[runDate]:[runDate]], 0), MATCH(tbl_dailyDashboard[[#Headers],[avgTransactionTime]], tbl_dateHistory[#Headers], 0)), "-")</f>
        <v>x</v>
      </c>
      <c r="F1562" s="5" t="str">
        <f>IFERROR(INDEX(tbl_dateHistory[], MATCH(tbl_dailyDashboard[[#This Row],[runDate]:[runDate]], tbl_dateHistory[[runDate]:[runDate]], 0), MATCH(tbl_dailyDashboard[[#Headers],[botRuns]], tbl_dateHistory[#Headers], 0)), "-")</f>
        <v>x</v>
      </c>
      <c r="G1562" s="6" t="str">
        <f>IFERROR(INDEX(tbl_dateHistory[], MATCH(tbl_dailyDashboard[[#This Row],[runDate]:[runDate]], tbl_dateHistory[[runDate]:[runDate]], 0), MATCH(tbl_dailyDashboard[[#Headers],[totalTransactions]], tbl_dateHistory[#Headers], 0)), "-")</f>
        <v>x</v>
      </c>
      <c r="H1562" s="46" t="str">
        <f>IFERROR(INDEX(tbl_dateHistory[], MATCH(tbl_dailyDashboard[[#This Row],[runDate]:[runDate]], tbl_dateHistory[[runDate]:[runDate]], 0), MATCH(tbl_dailyDashboard[[#Headers],[percentSuccessful]], tbl_dateHistory[#Headers], 0)), "-")</f>
        <v>x</v>
      </c>
      <c r="I1562" s="46" t="str">
        <f>IFERROR(INDEX(tbl_dateHistory[], MATCH(tbl_dailyDashboard[[#This Row],[runDate]:[runDate]], tbl_dateHistory[[runDate]:[runDate]], 0), MATCH(tbl_dailyDashboard[[#Headers],[percentBRE]], tbl_dateHistory[#Headers], 0)), "-")</f>
        <v>x</v>
      </c>
      <c r="J1562" s="47" t="str">
        <f>IFERROR(INDEX(tbl_dateHistory[], MATCH(tbl_dailyDashboard[[#This Row],[runDate]:[runDate]], tbl_dateHistory[[runDate]:[runDate]], 0), MATCH(tbl_dailyDashboard[[#Headers],[percentSystemErrors]], tbl_dateHistory[#Headers], 0)), "-")</f>
        <v>x</v>
      </c>
      <c r="K1562" s="69"/>
    </row>
    <row r="1563" spans="2:11" x14ac:dyDescent="0.3">
      <c r="B1563" s="63"/>
      <c r="C1563" s="45" t="str">
        <f>IFERROR((INDEX(tbl_dateHistory[], tbl_dailyDashboard[[#This Row],[rowLookup]], 1)), "-")</f>
        <v>x</v>
      </c>
      <c r="D1563" s="48" t="str">
        <f>IFERROR(INDEX(tbl_dateHistory[], MATCH(tbl_dailyDashboard[[#This Row],[runDate]:[runDate]], tbl_dateHistory[[runDate]:[runDate]], 0), MATCH(tbl_dailyDashboard[[#Headers],[avgBotRunTime]], tbl_dateHistory[#Headers], 0)), "-")</f>
        <v>x</v>
      </c>
      <c r="E1563" s="48" t="str">
        <f>IFERROR(INDEX(tbl_dateHistory[], MATCH(tbl_dailyDashboard[[#This Row],[runDate]:[runDate]], tbl_dateHistory[[runDate]:[runDate]], 0), MATCH(tbl_dailyDashboard[[#Headers],[avgTransactionTime]], tbl_dateHistory[#Headers], 0)), "-")</f>
        <v>x</v>
      </c>
      <c r="F1563" s="5" t="str">
        <f>IFERROR(INDEX(tbl_dateHistory[], MATCH(tbl_dailyDashboard[[#This Row],[runDate]:[runDate]], tbl_dateHistory[[runDate]:[runDate]], 0), MATCH(tbl_dailyDashboard[[#Headers],[botRuns]], tbl_dateHistory[#Headers], 0)), "-")</f>
        <v>x</v>
      </c>
      <c r="G1563" s="6" t="str">
        <f>IFERROR(INDEX(tbl_dateHistory[], MATCH(tbl_dailyDashboard[[#This Row],[runDate]:[runDate]], tbl_dateHistory[[runDate]:[runDate]], 0), MATCH(tbl_dailyDashboard[[#Headers],[totalTransactions]], tbl_dateHistory[#Headers], 0)), "-")</f>
        <v>x</v>
      </c>
      <c r="H1563" s="46" t="str">
        <f>IFERROR(INDEX(tbl_dateHistory[], MATCH(tbl_dailyDashboard[[#This Row],[runDate]:[runDate]], tbl_dateHistory[[runDate]:[runDate]], 0), MATCH(tbl_dailyDashboard[[#Headers],[percentSuccessful]], tbl_dateHistory[#Headers], 0)), "-")</f>
        <v>x</v>
      </c>
      <c r="I1563" s="46" t="str">
        <f>IFERROR(INDEX(tbl_dateHistory[], MATCH(tbl_dailyDashboard[[#This Row],[runDate]:[runDate]], tbl_dateHistory[[runDate]:[runDate]], 0), MATCH(tbl_dailyDashboard[[#Headers],[percentBRE]], tbl_dateHistory[#Headers], 0)), "-")</f>
        <v>x</v>
      </c>
      <c r="J1563" s="47" t="str">
        <f>IFERROR(INDEX(tbl_dateHistory[], MATCH(tbl_dailyDashboard[[#This Row],[runDate]:[runDate]], tbl_dateHistory[[runDate]:[runDate]], 0), MATCH(tbl_dailyDashboard[[#Headers],[percentSystemErrors]], tbl_dateHistory[#Headers], 0)), "-")</f>
        <v>x</v>
      </c>
      <c r="K1563" s="69"/>
    </row>
    <row r="1564" spans="2:11" x14ac:dyDescent="0.3">
      <c r="B1564" s="63"/>
      <c r="C1564" s="45" t="str">
        <f>IFERROR((INDEX(tbl_dateHistory[], tbl_dailyDashboard[[#This Row],[rowLookup]], 1)), "-")</f>
        <v>x</v>
      </c>
      <c r="D1564" s="48" t="str">
        <f>IFERROR(INDEX(tbl_dateHistory[], MATCH(tbl_dailyDashboard[[#This Row],[runDate]:[runDate]], tbl_dateHistory[[runDate]:[runDate]], 0), MATCH(tbl_dailyDashboard[[#Headers],[avgBotRunTime]], tbl_dateHistory[#Headers], 0)), "-")</f>
        <v>x</v>
      </c>
      <c r="E1564" s="48" t="str">
        <f>IFERROR(INDEX(tbl_dateHistory[], MATCH(tbl_dailyDashboard[[#This Row],[runDate]:[runDate]], tbl_dateHistory[[runDate]:[runDate]], 0), MATCH(tbl_dailyDashboard[[#Headers],[avgTransactionTime]], tbl_dateHistory[#Headers], 0)), "-")</f>
        <v>x</v>
      </c>
      <c r="F1564" s="5" t="str">
        <f>IFERROR(INDEX(tbl_dateHistory[], MATCH(tbl_dailyDashboard[[#This Row],[runDate]:[runDate]], tbl_dateHistory[[runDate]:[runDate]], 0), MATCH(tbl_dailyDashboard[[#Headers],[botRuns]], tbl_dateHistory[#Headers], 0)), "-")</f>
        <v>x</v>
      </c>
      <c r="G1564" s="6" t="str">
        <f>IFERROR(INDEX(tbl_dateHistory[], MATCH(tbl_dailyDashboard[[#This Row],[runDate]:[runDate]], tbl_dateHistory[[runDate]:[runDate]], 0), MATCH(tbl_dailyDashboard[[#Headers],[totalTransactions]], tbl_dateHistory[#Headers], 0)), "-")</f>
        <v>x</v>
      </c>
      <c r="H1564" s="46" t="str">
        <f>IFERROR(INDEX(tbl_dateHistory[], MATCH(tbl_dailyDashboard[[#This Row],[runDate]:[runDate]], tbl_dateHistory[[runDate]:[runDate]], 0), MATCH(tbl_dailyDashboard[[#Headers],[percentSuccessful]], tbl_dateHistory[#Headers], 0)), "-")</f>
        <v>x</v>
      </c>
      <c r="I1564" s="46" t="str">
        <f>IFERROR(INDEX(tbl_dateHistory[], MATCH(tbl_dailyDashboard[[#This Row],[runDate]:[runDate]], tbl_dateHistory[[runDate]:[runDate]], 0), MATCH(tbl_dailyDashboard[[#Headers],[percentBRE]], tbl_dateHistory[#Headers], 0)), "-")</f>
        <v>x</v>
      </c>
      <c r="J1564" s="47" t="str">
        <f>IFERROR(INDEX(tbl_dateHistory[], MATCH(tbl_dailyDashboard[[#This Row],[runDate]:[runDate]], tbl_dateHistory[[runDate]:[runDate]], 0), MATCH(tbl_dailyDashboard[[#Headers],[percentSystemErrors]], tbl_dateHistory[#Headers], 0)), "-")</f>
        <v>x</v>
      </c>
      <c r="K1564" s="69"/>
    </row>
    <row r="1565" spans="2:11" x14ac:dyDescent="0.3">
      <c r="B1565" s="63"/>
      <c r="C1565" s="45" t="str">
        <f>IFERROR((INDEX(tbl_dateHistory[], tbl_dailyDashboard[[#This Row],[rowLookup]], 1)), "-")</f>
        <v>x</v>
      </c>
      <c r="D1565" s="48" t="str">
        <f>IFERROR(INDEX(tbl_dateHistory[], MATCH(tbl_dailyDashboard[[#This Row],[runDate]:[runDate]], tbl_dateHistory[[runDate]:[runDate]], 0), MATCH(tbl_dailyDashboard[[#Headers],[avgBotRunTime]], tbl_dateHistory[#Headers], 0)), "-")</f>
        <v>x</v>
      </c>
      <c r="E1565" s="48" t="str">
        <f>IFERROR(INDEX(tbl_dateHistory[], MATCH(tbl_dailyDashboard[[#This Row],[runDate]:[runDate]], tbl_dateHistory[[runDate]:[runDate]], 0), MATCH(tbl_dailyDashboard[[#Headers],[avgTransactionTime]], tbl_dateHistory[#Headers], 0)), "-")</f>
        <v>x</v>
      </c>
      <c r="F1565" s="5" t="str">
        <f>IFERROR(INDEX(tbl_dateHistory[], MATCH(tbl_dailyDashboard[[#This Row],[runDate]:[runDate]], tbl_dateHistory[[runDate]:[runDate]], 0), MATCH(tbl_dailyDashboard[[#Headers],[botRuns]], tbl_dateHistory[#Headers], 0)), "-")</f>
        <v>x</v>
      </c>
      <c r="G1565" s="6" t="str">
        <f>IFERROR(INDEX(tbl_dateHistory[], MATCH(tbl_dailyDashboard[[#This Row],[runDate]:[runDate]], tbl_dateHistory[[runDate]:[runDate]], 0), MATCH(tbl_dailyDashboard[[#Headers],[totalTransactions]], tbl_dateHistory[#Headers], 0)), "-")</f>
        <v>x</v>
      </c>
      <c r="H1565" s="46" t="str">
        <f>IFERROR(INDEX(tbl_dateHistory[], MATCH(tbl_dailyDashboard[[#This Row],[runDate]:[runDate]], tbl_dateHistory[[runDate]:[runDate]], 0), MATCH(tbl_dailyDashboard[[#Headers],[percentSuccessful]], tbl_dateHistory[#Headers], 0)), "-")</f>
        <v>x</v>
      </c>
      <c r="I1565" s="46" t="str">
        <f>IFERROR(INDEX(tbl_dateHistory[], MATCH(tbl_dailyDashboard[[#This Row],[runDate]:[runDate]], tbl_dateHistory[[runDate]:[runDate]], 0), MATCH(tbl_dailyDashboard[[#Headers],[percentBRE]], tbl_dateHistory[#Headers], 0)), "-")</f>
        <v>x</v>
      </c>
      <c r="J1565" s="47" t="str">
        <f>IFERROR(INDEX(tbl_dateHistory[], MATCH(tbl_dailyDashboard[[#This Row],[runDate]:[runDate]], tbl_dateHistory[[runDate]:[runDate]], 0), MATCH(tbl_dailyDashboard[[#Headers],[percentSystemErrors]], tbl_dateHistory[#Headers], 0)), "-")</f>
        <v>x</v>
      </c>
      <c r="K1565" s="69"/>
    </row>
    <row r="1566" spans="2:11" x14ac:dyDescent="0.3">
      <c r="B1566" s="63"/>
      <c r="C1566" s="45" t="str">
        <f>IFERROR((INDEX(tbl_dateHistory[], tbl_dailyDashboard[[#This Row],[rowLookup]], 1)), "-")</f>
        <v>x</v>
      </c>
      <c r="D1566" s="48" t="str">
        <f>IFERROR(INDEX(tbl_dateHistory[], MATCH(tbl_dailyDashboard[[#This Row],[runDate]:[runDate]], tbl_dateHistory[[runDate]:[runDate]], 0), MATCH(tbl_dailyDashboard[[#Headers],[avgBotRunTime]], tbl_dateHistory[#Headers], 0)), "-")</f>
        <v>x</v>
      </c>
      <c r="E1566" s="48" t="str">
        <f>IFERROR(INDEX(tbl_dateHistory[], MATCH(tbl_dailyDashboard[[#This Row],[runDate]:[runDate]], tbl_dateHistory[[runDate]:[runDate]], 0), MATCH(tbl_dailyDashboard[[#Headers],[avgTransactionTime]], tbl_dateHistory[#Headers], 0)), "-")</f>
        <v>x</v>
      </c>
      <c r="F1566" s="5" t="str">
        <f>IFERROR(INDEX(tbl_dateHistory[], MATCH(tbl_dailyDashboard[[#This Row],[runDate]:[runDate]], tbl_dateHistory[[runDate]:[runDate]], 0), MATCH(tbl_dailyDashboard[[#Headers],[botRuns]], tbl_dateHistory[#Headers], 0)), "-")</f>
        <v>x</v>
      </c>
      <c r="G1566" s="6" t="str">
        <f>IFERROR(INDEX(tbl_dateHistory[], MATCH(tbl_dailyDashboard[[#This Row],[runDate]:[runDate]], tbl_dateHistory[[runDate]:[runDate]], 0), MATCH(tbl_dailyDashboard[[#Headers],[totalTransactions]], tbl_dateHistory[#Headers], 0)), "-")</f>
        <v>x</v>
      </c>
      <c r="H1566" s="46" t="str">
        <f>IFERROR(INDEX(tbl_dateHistory[], MATCH(tbl_dailyDashboard[[#This Row],[runDate]:[runDate]], tbl_dateHistory[[runDate]:[runDate]], 0), MATCH(tbl_dailyDashboard[[#Headers],[percentSuccessful]], tbl_dateHistory[#Headers], 0)), "-")</f>
        <v>x</v>
      </c>
      <c r="I1566" s="46" t="str">
        <f>IFERROR(INDEX(tbl_dateHistory[], MATCH(tbl_dailyDashboard[[#This Row],[runDate]:[runDate]], tbl_dateHistory[[runDate]:[runDate]], 0), MATCH(tbl_dailyDashboard[[#Headers],[percentBRE]], tbl_dateHistory[#Headers], 0)), "-")</f>
        <v>x</v>
      </c>
      <c r="J1566" s="47" t="str">
        <f>IFERROR(INDEX(tbl_dateHistory[], MATCH(tbl_dailyDashboard[[#This Row],[runDate]:[runDate]], tbl_dateHistory[[runDate]:[runDate]], 0), MATCH(tbl_dailyDashboard[[#Headers],[percentSystemErrors]], tbl_dateHistory[#Headers], 0)), "-")</f>
        <v>x</v>
      </c>
      <c r="K1566" s="69"/>
    </row>
    <row r="1567" spans="2:11" x14ac:dyDescent="0.3">
      <c r="B1567" s="63"/>
      <c r="C1567" s="45" t="str">
        <f>IFERROR((INDEX(tbl_dateHistory[], tbl_dailyDashboard[[#This Row],[rowLookup]], 1)), "-")</f>
        <v>x</v>
      </c>
      <c r="D1567" s="48" t="str">
        <f>IFERROR(INDEX(tbl_dateHistory[], MATCH(tbl_dailyDashboard[[#This Row],[runDate]:[runDate]], tbl_dateHistory[[runDate]:[runDate]], 0), MATCH(tbl_dailyDashboard[[#Headers],[avgBotRunTime]], tbl_dateHistory[#Headers], 0)), "-")</f>
        <v>x</v>
      </c>
      <c r="E1567" s="48" t="str">
        <f>IFERROR(INDEX(tbl_dateHistory[], MATCH(tbl_dailyDashboard[[#This Row],[runDate]:[runDate]], tbl_dateHistory[[runDate]:[runDate]], 0), MATCH(tbl_dailyDashboard[[#Headers],[avgTransactionTime]], tbl_dateHistory[#Headers], 0)), "-")</f>
        <v>x</v>
      </c>
      <c r="F1567" s="5" t="str">
        <f>IFERROR(INDEX(tbl_dateHistory[], MATCH(tbl_dailyDashboard[[#This Row],[runDate]:[runDate]], tbl_dateHistory[[runDate]:[runDate]], 0), MATCH(tbl_dailyDashboard[[#Headers],[botRuns]], tbl_dateHistory[#Headers], 0)), "-")</f>
        <v>x</v>
      </c>
      <c r="G1567" s="6" t="str">
        <f>IFERROR(INDEX(tbl_dateHistory[], MATCH(tbl_dailyDashboard[[#This Row],[runDate]:[runDate]], tbl_dateHistory[[runDate]:[runDate]], 0), MATCH(tbl_dailyDashboard[[#Headers],[totalTransactions]], tbl_dateHistory[#Headers], 0)), "-")</f>
        <v>x</v>
      </c>
      <c r="H1567" s="46" t="str">
        <f>IFERROR(INDEX(tbl_dateHistory[], MATCH(tbl_dailyDashboard[[#This Row],[runDate]:[runDate]], tbl_dateHistory[[runDate]:[runDate]], 0), MATCH(tbl_dailyDashboard[[#Headers],[percentSuccessful]], tbl_dateHistory[#Headers], 0)), "-")</f>
        <v>x</v>
      </c>
      <c r="I1567" s="46" t="str">
        <f>IFERROR(INDEX(tbl_dateHistory[], MATCH(tbl_dailyDashboard[[#This Row],[runDate]:[runDate]], tbl_dateHistory[[runDate]:[runDate]], 0), MATCH(tbl_dailyDashboard[[#Headers],[percentBRE]], tbl_dateHistory[#Headers], 0)), "-")</f>
        <v>x</v>
      </c>
      <c r="J1567" s="47" t="str">
        <f>IFERROR(INDEX(tbl_dateHistory[], MATCH(tbl_dailyDashboard[[#This Row],[runDate]:[runDate]], tbl_dateHistory[[runDate]:[runDate]], 0), MATCH(tbl_dailyDashboard[[#Headers],[percentSystemErrors]], tbl_dateHistory[#Headers], 0)), "-")</f>
        <v>x</v>
      </c>
      <c r="K1567" s="69"/>
    </row>
    <row r="1568" spans="2:11" x14ac:dyDescent="0.3">
      <c r="B1568" s="63"/>
      <c r="C1568" s="45" t="str">
        <f>IFERROR((INDEX(tbl_dateHistory[], tbl_dailyDashboard[[#This Row],[rowLookup]], 1)), "-")</f>
        <v>x</v>
      </c>
      <c r="D1568" s="48" t="str">
        <f>IFERROR(INDEX(tbl_dateHistory[], MATCH(tbl_dailyDashboard[[#This Row],[runDate]:[runDate]], tbl_dateHistory[[runDate]:[runDate]], 0), MATCH(tbl_dailyDashboard[[#Headers],[avgBotRunTime]], tbl_dateHistory[#Headers], 0)), "-")</f>
        <v>x</v>
      </c>
      <c r="E1568" s="48" t="str">
        <f>IFERROR(INDEX(tbl_dateHistory[], MATCH(tbl_dailyDashboard[[#This Row],[runDate]:[runDate]], tbl_dateHistory[[runDate]:[runDate]], 0), MATCH(tbl_dailyDashboard[[#Headers],[avgTransactionTime]], tbl_dateHistory[#Headers], 0)), "-")</f>
        <v>x</v>
      </c>
      <c r="F1568" s="5" t="str">
        <f>IFERROR(INDEX(tbl_dateHistory[], MATCH(tbl_dailyDashboard[[#This Row],[runDate]:[runDate]], tbl_dateHistory[[runDate]:[runDate]], 0), MATCH(tbl_dailyDashboard[[#Headers],[botRuns]], tbl_dateHistory[#Headers], 0)), "-")</f>
        <v>x</v>
      </c>
      <c r="G1568" s="6" t="str">
        <f>IFERROR(INDEX(tbl_dateHistory[], MATCH(tbl_dailyDashboard[[#This Row],[runDate]:[runDate]], tbl_dateHistory[[runDate]:[runDate]], 0), MATCH(tbl_dailyDashboard[[#Headers],[totalTransactions]], tbl_dateHistory[#Headers], 0)), "-")</f>
        <v>x</v>
      </c>
      <c r="H1568" s="46" t="str">
        <f>IFERROR(INDEX(tbl_dateHistory[], MATCH(tbl_dailyDashboard[[#This Row],[runDate]:[runDate]], tbl_dateHistory[[runDate]:[runDate]], 0), MATCH(tbl_dailyDashboard[[#Headers],[percentSuccessful]], tbl_dateHistory[#Headers], 0)), "-")</f>
        <v>x</v>
      </c>
      <c r="I1568" s="46" t="str">
        <f>IFERROR(INDEX(tbl_dateHistory[], MATCH(tbl_dailyDashboard[[#This Row],[runDate]:[runDate]], tbl_dateHistory[[runDate]:[runDate]], 0), MATCH(tbl_dailyDashboard[[#Headers],[percentBRE]], tbl_dateHistory[#Headers], 0)), "-")</f>
        <v>x</v>
      </c>
      <c r="J1568" s="47" t="str">
        <f>IFERROR(INDEX(tbl_dateHistory[], MATCH(tbl_dailyDashboard[[#This Row],[runDate]:[runDate]], tbl_dateHistory[[runDate]:[runDate]], 0), MATCH(tbl_dailyDashboard[[#Headers],[percentSystemErrors]], tbl_dateHistory[#Headers], 0)), "-")</f>
        <v>x</v>
      </c>
      <c r="K1568" s="69"/>
    </row>
    <row r="1569" spans="2:11" x14ac:dyDescent="0.3">
      <c r="B1569" s="63"/>
      <c r="C1569" s="45" t="str">
        <f>IFERROR((INDEX(tbl_dateHistory[], tbl_dailyDashboard[[#This Row],[rowLookup]], 1)), "-")</f>
        <v>x</v>
      </c>
      <c r="D1569" s="48" t="str">
        <f>IFERROR(INDEX(tbl_dateHistory[], MATCH(tbl_dailyDashboard[[#This Row],[runDate]:[runDate]], tbl_dateHistory[[runDate]:[runDate]], 0), MATCH(tbl_dailyDashboard[[#Headers],[avgBotRunTime]], tbl_dateHistory[#Headers], 0)), "-")</f>
        <v>x</v>
      </c>
      <c r="E1569" s="48" t="str">
        <f>IFERROR(INDEX(tbl_dateHistory[], MATCH(tbl_dailyDashboard[[#This Row],[runDate]:[runDate]], tbl_dateHistory[[runDate]:[runDate]], 0), MATCH(tbl_dailyDashboard[[#Headers],[avgTransactionTime]], tbl_dateHistory[#Headers], 0)), "-")</f>
        <v>x</v>
      </c>
      <c r="F1569" s="5" t="str">
        <f>IFERROR(INDEX(tbl_dateHistory[], MATCH(tbl_dailyDashboard[[#This Row],[runDate]:[runDate]], tbl_dateHistory[[runDate]:[runDate]], 0), MATCH(tbl_dailyDashboard[[#Headers],[botRuns]], tbl_dateHistory[#Headers], 0)), "-")</f>
        <v>x</v>
      </c>
      <c r="G1569" s="6" t="str">
        <f>IFERROR(INDEX(tbl_dateHistory[], MATCH(tbl_dailyDashboard[[#This Row],[runDate]:[runDate]], tbl_dateHistory[[runDate]:[runDate]], 0), MATCH(tbl_dailyDashboard[[#Headers],[totalTransactions]], tbl_dateHistory[#Headers], 0)), "-")</f>
        <v>x</v>
      </c>
      <c r="H1569" s="46" t="str">
        <f>IFERROR(INDEX(tbl_dateHistory[], MATCH(tbl_dailyDashboard[[#This Row],[runDate]:[runDate]], tbl_dateHistory[[runDate]:[runDate]], 0), MATCH(tbl_dailyDashboard[[#Headers],[percentSuccessful]], tbl_dateHistory[#Headers], 0)), "-")</f>
        <v>x</v>
      </c>
      <c r="I1569" s="46" t="str">
        <f>IFERROR(INDEX(tbl_dateHistory[], MATCH(tbl_dailyDashboard[[#This Row],[runDate]:[runDate]], tbl_dateHistory[[runDate]:[runDate]], 0), MATCH(tbl_dailyDashboard[[#Headers],[percentBRE]], tbl_dateHistory[#Headers], 0)), "-")</f>
        <v>x</v>
      </c>
      <c r="J1569" s="47" t="str">
        <f>IFERROR(INDEX(tbl_dateHistory[], MATCH(tbl_dailyDashboard[[#This Row],[runDate]:[runDate]], tbl_dateHistory[[runDate]:[runDate]], 0), MATCH(tbl_dailyDashboard[[#Headers],[percentSystemErrors]], tbl_dateHistory[#Headers], 0)), "-")</f>
        <v>x</v>
      </c>
      <c r="K1569" s="69"/>
    </row>
    <row r="1570" spans="2:11" x14ac:dyDescent="0.3">
      <c r="B1570" s="63"/>
      <c r="C1570" s="45" t="str">
        <f>IFERROR((INDEX(tbl_dateHistory[], tbl_dailyDashboard[[#This Row],[rowLookup]], 1)), "-")</f>
        <v>x</v>
      </c>
      <c r="D1570" s="48" t="str">
        <f>IFERROR(INDEX(tbl_dateHistory[], MATCH(tbl_dailyDashboard[[#This Row],[runDate]:[runDate]], tbl_dateHistory[[runDate]:[runDate]], 0), MATCH(tbl_dailyDashboard[[#Headers],[avgBotRunTime]], tbl_dateHistory[#Headers], 0)), "-")</f>
        <v>x</v>
      </c>
      <c r="E1570" s="48" t="str">
        <f>IFERROR(INDEX(tbl_dateHistory[], MATCH(tbl_dailyDashboard[[#This Row],[runDate]:[runDate]], tbl_dateHistory[[runDate]:[runDate]], 0), MATCH(tbl_dailyDashboard[[#Headers],[avgTransactionTime]], tbl_dateHistory[#Headers], 0)), "-")</f>
        <v>x</v>
      </c>
      <c r="F1570" s="5" t="str">
        <f>IFERROR(INDEX(tbl_dateHistory[], MATCH(tbl_dailyDashboard[[#This Row],[runDate]:[runDate]], tbl_dateHistory[[runDate]:[runDate]], 0), MATCH(tbl_dailyDashboard[[#Headers],[botRuns]], tbl_dateHistory[#Headers], 0)), "-")</f>
        <v>x</v>
      </c>
      <c r="G1570" s="6" t="str">
        <f>IFERROR(INDEX(tbl_dateHistory[], MATCH(tbl_dailyDashboard[[#This Row],[runDate]:[runDate]], tbl_dateHistory[[runDate]:[runDate]], 0), MATCH(tbl_dailyDashboard[[#Headers],[totalTransactions]], tbl_dateHistory[#Headers], 0)), "-")</f>
        <v>x</v>
      </c>
      <c r="H1570" s="46" t="str">
        <f>IFERROR(INDEX(tbl_dateHistory[], MATCH(tbl_dailyDashboard[[#This Row],[runDate]:[runDate]], tbl_dateHistory[[runDate]:[runDate]], 0), MATCH(tbl_dailyDashboard[[#Headers],[percentSuccessful]], tbl_dateHistory[#Headers], 0)), "-")</f>
        <v>x</v>
      </c>
      <c r="I1570" s="46" t="str">
        <f>IFERROR(INDEX(tbl_dateHistory[], MATCH(tbl_dailyDashboard[[#This Row],[runDate]:[runDate]], tbl_dateHistory[[runDate]:[runDate]], 0), MATCH(tbl_dailyDashboard[[#Headers],[percentBRE]], tbl_dateHistory[#Headers], 0)), "-")</f>
        <v>x</v>
      </c>
      <c r="J1570" s="47" t="str">
        <f>IFERROR(INDEX(tbl_dateHistory[], MATCH(tbl_dailyDashboard[[#This Row],[runDate]:[runDate]], tbl_dateHistory[[runDate]:[runDate]], 0), MATCH(tbl_dailyDashboard[[#Headers],[percentSystemErrors]], tbl_dateHistory[#Headers], 0)), "-")</f>
        <v>x</v>
      </c>
      <c r="K1570" s="69"/>
    </row>
    <row r="1571" spans="2:11" x14ac:dyDescent="0.3">
      <c r="B1571" s="63"/>
      <c r="C1571" s="45" t="str">
        <f>IFERROR((INDEX(tbl_dateHistory[], tbl_dailyDashboard[[#This Row],[rowLookup]], 1)), "-")</f>
        <v>x</v>
      </c>
      <c r="D1571" s="48" t="str">
        <f>IFERROR(INDEX(tbl_dateHistory[], MATCH(tbl_dailyDashboard[[#This Row],[runDate]:[runDate]], tbl_dateHistory[[runDate]:[runDate]], 0), MATCH(tbl_dailyDashboard[[#Headers],[avgBotRunTime]], tbl_dateHistory[#Headers], 0)), "-")</f>
        <v>x</v>
      </c>
      <c r="E1571" s="48" t="str">
        <f>IFERROR(INDEX(tbl_dateHistory[], MATCH(tbl_dailyDashboard[[#This Row],[runDate]:[runDate]], tbl_dateHistory[[runDate]:[runDate]], 0), MATCH(tbl_dailyDashboard[[#Headers],[avgTransactionTime]], tbl_dateHistory[#Headers], 0)), "-")</f>
        <v>x</v>
      </c>
      <c r="F1571" s="5" t="str">
        <f>IFERROR(INDEX(tbl_dateHistory[], MATCH(tbl_dailyDashboard[[#This Row],[runDate]:[runDate]], tbl_dateHistory[[runDate]:[runDate]], 0), MATCH(tbl_dailyDashboard[[#Headers],[botRuns]], tbl_dateHistory[#Headers], 0)), "-")</f>
        <v>x</v>
      </c>
      <c r="G1571" s="6" t="str">
        <f>IFERROR(INDEX(tbl_dateHistory[], MATCH(tbl_dailyDashboard[[#This Row],[runDate]:[runDate]], tbl_dateHistory[[runDate]:[runDate]], 0), MATCH(tbl_dailyDashboard[[#Headers],[totalTransactions]], tbl_dateHistory[#Headers], 0)), "-")</f>
        <v>x</v>
      </c>
      <c r="H1571" s="46" t="str">
        <f>IFERROR(INDEX(tbl_dateHistory[], MATCH(tbl_dailyDashboard[[#This Row],[runDate]:[runDate]], tbl_dateHistory[[runDate]:[runDate]], 0), MATCH(tbl_dailyDashboard[[#Headers],[percentSuccessful]], tbl_dateHistory[#Headers], 0)), "-")</f>
        <v>x</v>
      </c>
      <c r="I1571" s="46" t="str">
        <f>IFERROR(INDEX(tbl_dateHistory[], MATCH(tbl_dailyDashboard[[#This Row],[runDate]:[runDate]], tbl_dateHistory[[runDate]:[runDate]], 0), MATCH(tbl_dailyDashboard[[#Headers],[percentBRE]], tbl_dateHistory[#Headers], 0)), "-")</f>
        <v>x</v>
      </c>
      <c r="J1571" s="47" t="str">
        <f>IFERROR(INDEX(tbl_dateHistory[], MATCH(tbl_dailyDashboard[[#This Row],[runDate]:[runDate]], tbl_dateHistory[[runDate]:[runDate]], 0), MATCH(tbl_dailyDashboard[[#Headers],[percentSystemErrors]], tbl_dateHistory[#Headers], 0)), "-")</f>
        <v>x</v>
      </c>
      <c r="K1571" s="69"/>
    </row>
    <row r="1572" spans="2:11" x14ac:dyDescent="0.3">
      <c r="B1572" s="63"/>
      <c r="C1572" s="45" t="str">
        <f>IFERROR((INDEX(tbl_dateHistory[], tbl_dailyDashboard[[#This Row],[rowLookup]], 1)), "-")</f>
        <v>x</v>
      </c>
      <c r="D1572" s="48" t="str">
        <f>IFERROR(INDEX(tbl_dateHistory[], MATCH(tbl_dailyDashboard[[#This Row],[runDate]:[runDate]], tbl_dateHistory[[runDate]:[runDate]], 0), MATCH(tbl_dailyDashboard[[#Headers],[avgBotRunTime]], tbl_dateHistory[#Headers], 0)), "-")</f>
        <v>x</v>
      </c>
      <c r="E1572" s="48" t="str">
        <f>IFERROR(INDEX(tbl_dateHistory[], MATCH(tbl_dailyDashboard[[#This Row],[runDate]:[runDate]], tbl_dateHistory[[runDate]:[runDate]], 0), MATCH(tbl_dailyDashboard[[#Headers],[avgTransactionTime]], tbl_dateHistory[#Headers], 0)), "-")</f>
        <v>x</v>
      </c>
      <c r="F1572" s="5" t="str">
        <f>IFERROR(INDEX(tbl_dateHistory[], MATCH(tbl_dailyDashboard[[#This Row],[runDate]:[runDate]], tbl_dateHistory[[runDate]:[runDate]], 0), MATCH(tbl_dailyDashboard[[#Headers],[botRuns]], tbl_dateHistory[#Headers], 0)), "-")</f>
        <v>x</v>
      </c>
      <c r="G1572" s="6" t="str">
        <f>IFERROR(INDEX(tbl_dateHistory[], MATCH(tbl_dailyDashboard[[#This Row],[runDate]:[runDate]], tbl_dateHistory[[runDate]:[runDate]], 0), MATCH(tbl_dailyDashboard[[#Headers],[totalTransactions]], tbl_dateHistory[#Headers], 0)), "-")</f>
        <v>x</v>
      </c>
      <c r="H1572" s="46" t="str">
        <f>IFERROR(INDEX(tbl_dateHistory[], MATCH(tbl_dailyDashboard[[#This Row],[runDate]:[runDate]], tbl_dateHistory[[runDate]:[runDate]], 0), MATCH(tbl_dailyDashboard[[#Headers],[percentSuccessful]], tbl_dateHistory[#Headers], 0)), "-")</f>
        <v>x</v>
      </c>
      <c r="I1572" s="46" t="str">
        <f>IFERROR(INDEX(tbl_dateHistory[], MATCH(tbl_dailyDashboard[[#This Row],[runDate]:[runDate]], tbl_dateHistory[[runDate]:[runDate]], 0), MATCH(tbl_dailyDashboard[[#Headers],[percentBRE]], tbl_dateHistory[#Headers], 0)), "-")</f>
        <v>x</v>
      </c>
      <c r="J1572" s="47" t="str">
        <f>IFERROR(INDEX(tbl_dateHistory[], MATCH(tbl_dailyDashboard[[#This Row],[runDate]:[runDate]], tbl_dateHistory[[runDate]:[runDate]], 0), MATCH(tbl_dailyDashboard[[#Headers],[percentSystemErrors]], tbl_dateHistory[#Headers], 0)), "-")</f>
        <v>x</v>
      </c>
      <c r="K1572" s="69"/>
    </row>
    <row r="1573" spans="2:11" x14ac:dyDescent="0.3">
      <c r="B1573" s="63"/>
      <c r="C1573" s="45" t="str">
        <f>IFERROR((INDEX(tbl_dateHistory[], tbl_dailyDashboard[[#This Row],[rowLookup]], 1)), "-")</f>
        <v>x</v>
      </c>
      <c r="D1573" s="48" t="str">
        <f>IFERROR(INDEX(tbl_dateHistory[], MATCH(tbl_dailyDashboard[[#This Row],[runDate]:[runDate]], tbl_dateHistory[[runDate]:[runDate]], 0), MATCH(tbl_dailyDashboard[[#Headers],[avgBotRunTime]], tbl_dateHistory[#Headers], 0)), "-")</f>
        <v>x</v>
      </c>
      <c r="E1573" s="48" t="str">
        <f>IFERROR(INDEX(tbl_dateHistory[], MATCH(tbl_dailyDashboard[[#This Row],[runDate]:[runDate]], tbl_dateHistory[[runDate]:[runDate]], 0), MATCH(tbl_dailyDashboard[[#Headers],[avgTransactionTime]], tbl_dateHistory[#Headers], 0)), "-")</f>
        <v>x</v>
      </c>
      <c r="F1573" s="5" t="str">
        <f>IFERROR(INDEX(tbl_dateHistory[], MATCH(tbl_dailyDashboard[[#This Row],[runDate]:[runDate]], tbl_dateHistory[[runDate]:[runDate]], 0), MATCH(tbl_dailyDashboard[[#Headers],[botRuns]], tbl_dateHistory[#Headers], 0)), "-")</f>
        <v>x</v>
      </c>
      <c r="G1573" s="6" t="str">
        <f>IFERROR(INDEX(tbl_dateHistory[], MATCH(tbl_dailyDashboard[[#This Row],[runDate]:[runDate]], tbl_dateHistory[[runDate]:[runDate]], 0), MATCH(tbl_dailyDashboard[[#Headers],[totalTransactions]], tbl_dateHistory[#Headers], 0)), "-")</f>
        <v>x</v>
      </c>
      <c r="H1573" s="46" t="str">
        <f>IFERROR(INDEX(tbl_dateHistory[], MATCH(tbl_dailyDashboard[[#This Row],[runDate]:[runDate]], tbl_dateHistory[[runDate]:[runDate]], 0), MATCH(tbl_dailyDashboard[[#Headers],[percentSuccessful]], tbl_dateHistory[#Headers], 0)), "-")</f>
        <v>x</v>
      </c>
      <c r="I1573" s="46" t="str">
        <f>IFERROR(INDEX(tbl_dateHistory[], MATCH(tbl_dailyDashboard[[#This Row],[runDate]:[runDate]], tbl_dateHistory[[runDate]:[runDate]], 0), MATCH(tbl_dailyDashboard[[#Headers],[percentBRE]], tbl_dateHistory[#Headers], 0)), "-")</f>
        <v>x</v>
      </c>
      <c r="J1573" s="47" t="str">
        <f>IFERROR(INDEX(tbl_dateHistory[], MATCH(tbl_dailyDashboard[[#This Row],[runDate]:[runDate]], tbl_dateHistory[[runDate]:[runDate]], 0), MATCH(tbl_dailyDashboard[[#Headers],[percentSystemErrors]], tbl_dateHistory[#Headers], 0)), "-")</f>
        <v>x</v>
      </c>
      <c r="K1573" s="69"/>
    </row>
    <row r="1574" spans="2:11" x14ac:dyDescent="0.3">
      <c r="B1574" s="63"/>
      <c r="C1574" s="45" t="str">
        <f>IFERROR((INDEX(tbl_dateHistory[], tbl_dailyDashboard[[#This Row],[rowLookup]], 1)), "-")</f>
        <v>x</v>
      </c>
      <c r="D1574" s="48" t="str">
        <f>IFERROR(INDEX(tbl_dateHistory[], MATCH(tbl_dailyDashboard[[#This Row],[runDate]:[runDate]], tbl_dateHistory[[runDate]:[runDate]], 0), MATCH(tbl_dailyDashboard[[#Headers],[avgBotRunTime]], tbl_dateHistory[#Headers], 0)), "-")</f>
        <v>x</v>
      </c>
      <c r="E1574" s="48" t="str">
        <f>IFERROR(INDEX(tbl_dateHistory[], MATCH(tbl_dailyDashboard[[#This Row],[runDate]:[runDate]], tbl_dateHistory[[runDate]:[runDate]], 0), MATCH(tbl_dailyDashboard[[#Headers],[avgTransactionTime]], tbl_dateHistory[#Headers], 0)), "-")</f>
        <v>x</v>
      </c>
      <c r="F1574" s="5" t="str">
        <f>IFERROR(INDEX(tbl_dateHistory[], MATCH(tbl_dailyDashboard[[#This Row],[runDate]:[runDate]], tbl_dateHistory[[runDate]:[runDate]], 0), MATCH(tbl_dailyDashboard[[#Headers],[botRuns]], tbl_dateHistory[#Headers], 0)), "-")</f>
        <v>x</v>
      </c>
      <c r="G1574" s="6" t="str">
        <f>IFERROR(INDEX(tbl_dateHistory[], MATCH(tbl_dailyDashboard[[#This Row],[runDate]:[runDate]], tbl_dateHistory[[runDate]:[runDate]], 0), MATCH(tbl_dailyDashboard[[#Headers],[totalTransactions]], tbl_dateHistory[#Headers], 0)), "-")</f>
        <v>x</v>
      </c>
      <c r="H1574" s="46" t="str">
        <f>IFERROR(INDEX(tbl_dateHistory[], MATCH(tbl_dailyDashboard[[#This Row],[runDate]:[runDate]], tbl_dateHistory[[runDate]:[runDate]], 0), MATCH(tbl_dailyDashboard[[#Headers],[percentSuccessful]], tbl_dateHistory[#Headers], 0)), "-")</f>
        <v>x</v>
      </c>
      <c r="I1574" s="46" t="str">
        <f>IFERROR(INDEX(tbl_dateHistory[], MATCH(tbl_dailyDashboard[[#This Row],[runDate]:[runDate]], tbl_dateHistory[[runDate]:[runDate]], 0), MATCH(tbl_dailyDashboard[[#Headers],[percentBRE]], tbl_dateHistory[#Headers], 0)), "-")</f>
        <v>x</v>
      </c>
      <c r="J1574" s="47" t="str">
        <f>IFERROR(INDEX(tbl_dateHistory[], MATCH(tbl_dailyDashboard[[#This Row],[runDate]:[runDate]], tbl_dateHistory[[runDate]:[runDate]], 0), MATCH(tbl_dailyDashboard[[#Headers],[percentSystemErrors]], tbl_dateHistory[#Headers], 0)), "-")</f>
        <v>x</v>
      </c>
      <c r="K1574" s="69"/>
    </row>
    <row r="1575" spans="2:11" x14ac:dyDescent="0.3">
      <c r="B1575" s="63"/>
      <c r="C1575" s="45" t="str">
        <f>IFERROR((INDEX(tbl_dateHistory[], tbl_dailyDashboard[[#This Row],[rowLookup]], 1)), "-")</f>
        <v>x</v>
      </c>
      <c r="D1575" s="48" t="str">
        <f>IFERROR(INDEX(tbl_dateHistory[], MATCH(tbl_dailyDashboard[[#This Row],[runDate]:[runDate]], tbl_dateHistory[[runDate]:[runDate]], 0), MATCH(tbl_dailyDashboard[[#Headers],[avgBotRunTime]], tbl_dateHistory[#Headers], 0)), "-")</f>
        <v>x</v>
      </c>
      <c r="E1575" s="48" t="str">
        <f>IFERROR(INDEX(tbl_dateHistory[], MATCH(tbl_dailyDashboard[[#This Row],[runDate]:[runDate]], tbl_dateHistory[[runDate]:[runDate]], 0), MATCH(tbl_dailyDashboard[[#Headers],[avgTransactionTime]], tbl_dateHistory[#Headers], 0)), "-")</f>
        <v>x</v>
      </c>
      <c r="F1575" s="5" t="str">
        <f>IFERROR(INDEX(tbl_dateHistory[], MATCH(tbl_dailyDashboard[[#This Row],[runDate]:[runDate]], tbl_dateHistory[[runDate]:[runDate]], 0), MATCH(tbl_dailyDashboard[[#Headers],[botRuns]], tbl_dateHistory[#Headers], 0)), "-")</f>
        <v>x</v>
      </c>
      <c r="G1575" s="6" t="str">
        <f>IFERROR(INDEX(tbl_dateHistory[], MATCH(tbl_dailyDashboard[[#This Row],[runDate]:[runDate]], tbl_dateHistory[[runDate]:[runDate]], 0), MATCH(tbl_dailyDashboard[[#Headers],[totalTransactions]], tbl_dateHistory[#Headers], 0)), "-")</f>
        <v>x</v>
      </c>
      <c r="H1575" s="46" t="str">
        <f>IFERROR(INDEX(tbl_dateHistory[], MATCH(tbl_dailyDashboard[[#This Row],[runDate]:[runDate]], tbl_dateHistory[[runDate]:[runDate]], 0), MATCH(tbl_dailyDashboard[[#Headers],[percentSuccessful]], tbl_dateHistory[#Headers], 0)), "-")</f>
        <v>x</v>
      </c>
      <c r="I1575" s="46" t="str">
        <f>IFERROR(INDEX(tbl_dateHistory[], MATCH(tbl_dailyDashboard[[#This Row],[runDate]:[runDate]], tbl_dateHistory[[runDate]:[runDate]], 0), MATCH(tbl_dailyDashboard[[#Headers],[percentBRE]], tbl_dateHistory[#Headers], 0)), "-")</f>
        <v>x</v>
      </c>
      <c r="J1575" s="47" t="str">
        <f>IFERROR(INDEX(tbl_dateHistory[], MATCH(tbl_dailyDashboard[[#This Row],[runDate]:[runDate]], tbl_dateHistory[[runDate]:[runDate]], 0), MATCH(tbl_dailyDashboard[[#Headers],[percentSystemErrors]], tbl_dateHistory[#Headers], 0)), "-")</f>
        <v>x</v>
      </c>
      <c r="K1575" s="69"/>
    </row>
    <row r="1576" spans="2:11" x14ac:dyDescent="0.3">
      <c r="B1576" s="63"/>
      <c r="C1576" s="45" t="str">
        <f>IFERROR((INDEX(tbl_dateHistory[], tbl_dailyDashboard[[#This Row],[rowLookup]], 1)), "-")</f>
        <v>x</v>
      </c>
      <c r="D1576" s="48" t="str">
        <f>IFERROR(INDEX(tbl_dateHistory[], MATCH(tbl_dailyDashboard[[#This Row],[runDate]:[runDate]], tbl_dateHistory[[runDate]:[runDate]], 0), MATCH(tbl_dailyDashboard[[#Headers],[avgBotRunTime]], tbl_dateHistory[#Headers], 0)), "-")</f>
        <v>x</v>
      </c>
      <c r="E1576" s="48" t="str">
        <f>IFERROR(INDEX(tbl_dateHistory[], MATCH(tbl_dailyDashboard[[#This Row],[runDate]:[runDate]], tbl_dateHistory[[runDate]:[runDate]], 0), MATCH(tbl_dailyDashboard[[#Headers],[avgTransactionTime]], tbl_dateHistory[#Headers], 0)), "-")</f>
        <v>x</v>
      </c>
      <c r="F1576" s="5" t="str">
        <f>IFERROR(INDEX(tbl_dateHistory[], MATCH(tbl_dailyDashboard[[#This Row],[runDate]:[runDate]], tbl_dateHistory[[runDate]:[runDate]], 0), MATCH(tbl_dailyDashboard[[#Headers],[botRuns]], tbl_dateHistory[#Headers], 0)), "-")</f>
        <v>x</v>
      </c>
      <c r="G1576" s="6" t="str">
        <f>IFERROR(INDEX(tbl_dateHistory[], MATCH(tbl_dailyDashboard[[#This Row],[runDate]:[runDate]], tbl_dateHistory[[runDate]:[runDate]], 0), MATCH(tbl_dailyDashboard[[#Headers],[totalTransactions]], tbl_dateHistory[#Headers], 0)), "-")</f>
        <v>x</v>
      </c>
      <c r="H1576" s="46" t="str">
        <f>IFERROR(INDEX(tbl_dateHistory[], MATCH(tbl_dailyDashboard[[#This Row],[runDate]:[runDate]], tbl_dateHistory[[runDate]:[runDate]], 0), MATCH(tbl_dailyDashboard[[#Headers],[percentSuccessful]], tbl_dateHistory[#Headers], 0)), "-")</f>
        <v>x</v>
      </c>
      <c r="I1576" s="46" t="str">
        <f>IFERROR(INDEX(tbl_dateHistory[], MATCH(tbl_dailyDashboard[[#This Row],[runDate]:[runDate]], tbl_dateHistory[[runDate]:[runDate]], 0), MATCH(tbl_dailyDashboard[[#Headers],[percentBRE]], tbl_dateHistory[#Headers], 0)), "-")</f>
        <v>x</v>
      </c>
      <c r="J1576" s="47" t="str">
        <f>IFERROR(INDEX(tbl_dateHistory[], MATCH(tbl_dailyDashboard[[#This Row],[runDate]:[runDate]], tbl_dateHistory[[runDate]:[runDate]], 0), MATCH(tbl_dailyDashboard[[#Headers],[percentSystemErrors]], tbl_dateHistory[#Headers], 0)), "-")</f>
        <v>x</v>
      </c>
      <c r="K1576" s="69"/>
    </row>
    <row r="1577" spans="2:11" x14ac:dyDescent="0.3">
      <c r="B1577" s="63"/>
      <c r="C1577" s="45" t="str">
        <f>IFERROR((INDEX(tbl_dateHistory[], tbl_dailyDashboard[[#This Row],[rowLookup]], 1)), "-")</f>
        <v>x</v>
      </c>
      <c r="D1577" s="48" t="str">
        <f>IFERROR(INDEX(tbl_dateHistory[], MATCH(tbl_dailyDashboard[[#This Row],[runDate]:[runDate]], tbl_dateHistory[[runDate]:[runDate]], 0), MATCH(tbl_dailyDashboard[[#Headers],[avgBotRunTime]], tbl_dateHistory[#Headers], 0)), "-")</f>
        <v>x</v>
      </c>
      <c r="E1577" s="48" t="str">
        <f>IFERROR(INDEX(tbl_dateHistory[], MATCH(tbl_dailyDashboard[[#This Row],[runDate]:[runDate]], tbl_dateHistory[[runDate]:[runDate]], 0), MATCH(tbl_dailyDashboard[[#Headers],[avgTransactionTime]], tbl_dateHistory[#Headers], 0)), "-")</f>
        <v>x</v>
      </c>
      <c r="F1577" s="5" t="str">
        <f>IFERROR(INDEX(tbl_dateHistory[], MATCH(tbl_dailyDashboard[[#This Row],[runDate]:[runDate]], tbl_dateHistory[[runDate]:[runDate]], 0), MATCH(tbl_dailyDashboard[[#Headers],[botRuns]], tbl_dateHistory[#Headers], 0)), "-")</f>
        <v>x</v>
      </c>
      <c r="G1577" s="6" t="str">
        <f>IFERROR(INDEX(tbl_dateHistory[], MATCH(tbl_dailyDashboard[[#This Row],[runDate]:[runDate]], tbl_dateHistory[[runDate]:[runDate]], 0), MATCH(tbl_dailyDashboard[[#Headers],[totalTransactions]], tbl_dateHistory[#Headers], 0)), "-")</f>
        <v>x</v>
      </c>
      <c r="H1577" s="46" t="str">
        <f>IFERROR(INDEX(tbl_dateHistory[], MATCH(tbl_dailyDashboard[[#This Row],[runDate]:[runDate]], tbl_dateHistory[[runDate]:[runDate]], 0), MATCH(tbl_dailyDashboard[[#Headers],[percentSuccessful]], tbl_dateHistory[#Headers], 0)), "-")</f>
        <v>x</v>
      </c>
      <c r="I1577" s="46" t="str">
        <f>IFERROR(INDEX(tbl_dateHistory[], MATCH(tbl_dailyDashboard[[#This Row],[runDate]:[runDate]], tbl_dateHistory[[runDate]:[runDate]], 0), MATCH(tbl_dailyDashboard[[#Headers],[percentBRE]], tbl_dateHistory[#Headers], 0)), "-")</f>
        <v>x</v>
      </c>
      <c r="J1577" s="47" t="str">
        <f>IFERROR(INDEX(tbl_dateHistory[], MATCH(tbl_dailyDashboard[[#This Row],[runDate]:[runDate]], tbl_dateHistory[[runDate]:[runDate]], 0), MATCH(tbl_dailyDashboard[[#Headers],[percentSystemErrors]], tbl_dateHistory[#Headers], 0)), "-")</f>
        <v>x</v>
      </c>
      <c r="K1577" s="69"/>
    </row>
    <row r="1578" spans="2:11" x14ac:dyDescent="0.3">
      <c r="B1578" s="63"/>
      <c r="C1578" s="45" t="str">
        <f>IFERROR((INDEX(tbl_dateHistory[], tbl_dailyDashboard[[#This Row],[rowLookup]], 1)), "-")</f>
        <v>x</v>
      </c>
      <c r="D1578" s="48" t="str">
        <f>IFERROR(INDEX(tbl_dateHistory[], MATCH(tbl_dailyDashboard[[#This Row],[runDate]:[runDate]], tbl_dateHistory[[runDate]:[runDate]], 0), MATCH(tbl_dailyDashboard[[#Headers],[avgBotRunTime]], tbl_dateHistory[#Headers], 0)), "-")</f>
        <v>x</v>
      </c>
      <c r="E1578" s="48" t="str">
        <f>IFERROR(INDEX(tbl_dateHistory[], MATCH(tbl_dailyDashboard[[#This Row],[runDate]:[runDate]], tbl_dateHistory[[runDate]:[runDate]], 0), MATCH(tbl_dailyDashboard[[#Headers],[avgTransactionTime]], tbl_dateHistory[#Headers], 0)), "-")</f>
        <v>x</v>
      </c>
      <c r="F1578" s="5" t="str">
        <f>IFERROR(INDEX(tbl_dateHistory[], MATCH(tbl_dailyDashboard[[#This Row],[runDate]:[runDate]], tbl_dateHistory[[runDate]:[runDate]], 0), MATCH(tbl_dailyDashboard[[#Headers],[botRuns]], tbl_dateHistory[#Headers], 0)), "-")</f>
        <v>x</v>
      </c>
      <c r="G1578" s="6" t="str">
        <f>IFERROR(INDEX(tbl_dateHistory[], MATCH(tbl_dailyDashboard[[#This Row],[runDate]:[runDate]], tbl_dateHistory[[runDate]:[runDate]], 0), MATCH(tbl_dailyDashboard[[#Headers],[totalTransactions]], tbl_dateHistory[#Headers], 0)), "-")</f>
        <v>x</v>
      </c>
      <c r="H1578" s="46" t="str">
        <f>IFERROR(INDEX(tbl_dateHistory[], MATCH(tbl_dailyDashboard[[#This Row],[runDate]:[runDate]], tbl_dateHistory[[runDate]:[runDate]], 0), MATCH(tbl_dailyDashboard[[#Headers],[percentSuccessful]], tbl_dateHistory[#Headers], 0)), "-")</f>
        <v>x</v>
      </c>
      <c r="I1578" s="46" t="str">
        <f>IFERROR(INDEX(tbl_dateHistory[], MATCH(tbl_dailyDashboard[[#This Row],[runDate]:[runDate]], tbl_dateHistory[[runDate]:[runDate]], 0), MATCH(tbl_dailyDashboard[[#Headers],[percentBRE]], tbl_dateHistory[#Headers], 0)), "-")</f>
        <v>x</v>
      </c>
      <c r="J1578" s="47" t="str">
        <f>IFERROR(INDEX(tbl_dateHistory[], MATCH(tbl_dailyDashboard[[#This Row],[runDate]:[runDate]], tbl_dateHistory[[runDate]:[runDate]], 0), MATCH(tbl_dailyDashboard[[#Headers],[percentSystemErrors]], tbl_dateHistory[#Headers], 0)), "-")</f>
        <v>x</v>
      </c>
      <c r="K1578" s="69"/>
    </row>
    <row r="1579" spans="2:11" x14ac:dyDescent="0.3">
      <c r="B1579" s="63"/>
      <c r="C1579" s="45" t="str">
        <f>IFERROR((INDEX(tbl_dateHistory[], tbl_dailyDashboard[[#This Row],[rowLookup]], 1)), "-")</f>
        <v>x</v>
      </c>
      <c r="D1579" s="48" t="str">
        <f>IFERROR(INDEX(tbl_dateHistory[], MATCH(tbl_dailyDashboard[[#This Row],[runDate]:[runDate]], tbl_dateHistory[[runDate]:[runDate]], 0), MATCH(tbl_dailyDashboard[[#Headers],[avgBotRunTime]], tbl_dateHistory[#Headers], 0)), "-")</f>
        <v>x</v>
      </c>
      <c r="E1579" s="48" t="str">
        <f>IFERROR(INDEX(tbl_dateHistory[], MATCH(tbl_dailyDashboard[[#This Row],[runDate]:[runDate]], tbl_dateHistory[[runDate]:[runDate]], 0), MATCH(tbl_dailyDashboard[[#Headers],[avgTransactionTime]], tbl_dateHistory[#Headers], 0)), "-")</f>
        <v>x</v>
      </c>
      <c r="F1579" s="5" t="str">
        <f>IFERROR(INDEX(tbl_dateHistory[], MATCH(tbl_dailyDashboard[[#This Row],[runDate]:[runDate]], tbl_dateHistory[[runDate]:[runDate]], 0), MATCH(tbl_dailyDashboard[[#Headers],[botRuns]], tbl_dateHistory[#Headers], 0)), "-")</f>
        <v>x</v>
      </c>
      <c r="G1579" s="6" t="str">
        <f>IFERROR(INDEX(tbl_dateHistory[], MATCH(tbl_dailyDashboard[[#This Row],[runDate]:[runDate]], tbl_dateHistory[[runDate]:[runDate]], 0), MATCH(tbl_dailyDashboard[[#Headers],[totalTransactions]], tbl_dateHistory[#Headers], 0)), "-")</f>
        <v>x</v>
      </c>
      <c r="H1579" s="46" t="str">
        <f>IFERROR(INDEX(tbl_dateHistory[], MATCH(tbl_dailyDashboard[[#This Row],[runDate]:[runDate]], tbl_dateHistory[[runDate]:[runDate]], 0), MATCH(tbl_dailyDashboard[[#Headers],[percentSuccessful]], tbl_dateHistory[#Headers], 0)), "-")</f>
        <v>x</v>
      </c>
      <c r="I1579" s="46" t="str">
        <f>IFERROR(INDEX(tbl_dateHistory[], MATCH(tbl_dailyDashboard[[#This Row],[runDate]:[runDate]], tbl_dateHistory[[runDate]:[runDate]], 0), MATCH(tbl_dailyDashboard[[#Headers],[percentBRE]], tbl_dateHistory[#Headers], 0)), "-")</f>
        <v>x</v>
      </c>
      <c r="J1579" s="47" t="str">
        <f>IFERROR(INDEX(tbl_dateHistory[], MATCH(tbl_dailyDashboard[[#This Row],[runDate]:[runDate]], tbl_dateHistory[[runDate]:[runDate]], 0), MATCH(tbl_dailyDashboard[[#Headers],[percentSystemErrors]], tbl_dateHistory[#Headers], 0)), "-")</f>
        <v>x</v>
      </c>
      <c r="K1579" s="69"/>
    </row>
    <row r="1580" spans="2:11" x14ac:dyDescent="0.3">
      <c r="B1580" s="63"/>
      <c r="C1580" s="45" t="str">
        <f>IFERROR((INDEX(tbl_dateHistory[], tbl_dailyDashboard[[#This Row],[rowLookup]], 1)), "-")</f>
        <v>x</v>
      </c>
      <c r="D1580" s="48" t="str">
        <f>IFERROR(INDEX(tbl_dateHistory[], MATCH(tbl_dailyDashboard[[#This Row],[runDate]:[runDate]], tbl_dateHistory[[runDate]:[runDate]], 0), MATCH(tbl_dailyDashboard[[#Headers],[avgBotRunTime]], tbl_dateHistory[#Headers], 0)), "-")</f>
        <v>x</v>
      </c>
      <c r="E1580" s="48" t="str">
        <f>IFERROR(INDEX(tbl_dateHistory[], MATCH(tbl_dailyDashboard[[#This Row],[runDate]:[runDate]], tbl_dateHistory[[runDate]:[runDate]], 0), MATCH(tbl_dailyDashboard[[#Headers],[avgTransactionTime]], tbl_dateHistory[#Headers], 0)), "-")</f>
        <v>x</v>
      </c>
      <c r="F1580" s="5" t="str">
        <f>IFERROR(INDEX(tbl_dateHistory[], MATCH(tbl_dailyDashboard[[#This Row],[runDate]:[runDate]], tbl_dateHistory[[runDate]:[runDate]], 0), MATCH(tbl_dailyDashboard[[#Headers],[botRuns]], tbl_dateHistory[#Headers], 0)), "-")</f>
        <v>x</v>
      </c>
      <c r="G1580" s="6" t="str">
        <f>IFERROR(INDEX(tbl_dateHistory[], MATCH(tbl_dailyDashboard[[#This Row],[runDate]:[runDate]], tbl_dateHistory[[runDate]:[runDate]], 0), MATCH(tbl_dailyDashboard[[#Headers],[totalTransactions]], tbl_dateHistory[#Headers], 0)), "-")</f>
        <v>x</v>
      </c>
      <c r="H1580" s="46" t="str">
        <f>IFERROR(INDEX(tbl_dateHistory[], MATCH(tbl_dailyDashboard[[#This Row],[runDate]:[runDate]], tbl_dateHistory[[runDate]:[runDate]], 0), MATCH(tbl_dailyDashboard[[#Headers],[percentSuccessful]], tbl_dateHistory[#Headers], 0)), "-")</f>
        <v>x</v>
      </c>
      <c r="I1580" s="46" t="str">
        <f>IFERROR(INDEX(tbl_dateHistory[], MATCH(tbl_dailyDashboard[[#This Row],[runDate]:[runDate]], tbl_dateHistory[[runDate]:[runDate]], 0), MATCH(tbl_dailyDashboard[[#Headers],[percentBRE]], tbl_dateHistory[#Headers], 0)), "-")</f>
        <v>x</v>
      </c>
      <c r="J1580" s="47" t="str">
        <f>IFERROR(INDEX(tbl_dateHistory[], MATCH(tbl_dailyDashboard[[#This Row],[runDate]:[runDate]], tbl_dateHistory[[runDate]:[runDate]], 0), MATCH(tbl_dailyDashboard[[#Headers],[percentSystemErrors]], tbl_dateHistory[#Headers], 0)), "-")</f>
        <v>x</v>
      </c>
      <c r="K1580" s="69"/>
    </row>
    <row r="1581" spans="2:11" x14ac:dyDescent="0.3">
      <c r="B1581" s="63"/>
      <c r="C1581" s="45" t="str">
        <f>IFERROR((INDEX(tbl_dateHistory[], tbl_dailyDashboard[[#This Row],[rowLookup]], 1)), "-")</f>
        <v>x</v>
      </c>
      <c r="D1581" s="48" t="str">
        <f>IFERROR(INDEX(tbl_dateHistory[], MATCH(tbl_dailyDashboard[[#This Row],[runDate]:[runDate]], tbl_dateHistory[[runDate]:[runDate]], 0), MATCH(tbl_dailyDashboard[[#Headers],[avgBotRunTime]], tbl_dateHistory[#Headers], 0)), "-")</f>
        <v>x</v>
      </c>
      <c r="E1581" s="48" t="str">
        <f>IFERROR(INDEX(tbl_dateHistory[], MATCH(tbl_dailyDashboard[[#This Row],[runDate]:[runDate]], tbl_dateHistory[[runDate]:[runDate]], 0), MATCH(tbl_dailyDashboard[[#Headers],[avgTransactionTime]], tbl_dateHistory[#Headers], 0)), "-")</f>
        <v>x</v>
      </c>
      <c r="F1581" s="5" t="str">
        <f>IFERROR(INDEX(tbl_dateHistory[], MATCH(tbl_dailyDashboard[[#This Row],[runDate]:[runDate]], tbl_dateHistory[[runDate]:[runDate]], 0), MATCH(tbl_dailyDashboard[[#Headers],[botRuns]], tbl_dateHistory[#Headers], 0)), "-")</f>
        <v>x</v>
      </c>
      <c r="G1581" s="6" t="str">
        <f>IFERROR(INDEX(tbl_dateHistory[], MATCH(tbl_dailyDashboard[[#This Row],[runDate]:[runDate]], tbl_dateHistory[[runDate]:[runDate]], 0), MATCH(tbl_dailyDashboard[[#Headers],[totalTransactions]], tbl_dateHistory[#Headers], 0)), "-")</f>
        <v>x</v>
      </c>
      <c r="H1581" s="46" t="str">
        <f>IFERROR(INDEX(tbl_dateHistory[], MATCH(tbl_dailyDashboard[[#This Row],[runDate]:[runDate]], tbl_dateHistory[[runDate]:[runDate]], 0), MATCH(tbl_dailyDashboard[[#Headers],[percentSuccessful]], tbl_dateHistory[#Headers], 0)), "-")</f>
        <v>x</v>
      </c>
      <c r="I1581" s="46" t="str">
        <f>IFERROR(INDEX(tbl_dateHistory[], MATCH(tbl_dailyDashboard[[#This Row],[runDate]:[runDate]], tbl_dateHistory[[runDate]:[runDate]], 0), MATCH(tbl_dailyDashboard[[#Headers],[percentBRE]], tbl_dateHistory[#Headers], 0)), "-")</f>
        <v>x</v>
      </c>
      <c r="J1581" s="47" t="str">
        <f>IFERROR(INDEX(tbl_dateHistory[], MATCH(tbl_dailyDashboard[[#This Row],[runDate]:[runDate]], tbl_dateHistory[[runDate]:[runDate]], 0), MATCH(tbl_dailyDashboard[[#Headers],[percentSystemErrors]], tbl_dateHistory[#Headers], 0)), "-")</f>
        <v>x</v>
      </c>
      <c r="K1581" s="69"/>
    </row>
    <row r="1582" spans="2:11" x14ac:dyDescent="0.3">
      <c r="B1582" s="63"/>
      <c r="C1582" s="45" t="str">
        <f>IFERROR((INDEX(tbl_dateHistory[], tbl_dailyDashboard[[#This Row],[rowLookup]], 1)), "-")</f>
        <v>x</v>
      </c>
      <c r="D1582" s="48" t="str">
        <f>IFERROR(INDEX(tbl_dateHistory[], MATCH(tbl_dailyDashboard[[#This Row],[runDate]:[runDate]], tbl_dateHistory[[runDate]:[runDate]], 0), MATCH(tbl_dailyDashboard[[#Headers],[avgBotRunTime]], tbl_dateHistory[#Headers], 0)), "-")</f>
        <v>x</v>
      </c>
      <c r="E1582" s="48" t="str">
        <f>IFERROR(INDEX(tbl_dateHistory[], MATCH(tbl_dailyDashboard[[#This Row],[runDate]:[runDate]], tbl_dateHistory[[runDate]:[runDate]], 0), MATCH(tbl_dailyDashboard[[#Headers],[avgTransactionTime]], tbl_dateHistory[#Headers], 0)), "-")</f>
        <v>x</v>
      </c>
      <c r="F1582" s="5" t="str">
        <f>IFERROR(INDEX(tbl_dateHistory[], MATCH(tbl_dailyDashboard[[#This Row],[runDate]:[runDate]], tbl_dateHistory[[runDate]:[runDate]], 0), MATCH(tbl_dailyDashboard[[#Headers],[botRuns]], tbl_dateHistory[#Headers], 0)), "-")</f>
        <v>x</v>
      </c>
      <c r="G1582" s="6" t="str">
        <f>IFERROR(INDEX(tbl_dateHistory[], MATCH(tbl_dailyDashboard[[#This Row],[runDate]:[runDate]], tbl_dateHistory[[runDate]:[runDate]], 0), MATCH(tbl_dailyDashboard[[#Headers],[totalTransactions]], tbl_dateHistory[#Headers], 0)), "-")</f>
        <v>x</v>
      </c>
      <c r="H1582" s="46" t="str">
        <f>IFERROR(INDEX(tbl_dateHistory[], MATCH(tbl_dailyDashboard[[#This Row],[runDate]:[runDate]], tbl_dateHistory[[runDate]:[runDate]], 0), MATCH(tbl_dailyDashboard[[#Headers],[percentSuccessful]], tbl_dateHistory[#Headers], 0)), "-")</f>
        <v>x</v>
      </c>
      <c r="I1582" s="46" t="str">
        <f>IFERROR(INDEX(tbl_dateHistory[], MATCH(tbl_dailyDashboard[[#This Row],[runDate]:[runDate]], tbl_dateHistory[[runDate]:[runDate]], 0), MATCH(tbl_dailyDashboard[[#Headers],[percentBRE]], tbl_dateHistory[#Headers], 0)), "-")</f>
        <v>x</v>
      </c>
      <c r="J1582" s="47" t="str">
        <f>IFERROR(INDEX(tbl_dateHistory[], MATCH(tbl_dailyDashboard[[#This Row],[runDate]:[runDate]], tbl_dateHistory[[runDate]:[runDate]], 0), MATCH(tbl_dailyDashboard[[#Headers],[percentSystemErrors]], tbl_dateHistory[#Headers], 0)), "-")</f>
        <v>x</v>
      </c>
      <c r="K1582" s="69"/>
    </row>
    <row r="1583" spans="2:11" x14ac:dyDescent="0.3">
      <c r="B1583" s="63"/>
      <c r="C1583" s="45" t="str">
        <f>IFERROR((INDEX(tbl_dateHistory[], tbl_dailyDashboard[[#This Row],[rowLookup]], 1)), "-")</f>
        <v>x</v>
      </c>
      <c r="D1583" s="48" t="str">
        <f>IFERROR(INDEX(tbl_dateHistory[], MATCH(tbl_dailyDashboard[[#This Row],[runDate]:[runDate]], tbl_dateHistory[[runDate]:[runDate]], 0), MATCH(tbl_dailyDashboard[[#Headers],[avgBotRunTime]], tbl_dateHistory[#Headers], 0)), "-")</f>
        <v>x</v>
      </c>
      <c r="E1583" s="48" t="str">
        <f>IFERROR(INDEX(tbl_dateHistory[], MATCH(tbl_dailyDashboard[[#This Row],[runDate]:[runDate]], tbl_dateHistory[[runDate]:[runDate]], 0), MATCH(tbl_dailyDashboard[[#Headers],[avgTransactionTime]], tbl_dateHistory[#Headers], 0)), "-")</f>
        <v>x</v>
      </c>
      <c r="F1583" s="5" t="str">
        <f>IFERROR(INDEX(tbl_dateHistory[], MATCH(tbl_dailyDashboard[[#This Row],[runDate]:[runDate]], tbl_dateHistory[[runDate]:[runDate]], 0), MATCH(tbl_dailyDashboard[[#Headers],[botRuns]], tbl_dateHistory[#Headers], 0)), "-")</f>
        <v>x</v>
      </c>
      <c r="G1583" s="6" t="str">
        <f>IFERROR(INDEX(tbl_dateHistory[], MATCH(tbl_dailyDashboard[[#This Row],[runDate]:[runDate]], tbl_dateHistory[[runDate]:[runDate]], 0), MATCH(tbl_dailyDashboard[[#Headers],[totalTransactions]], tbl_dateHistory[#Headers], 0)), "-")</f>
        <v>x</v>
      </c>
      <c r="H1583" s="46" t="str">
        <f>IFERROR(INDEX(tbl_dateHistory[], MATCH(tbl_dailyDashboard[[#This Row],[runDate]:[runDate]], tbl_dateHistory[[runDate]:[runDate]], 0), MATCH(tbl_dailyDashboard[[#Headers],[percentSuccessful]], tbl_dateHistory[#Headers], 0)), "-")</f>
        <v>x</v>
      </c>
      <c r="I1583" s="46" t="str">
        <f>IFERROR(INDEX(tbl_dateHistory[], MATCH(tbl_dailyDashboard[[#This Row],[runDate]:[runDate]], tbl_dateHistory[[runDate]:[runDate]], 0), MATCH(tbl_dailyDashboard[[#Headers],[percentBRE]], tbl_dateHistory[#Headers], 0)), "-")</f>
        <v>x</v>
      </c>
      <c r="J1583" s="47" t="str">
        <f>IFERROR(INDEX(tbl_dateHistory[], MATCH(tbl_dailyDashboard[[#This Row],[runDate]:[runDate]], tbl_dateHistory[[runDate]:[runDate]], 0), MATCH(tbl_dailyDashboard[[#Headers],[percentSystemErrors]], tbl_dateHistory[#Headers], 0)), "-")</f>
        <v>x</v>
      </c>
      <c r="K1583" s="69"/>
    </row>
    <row r="1584" spans="2:11" x14ac:dyDescent="0.3">
      <c r="B1584" s="63"/>
      <c r="C1584" s="45" t="str">
        <f>IFERROR((INDEX(tbl_dateHistory[], tbl_dailyDashboard[[#This Row],[rowLookup]], 1)), "-")</f>
        <v>x</v>
      </c>
      <c r="D1584" s="48" t="str">
        <f>IFERROR(INDEX(tbl_dateHistory[], MATCH(tbl_dailyDashboard[[#This Row],[runDate]:[runDate]], tbl_dateHistory[[runDate]:[runDate]], 0), MATCH(tbl_dailyDashboard[[#Headers],[avgBotRunTime]], tbl_dateHistory[#Headers], 0)), "-")</f>
        <v>x</v>
      </c>
      <c r="E1584" s="48" t="str">
        <f>IFERROR(INDEX(tbl_dateHistory[], MATCH(tbl_dailyDashboard[[#This Row],[runDate]:[runDate]], tbl_dateHistory[[runDate]:[runDate]], 0), MATCH(tbl_dailyDashboard[[#Headers],[avgTransactionTime]], tbl_dateHistory[#Headers], 0)), "-")</f>
        <v>x</v>
      </c>
      <c r="F1584" s="5" t="str">
        <f>IFERROR(INDEX(tbl_dateHistory[], MATCH(tbl_dailyDashboard[[#This Row],[runDate]:[runDate]], tbl_dateHistory[[runDate]:[runDate]], 0), MATCH(tbl_dailyDashboard[[#Headers],[botRuns]], tbl_dateHistory[#Headers], 0)), "-")</f>
        <v>x</v>
      </c>
      <c r="G1584" s="6" t="str">
        <f>IFERROR(INDEX(tbl_dateHistory[], MATCH(tbl_dailyDashboard[[#This Row],[runDate]:[runDate]], tbl_dateHistory[[runDate]:[runDate]], 0), MATCH(tbl_dailyDashboard[[#Headers],[totalTransactions]], tbl_dateHistory[#Headers], 0)), "-")</f>
        <v>x</v>
      </c>
      <c r="H1584" s="46" t="str">
        <f>IFERROR(INDEX(tbl_dateHistory[], MATCH(tbl_dailyDashboard[[#This Row],[runDate]:[runDate]], tbl_dateHistory[[runDate]:[runDate]], 0), MATCH(tbl_dailyDashboard[[#Headers],[percentSuccessful]], tbl_dateHistory[#Headers], 0)), "-")</f>
        <v>x</v>
      </c>
      <c r="I1584" s="46" t="str">
        <f>IFERROR(INDEX(tbl_dateHistory[], MATCH(tbl_dailyDashboard[[#This Row],[runDate]:[runDate]], tbl_dateHistory[[runDate]:[runDate]], 0), MATCH(tbl_dailyDashboard[[#Headers],[percentBRE]], tbl_dateHistory[#Headers], 0)), "-")</f>
        <v>x</v>
      </c>
      <c r="J1584" s="47" t="str">
        <f>IFERROR(INDEX(tbl_dateHistory[], MATCH(tbl_dailyDashboard[[#This Row],[runDate]:[runDate]], tbl_dateHistory[[runDate]:[runDate]], 0), MATCH(tbl_dailyDashboard[[#Headers],[percentSystemErrors]], tbl_dateHistory[#Headers], 0)), "-")</f>
        <v>x</v>
      </c>
      <c r="K1584" s="69"/>
    </row>
    <row r="1585" spans="2:11" x14ac:dyDescent="0.3">
      <c r="B1585" s="63"/>
      <c r="C1585" s="45" t="str">
        <f>IFERROR((INDEX(tbl_dateHistory[], tbl_dailyDashboard[[#This Row],[rowLookup]], 1)), "-")</f>
        <v>x</v>
      </c>
      <c r="D1585" s="48" t="str">
        <f>IFERROR(INDEX(tbl_dateHistory[], MATCH(tbl_dailyDashboard[[#This Row],[runDate]:[runDate]], tbl_dateHistory[[runDate]:[runDate]], 0), MATCH(tbl_dailyDashboard[[#Headers],[avgBotRunTime]], tbl_dateHistory[#Headers], 0)), "-")</f>
        <v>x</v>
      </c>
      <c r="E1585" s="48" t="str">
        <f>IFERROR(INDEX(tbl_dateHistory[], MATCH(tbl_dailyDashboard[[#This Row],[runDate]:[runDate]], tbl_dateHistory[[runDate]:[runDate]], 0), MATCH(tbl_dailyDashboard[[#Headers],[avgTransactionTime]], tbl_dateHistory[#Headers], 0)), "-")</f>
        <v>x</v>
      </c>
      <c r="F1585" s="5" t="str">
        <f>IFERROR(INDEX(tbl_dateHistory[], MATCH(tbl_dailyDashboard[[#This Row],[runDate]:[runDate]], tbl_dateHistory[[runDate]:[runDate]], 0), MATCH(tbl_dailyDashboard[[#Headers],[botRuns]], tbl_dateHistory[#Headers], 0)), "-")</f>
        <v>x</v>
      </c>
      <c r="G1585" s="6" t="str">
        <f>IFERROR(INDEX(tbl_dateHistory[], MATCH(tbl_dailyDashboard[[#This Row],[runDate]:[runDate]], tbl_dateHistory[[runDate]:[runDate]], 0), MATCH(tbl_dailyDashboard[[#Headers],[totalTransactions]], tbl_dateHistory[#Headers], 0)), "-")</f>
        <v>x</v>
      </c>
      <c r="H1585" s="46" t="str">
        <f>IFERROR(INDEX(tbl_dateHistory[], MATCH(tbl_dailyDashboard[[#This Row],[runDate]:[runDate]], tbl_dateHistory[[runDate]:[runDate]], 0), MATCH(tbl_dailyDashboard[[#Headers],[percentSuccessful]], tbl_dateHistory[#Headers], 0)), "-")</f>
        <v>x</v>
      </c>
      <c r="I1585" s="46" t="str">
        <f>IFERROR(INDEX(tbl_dateHistory[], MATCH(tbl_dailyDashboard[[#This Row],[runDate]:[runDate]], tbl_dateHistory[[runDate]:[runDate]], 0), MATCH(tbl_dailyDashboard[[#Headers],[percentBRE]], tbl_dateHistory[#Headers], 0)), "-")</f>
        <v>x</v>
      </c>
      <c r="J1585" s="47" t="str">
        <f>IFERROR(INDEX(tbl_dateHistory[], MATCH(tbl_dailyDashboard[[#This Row],[runDate]:[runDate]], tbl_dateHistory[[runDate]:[runDate]], 0), MATCH(tbl_dailyDashboard[[#Headers],[percentSystemErrors]], tbl_dateHistory[#Headers], 0)), "-")</f>
        <v>x</v>
      </c>
      <c r="K1585" s="69"/>
    </row>
    <row r="1586" spans="2:11" x14ac:dyDescent="0.3">
      <c r="B1586" s="63"/>
      <c r="C1586" s="45" t="str">
        <f>IFERROR((INDEX(tbl_dateHistory[], tbl_dailyDashboard[[#This Row],[rowLookup]], 1)), "-")</f>
        <v>x</v>
      </c>
      <c r="D1586" s="48" t="str">
        <f>IFERROR(INDEX(tbl_dateHistory[], MATCH(tbl_dailyDashboard[[#This Row],[runDate]:[runDate]], tbl_dateHistory[[runDate]:[runDate]], 0), MATCH(tbl_dailyDashboard[[#Headers],[avgBotRunTime]], tbl_dateHistory[#Headers], 0)), "-")</f>
        <v>x</v>
      </c>
      <c r="E1586" s="48" t="str">
        <f>IFERROR(INDEX(tbl_dateHistory[], MATCH(tbl_dailyDashboard[[#This Row],[runDate]:[runDate]], tbl_dateHistory[[runDate]:[runDate]], 0), MATCH(tbl_dailyDashboard[[#Headers],[avgTransactionTime]], tbl_dateHistory[#Headers], 0)), "-")</f>
        <v>x</v>
      </c>
      <c r="F1586" s="5" t="str">
        <f>IFERROR(INDEX(tbl_dateHistory[], MATCH(tbl_dailyDashboard[[#This Row],[runDate]:[runDate]], tbl_dateHistory[[runDate]:[runDate]], 0), MATCH(tbl_dailyDashboard[[#Headers],[botRuns]], tbl_dateHistory[#Headers], 0)), "-")</f>
        <v>x</v>
      </c>
      <c r="G1586" s="6" t="str">
        <f>IFERROR(INDEX(tbl_dateHistory[], MATCH(tbl_dailyDashboard[[#This Row],[runDate]:[runDate]], tbl_dateHistory[[runDate]:[runDate]], 0), MATCH(tbl_dailyDashboard[[#Headers],[totalTransactions]], tbl_dateHistory[#Headers], 0)), "-")</f>
        <v>x</v>
      </c>
      <c r="H1586" s="46" t="str">
        <f>IFERROR(INDEX(tbl_dateHistory[], MATCH(tbl_dailyDashboard[[#This Row],[runDate]:[runDate]], tbl_dateHistory[[runDate]:[runDate]], 0), MATCH(tbl_dailyDashboard[[#Headers],[percentSuccessful]], tbl_dateHistory[#Headers], 0)), "-")</f>
        <v>x</v>
      </c>
      <c r="I1586" s="46" t="str">
        <f>IFERROR(INDEX(tbl_dateHistory[], MATCH(tbl_dailyDashboard[[#This Row],[runDate]:[runDate]], tbl_dateHistory[[runDate]:[runDate]], 0), MATCH(tbl_dailyDashboard[[#Headers],[percentBRE]], tbl_dateHistory[#Headers], 0)), "-")</f>
        <v>x</v>
      </c>
      <c r="J1586" s="47" t="str">
        <f>IFERROR(INDEX(tbl_dateHistory[], MATCH(tbl_dailyDashboard[[#This Row],[runDate]:[runDate]], tbl_dateHistory[[runDate]:[runDate]], 0), MATCH(tbl_dailyDashboard[[#Headers],[percentSystemErrors]], tbl_dateHistory[#Headers], 0)), "-")</f>
        <v>x</v>
      </c>
      <c r="K1586" s="69"/>
    </row>
    <row r="1587" spans="2:11" x14ac:dyDescent="0.3">
      <c r="B1587" s="63"/>
      <c r="C1587" s="45" t="str">
        <f>IFERROR((INDEX(tbl_dateHistory[], tbl_dailyDashboard[[#This Row],[rowLookup]], 1)), "-")</f>
        <v>x</v>
      </c>
      <c r="D1587" s="48" t="str">
        <f>IFERROR(INDEX(tbl_dateHistory[], MATCH(tbl_dailyDashboard[[#This Row],[runDate]:[runDate]], tbl_dateHistory[[runDate]:[runDate]], 0), MATCH(tbl_dailyDashboard[[#Headers],[avgBotRunTime]], tbl_dateHistory[#Headers], 0)), "-")</f>
        <v>x</v>
      </c>
      <c r="E1587" s="48" t="str">
        <f>IFERROR(INDEX(tbl_dateHistory[], MATCH(tbl_dailyDashboard[[#This Row],[runDate]:[runDate]], tbl_dateHistory[[runDate]:[runDate]], 0), MATCH(tbl_dailyDashboard[[#Headers],[avgTransactionTime]], tbl_dateHistory[#Headers], 0)), "-")</f>
        <v>x</v>
      </c>
      <c r="F1587" s="5" t="str">
        <f>IFERROR(INDEX(tbl_dateHistory[], MATCH(tbl_dailyDashboard[[#This Row],[runDate]:[runDate]], tbl_dateHistory[[runDate]:[runDate]], 0), MATCH(tbl_dailyDashboard[[#Headers],[botRuns]], tbl_dateHistory[#Headers], 0)), "-")</f>
        <v>x</v>
      </c>
      <c r="G1587" s="6" t="str">
        <f>IFERROR(INDEX(tbl_dateHistory[], MATCH(tbl_dailyDashboard[[#This Row],[runDate]:[runDate]], tbl_dateHistory[[runDate]:[runDate]], 0), MATCH(tbl_dailyDashboard[[#Headers],[totalTransactions]], tbl_dateHistory[#Headers], 0)), "-")</f>
        <v>x</v>
      </c>
      <c r="H1587" s="46" t="str">
        <f>IFERROR(INDEX(tbl_dateHistory[], MATCH(tbl_dailyDashboard[[#This Row],[runDate]:[runDate]], tbl_dateHistory[[runDate]:[runDate]], 0), MATCH(tbl_dailyDashboard[[#Headers],[percentSuccessful]], tbl_dateHistory[#Headers], 0)), "-")</f>
        <v>x</v>
      </c>
      <c r="I1587" s="46" t="str">
        <f>IFERROR(INDEX(tbl_dateHistory[], MATCH(tbl_dailyDashboard[[#This Row],[runDate]:[runDate]], tbl_dateHistory[[runDate]:[runDate]], 0), MATCH(tbl_dailyDashboard[[#Headers],[percentBRE]], tbl_dateHistory[#Headers], 0)), "-")</f>
        <v>x</v>
      </c>
      <c r="J1587" s="47" t="str">
        <f>IFERROR(INDEX(tbl_dateHistory[], MATCH(tbl_dailyDashboard[[#This Row],[runDate]:[runDate]], tbl_dateHistory[[runDate]:[runDate]], 0), MATCH(tbl_dailyDashboard[[#Headers],[percentSystemErrors]], tbl_dateHistory[#Headers], 0)), "-")</f>
        <v>x</v>
      </c>
      <c r="K1587" s="69"/>
    </row>
    <row r="1588" spans="2:11" x14ac:dyDescent="0.3">
      <c r="B1588" s="63"/>
      <c r="C1588" s="45" t="str">
        <f>IFERROR((INDEX(tbl_dateHistory[], tbl_dailyDashboard[[#This Row],[rowLookup]], 1)), "-")</f>
        <v>x</v>
      </c>
      <c r="D1588" s="48" t="str">
        <f>IFERROR(INDEX(tbl_dateHistory[], MATCH(tbl_dailyDashboard[[#This Row],[runDate]:[runDate]], tbl_dateHistory[[runDate]:[runDate]], 0), MATCH(tbl_dailyDashboard[[#Headers],[avgBotRunTime]], tbl_dateHistory[#Headers], 0)), "-")</f>
        <v>x</v>
      </c>
      <c r="E1588" s="48" t="str">
        <f>IFERROR(INDEX(tbl_dateHistory[], MATCH(tbl_dailyDashboard[[#This Row],[runDate]:[runDate]], tbl_dateHistory[[runDate]:[runDate]], 0), MATCH(tbl_dailyDashboard[[#Headers],[avgTransactionTime]], tbl_dateHistory[#Headers], 0)), "-")</f>
        <v>x</v>
      </c>
      <c r="F1588" s="5" t="str">
        <f>IFERROR(INDEX(tbl_dateHistory[], MATCH(tbl_dailyDashboard[[#This Row],[runDate]:[runDate]], tbl_dateHistory[[runDate]:[runDate]], 0), MATCH(tbl_dailyDashboard[[#Headers],[botRuns]], tbl_dateHistory[#Headers], 0)), "-")</f>
        <v>x</v>
      </c>
      <c r="G1588" s="6" t="str">
        <f>IFERROR(INDEX(tbl_dateHistory[], MATCH(tbl_dailyDashboard[[#This Row],[runDate]:[runDate]], tbl_dateHistory[[runDate]:[runDate]], 0), MATCH(tbl_dailyDashboard[[#Headers],[totalTransactions]], tbl_dateHistory[#Headers], 0)), "-")</f>
        <v>x</v>
      </c>
      <c r="H1588" s="46" t="str">
        <f>IFERROR(INDEX(tbl_dateHistory[], MATCH(tbl_dailyDashboard[[#This Row],[runDate]:[runDate]], tbl_dateHistory[[runDate]:[runDate]], 0), MATCH(tbl_dailyDashboard[[#Headers],[percentSuccessful]], tbl_dateHistory[#Headers], 0)), "-")</f>
        <v>x</v>
      </c>
      <c r="I1588" s="46" t="str">
        <f>IFERROR(INDEX(tbl_dateHistory[], MATCH(tbl_dailyDashboard[[#This Row],[runDate]:[runDate]], tbl_dateHistory[[runDate]:[runDate]], 0), MATCH(tbl_dailyDashboard[[#Headers],[percentBRE]], tbl_dateHistory[#Headers], 0)), "-")</f>
        <v>x</v>
      </c>
      <c r="J1588" s="47" t="str">
        <f>IFERROR(INDEX(tbl_dateHistory[], MATCH(tbl_dailyDashboard[[#This Row],[runDate]:[runDate]], tbl_dateHistory[[runDate]:[runDate]], 0), MATCH(tbl_dailyDashboard[[#Headers],[percentSystemErrors]], tbl_dateHistory[#Headers], 0)), "-")</f>
        <v>x</v>
      </c>
      <c r="K1588" s="69"/>
    </row>
    <row r="1589" spans="2:11" x14ac:dyDescent="0.3">
      <c r="B1589" s="63"/>
      <c r="C1589" s="45" t="str">
        <f>IFERROR((INDEX(tbl_dateHistory[], tbl_dailyDashboard[[#This Row],[rowLookup]], 1)), "-")</f>
        <v>x</v>
      </c>
      <c r="D1589" s="48" t="str">
        <f>IFERROR(INDEX(tbl_dateHistory[], MATCH(tbl_dailyDashboard[[#This Row],[runDate]:[runDate]], tbl_dateHistory[[runDate]:[runDate]], 0), MATCH(tbl_dailyDashboard[[#Headers],[avgBotRunTime]], tbl_dateHistory[#Headers], 0)), "-")</f>
        <v>x</v>
      </c>
      <c r="E1589" s="48" t="str">
        <f>IFERROR(INDEX(tbl_dateHistory[], MATCH(tbl_dailyDashboard[[#This Row],[runDate]:[runDate]], tbl_dateHistory[[runDate]:[runDate]], 0), MATCH(tbl_dailyDashboard[[#Headers],[avgTransactionTime]], tbl_dateHistory[#Headers], 0)), "-")</f>
        <v>x</v>
      </c>
      <c r="F1589" s="5" t="str">
        <f>IFERROR(INDEX(tbl_dateHistory[], MATCH(tbl_dailyDashboard[[#This Row],[runDate]:[runDate]], tbl_dateHistory[[runDate]:[runDate]], 0), MATCH(tbl_dailyDashboard[[#Headers],[botRuns]], tbl_dateHistory[#Headers], 0)), "-")</f>
        <v>x</v>
      </c>
      <c r="G1589" s="6" t="str">
        <f>IFERROR(INDEX(tbl_dateHistory[], MATCH(tbl_dailyDashboard[[#This Row],[runDate]:[runDate]], tbl_dateHistory[[runDate]:[runDate]], 0), MATCH(tbl_dailyDashboard[[#Headers],[totalTransactions]], tbl_dateHistory[#Headers], 0)), "-")</f>
        <v>x</v>
      </c>
      <c r="H1589" s="46" t="str">
        <f>IFERROR(INDEX(tbl_dateHistory[], MATCH(tbl_dailyDashboard[[#This Row],[runDate]:[runDate]], tbl_dateHistory[[runDate]:[runDate]], 0), MATCH(tbl_dailyDashboard[[#Headers],[percentSuccessful]], tbl_dateHistory[#Headers], 0)), "-")</f>
        <v>x</v>
      </c>
      <c r="I1589" s="46" t="str">
        <f>IFERROR(INDEX(tbl_dateHistory[], MATCH(tbl_dailyDashboard[[#This Row],[runDate]:[runDate]], tbl_dateHistory[[runDate]:[runDate]], 0), MATCH(tbl_dailyDashboard[[#Headers],[percentBRE]], tbl_dateHistory[#Headers], 0)), "-")</f>
        <v>x</v>
      </c>
      <c r="J1589" s="47" t="str">
        <f>IFERROR(INDEX(tbl_dateHistory[], MATCH(tbl_dailyDashboard[[#This Row],[runDate]:[runDate]], tbl_dateHistory[[runDate]:[runDate]], 0), MATCH(tbl_dailyDashboard[[#Headers],[percentSystemErrors]], tbl_dateHistory[#Headers], 0)), "-")</f>
        <v>x</v>
      </c>
      <c r="K1589" s="69"/>
    </row>
    <row r="1590" spans="2:11" x14ac:dyDescent="0.3">
      <c r="B1590" s="63"/>
      <c r="C1590" s="45" t="str">
        <f>IFERROR((INDEX(tbl_dateHistory[], tbl_dailyDashboard[[#This Row],[rowLookup]], 1)), "-")</f>
        <v>x</v>
      </c>
      <c r="D1590" s="48" t="str">
        <f>IFERROR(INDEX(tbl_dateHistory[], MATCH(tbl_dailyDashboard[[#This Row],[runDate]:[runDate]], tbl_dateHistory[[runDate]:[runDate]], 0), MATCH(tbl_dailyDashboard[[#Headers],[avgBotRunTime]], tbl_dateHistory[#Headers], 0)), "-")</f>
        <v>x</v>
      </c>
      <c r="E1590" s="48" t="str">
        <f>IFERROR(INDEX(tbl_dateHistory[], MATCH(tbl_dailyDashboard[[#This Row],[runDate]:[runDate]], tbl_dateHistory[[runDate]:[runDate]], 0), MATCH(tbl_dailyDashboard[[#Headers],[avgTransactionTime]], tbl_dateHistory[#Headers], 0)), "-")</f>
        <v>x</v>
      </c>
      <c r="F1590" s="5" t="str">
        <f>IFERROR(INDEX(tbl_dateHistory[], MATCH(tbl_dailyDashboard[[#This Row],[runDate]:[runDate]], tbl_dateHistory[[runDate]:[runDate]], 0), MATCH(tbl_dailyDashboard[[#Headers],[botRuns]], tbl_dateHistory[#Headers], 0)), "-")</f>
        <v>x</v>
      </c>
      <c r="G1590" s="6" t="str">
        <f>IFERROR(INDEX(tbl_dateHistory[], MATCH(tbl_dailyDashboard[[#This Row],[runDate]:[runDate]], tbl_dateHistory[[runDate]:[runDate]], 0), MATCH(tbl_dailyDashboard[[#Headers],[totalTransactions]], tbl_dateHistory[#Headers], 0)), "-")</f>
        <v>x</v>
      </c>
      <c r="H1590" s="46" t="str">
        <f>IFERROR(INDEX(tbl_dateHistory[], MATCH(tbl_dailyDashboard[[#This Row],[runDate]:[runDate]], tbl_dateHistory[[runDate]:[runDate]], 0), MATCH(tbl_dailyDashboard[[#Headers],[percentSuccessful]], tbl_dateHistory[#Headers], 0)), "-")</f>
        <v>x</v>
      </c>
      <c r="I1590" s="46" t="str">
        <f>IFERROR(INDEX(tbl_dateHistory[], MATCH(tbl_dailyDashboard[[#This Row],[runDate]:[runDate]], tbl_dateHistory[[runDate]:[runDate]], 0), MATCH(tbl_dailyDashboard[[#Headers],[percentBRE]], tbl_dateHistory[#Headers], 0)), "-")</f>
        <v>x</v>
      </c>
      <c r="J1590" s="47" t="str">
        <f>IFERROR(INDEX(tbl_dateHistory[], MATCH(tbl_dailyDashboard[[#This Row],[runDate]:[runDate]], tbl_dateHistory[[runDate]:[runDate]], 0), MATCH(tbl_dailyDashboard[[#Headers],[percentSystemErrors]], tbl_dateHistory[#Headers], 0)), "-")</f>
        <v>x</v>
      </c>
      <c r="K1590" s="69"/>
    </row>
    <row r="1591" spans="2:11" x14ac:dyDescent="0.3">
      <c r="B1591" s="63"/>
      <c r="C1591" s="45" t="str">
        <f>IFERROR((INDEX(tbl_dateHistory[], tbl_dailyDashboard[[#This Row],[rowLookup]], 1)), "-")</f>
        <v>x</v>
      </c>
      <c r="D1591" s="48" t="str">
        <f>IFERROR(INDEX(tbl_dateHistory[], MATCH(tbl_dailyDashboard[[#This Row],[runDate]:[runDate]], tbl_dateHistory[[runDate]:[runDate]], 0), MATCH(tbl_dailyDashboard[[#Headers],[avgBotRunTime]], tbl_dateHistory[#Headers], 0)), "-")</f>
        <v>x</v>
      </c>
      <c r="E1591" s="48" t="str">
        <f>IFERROR(INDEX(tbl_dateHistory[], MATCH(tbl_dailyDashboard[[#This Row],[runDate]:[runDate]], tbl_dateHistory[[runDate]:[runDate]], 0), MATCH(tbl_dailyDashboard[[#Headers],[avgTransactionTime]], tbl_dateHistory[#Headers], 0)), "-")</f>
        <v>x</v>
      </c>
      <c r="F1591" s="5" t="str">
        <f>IFERROR(INDEX(tbl_dateHistory[], MATCH(tbl_dailyDashboard[[#This Row],[runDate]:[runDate]], tbl_dateHistory[[runDate]:[runDate]], 0), MATCH(tbl_dailyDashboard[[#Headers],[botRuns]], tbl_dateHistory[#Headers], 0)), "-")</f>
        <v>x</v>
      </c>
      <c r="G1591" s="6" t="str">
        <f>IFERROR(INDEX(tbl_dateHistory[], MATCH(tbl_dailyDashboard[[#This Row],[runDate]:[runDate]], tbl_dateHistory[[runDate]:[runDate]], 0), MATCH(tbl_dailyDashboard[[#Headers],[totalTransactions]], tbl_dateHistory[#Headers], 0)), "-")</f>
        <v>x</v>
      </c>
      <c r="H1591" s="46" t="str">
        <f>IFERROR(INDEX(tbl_dateHistory[], MATCH(tbl_dailyDashboard[[#This Row],[runDate]:[runDate]], tbl_dateHistory[[runDate]:[runDate]], 0), MATCH(tbl_dailyDashboard[[#Headers],[percentSuccessful]], tbl_dateHistory[#Headers], 0)), "-")</f>
        <v>x</v>
      </c>
      <c r="I1591" s="46" t="str">
        <f>IFERROR(INDEX(tbl_dateHistory[], MATCH(tbl_dailyDashboard[[#This Row],[runDate]:[runDate]], tbl_dateHistory[[runDate]:[runDate]], 0), MATCH(tbl_dailyDashboard[[#Headers],[percentBRE]], tbl_dateHistory[#Headers], 0)), "-")</f>
        <v>x</v>
      </c>
      <c r="J1591" s="47" t="str">
        <f>IFERROR(INDEX(tbl_dateHistory[], MATCH(tbl_dailyDashboard[[#This Row],[runDate]:[runDate]], tbl_dateHistory[[runDate]:[runDate]], 0), MATCH(tbl_dailyDashboard[[#Headers],[percentSystemErrors]], tbl_dateHistory[#Headers], 0)), "-")</f>
        <v>x</v>
      </c>
      <c r="K1591" s="69"/>
    </row>
    <row r="1592" spans="2:11" x14ac:dyDescent="0.3">
      <c r="B1592" s="63"/>
      <c r="C1592" s="45" t="str">
        <f>IFERROR((INDEX(tbl_dateHistory[], tbl_dailyDashboard[[#This Row],[rowLookup]], 1)), "-")</f>
        <v>x</v>
      </c>
      <c r="D1592" s="48" t="str">
        <f>IFERROR(INDEX(tbl_dateHistory[], MATCH(tbl_dailyDashboard[[#This Row],[runDate]:[runDate]], tbl_dateHistory[[runDate]:[runDate]], 0), MATCH(tbl_dailyDashboard[[#Headers],[avgBotRunTime]], tbl_dateHistory[#Headers], 0)), "-")</f>
        <v>x</v>
      </c>
      <c r="E1592" s="48" t="str">
        <f>IFERROR(INDEX(tbl_dateHistory[], MATCH(tbl_dailyDashboard[[#This Row],[runDate]:[runDate]], tbl_dateHistory[[runDate]:[runDate]], 0), MATCH(tbl_dailyDashboard[[#Headers],[avgTransactionTime]], tbl_dateHistory[#Headers], 0)), "-")</f>
        <v>x</v>
      </c>
      <c r="F1592" s="5" t="str">
        <f>IFERROR(INDEX(tbl_dateHistory[], MATCH(tbl_dailyDashboard[[#This Row],[runDate]:[runDate]], tbl_dateHistory[[runDate]:[runDate]], 0), MATCH(tbl_dailyDashboard[[#Headers],[botRuns]], tbl_dateHistory[#Headers], 0)), "-")</f>
        <v>x</v>
      </c>
      <c r="G1592" s="6" t="str">
        <f>IFERROR(INDEX(tbl_dateHistory[], MATCH(tbl_dailyDashboard[[#This Row],[runDate]:[runDate]], tbl_dateHistory[[runDate]:[runDate]], 0), MATCH(tbl_dailyDashboard[[#Headers],[totalTransactions]], tbl_dateHistory[#Headers], 0)), "-")</f>
        <v>x</v>
      </c>
      <c r="H1592" s="46" t="str">
        <f>IFERROR(INDEX(tbl_dateHistory[], MATCH(tbl_dailyDashboard[[#This Row],[runDate]:[runDate]], tbl_dateHistory[[runDate]:[runDate]], 0), MATCH(tbl_dailyDashboard[[#Headers],[percentSuccessful]], tbl_dateHistory[#Headers], 0)), "-")</f>
        <v>x</v>
      </c>
      <c r="I1592" s="46" t="str">
        <f>IFERROR(INDEX(tbl_dateHistory[], MATCH(tbl_dailyDashboard[[#This Row],[runDate]:[runDate]], tbl_dateHistory[[runDate]:[runDate]], 0), MATCH(tbl_dailyDashboard[[#Headers],[percentBRE]], tbl_dateHistory[#Headers], 0)), "-")</f>
        <v>x</v>
      </c>
      <c r="J1592" s="47" t="str">
        <f>IFERROR(INDEX(tbl_dateHistory[], MATCH(tbl_dailyDashboard[[#This Row],[runDate]:[runDate]], tbl_dateHistory[[runDate]:[runDate]], 0), MATCH(tbl_dailyDashboard[[#Headers],[percentSystemErrors]], tbl_dateHistory[#Headers], 0)), "-")</f>
        <v>x</v>
      </c>
      <c r="K1592" s="69"/>
    </row>
    <row r="1593" spans="2:11" x14ac:dyDescent="0.3">
      <c r="B1593" s="63"/>
      <c r="C1593" s="45" t="str">
        <f>IFERROR((INDEX(tbl_dateHistory[], tbl_dailyDashboard[[#This Row],[rowLookup]], 1)), "-")</f>
        <v>x</v>
      </c>
      <c r="D1593" s="48" t="str">
        <f>IFERROR(INDEX(tbl_dateHistory[], MATCH(tbl_dailyDashboard[[#This Row],[runDate]:[runDate]], tbl_dateHistory[[runDate]:[runDate]], 0), MATCH(tbl_dailyDashboard[[#Headers],[avgBotRunTime]], tbl_dateHistory[#Headers], 0)), "-")</f>
        <v>x</v>
      </c>
      <c r="E1593" s="48" t="str">
        <f>IFERROR(INDEX(tbl_dateHistory[], MATCH(tbl_dailyDashboard[[#This Row],[runDate]:[runDate]], tbl_dateHistory[[runDate]:[runDate]], 0), MATCH(tbl_dailyDashboard[[#Headers],[avgTransactionTime]], tbl_dateHistory[#Headers], 0)), "-")</f>
        <v>x</v>
      </c>
      <c r="F1593" s="5" t="str">
        <f>IFERROR(INDEX(tbl_dateHistory[], MATCH(tbl_dailyDashboard[[#This Row],[runDate]:[runDate]], tbl_dateHistory[[runDate]:[runDate]], 0), MATCH(tbl_dailyDashboard[[#Headers],[botRuns]], tbl_dateHistory[#Headers], 0)), "-")</f>
        <v>x</v>
      </c>
      <c r="G1593" s="6" t="str">
        <f>IFERROR(INDEX(tbl_dateHistory[], MATCH(tbl_dailyDashboard[[#This Row],[runDate]:[runDate]], tbl_dateHistory[[runDate]:[runDate]], 0), MATCH(tbl_dailyDashboard[[#Headers],[totalTransactions]], tbl_dateHistory[#Headers], 0)), "-")</f>
        <v>x</v>
      </c>
      <c r="H1593" s="46" t="str">
        <f>IFERROR(INDEX(tbl_dateHistory[], MATCH(tbl_dailyDashboard[[#This Row],[runDate]:[runDate]], tbl_dateHistory[[runDate]:[runDate]], 0), MATCH(tbl_dailyDashboard[[#Headers],[percentSuccessful]], tbl_dateHistory[#Headers], 0)), "-")</f>
        <v>x</v>
      </c>
      <c r="I1593" s="46" t="str">
        <f>IFERROR(INDEX(tbl_dateHistory[], MATCH(tbl_dailyDashboard[[#This Row],[runDate]:[runDate]], tbl_dateHistory[[runDate]:[runDate]], 0), MATCH(tbl_dailyDashboard[[#Headers],[percentBRE]], tbl_dateHistory[#Headers], 0)), "-")</f>
        <v>x</v>
      </c>
      <c r="J1593" s="47" t="str">
        <f>IFERROR(INDEX(tbl_dateHistory[], MATCH(tbl_dailyDashboard[[#This Row],[runDate]:[runDate]], tbl_dateHistory[[runDate]:[runDate]], 0), MATCH(tbl_dailyDashboard[[#Headers],[percentSystemErrors]], tbl_dateHistory[#Headers], 0)), "-")</f>
        <v>x</v>
      </c>
      <c r="K1593" s="69"/>
    </row>
    <row r="1594" spans="2:11" x14ac:dyDescent="0.3">
      <c r="B1594" s="63"/>
      <c r="C1594" s="45" t="str">
        <f>IFERROR((INDEX(tbl_dateHistory[], tbl_dailyDashboard[[#This Row],[rowLookup]], 1)), "-")</f>
        <v>x</v>
      </c>
      <c r="D1594" s="48" t="str">
        <f>IFERROR(INDEX(tbl_dateHistory[], MATCH(tbl_dailyDashboard[[#This Row],[runDate]:[runDate]], tbl_dateHistory[[runDate]:[runDate]], 0), MATCH(tbl_dailyDashboard[[#Headers],[avgBotRunTime]], tbl_dateHistory[#Headers], 0)), "-")</f>
        <v>x</v>
      </c>
      <c r="E1594" s="48" t="str">
        <f>IFERROR(INDEX(tbl_dateHistory[], MATCH(tbl_dailyDashboard[[#This Row],[runDate]:[runDate]], tbl_dateHistory[[runDate]:[runDate]], 0), MATCH(tbl_dailyDashboard[[#Headers],[avgTransactionTime]], tbl_dateHistory[#Headers], 0)), "-")</f>
        <v>x</v>
      </c>
      <c r="F1594" s="5" t="str">
        <f>IFERROR(INDEX(tbl_dateHistory[], MATCH(tbl_dailyDashboard[[#This Row],[runDate]:[runDate]], tbl_dateHistory[[runDate]:[runDate]], 0), MATCH(tbl_dailyDashboard[[#Headers],[botRuns]], tbl_dateHistory[#Headers], 0)), "-")</f>
        <v>x</v>
      </c>
      <c r="G1594" s="6" t="str">
        <f>IFERROR(INDEX(tbl_dateHistory[], MATCH(tbl_dailyDashboard[[#This Row],[runDate]:[runDate]], tbl_dateHistory[[runDate]:[runDate]], 0), MATCH(tbl_dailyDashboard[[#Headers],[totalTransactions]], tbl_dateHistory[#Headers], 0)), "-")</f>
        <v>x</v>
      </c>
      <c r="H1594" s="46" t="str">
        <f>IFERROR(INDEX(tbl_dateHistory[], MATCH(tbl_dailyDashboard[[#This Row],[runDate]:[runDate]], tbl_dateHistory[[runDate]:[runDate]], 0), MATCH(tbl_dailyDashboard[[#Headers],[percentSuccessful]], tbl_dateHistory[#Headers], 0)), "-")</f>
        <v>x</v>
      </c>
      <c r="I1594" s="46" t="str">
        <f>IFERROR(INDEX(tbl_dateHistory[], MATCH(tbl_dailyDashboard[[#This Row],[runDate]:[runDate]], tbl_dateHistory[[runDate]:[runDate]], 0), MATCH(tbl_dailyDashboard[[#Headers],[percentBRE]], tbl_dateHistory[#Headers], 0)), "-")</f>
        <v>x</v>
      </c>
      <c r="J1594" s="47" t="str">
        <f>IFERROR(INDEX(tbl_dateHistory[], MATCH(tbl_dailyDashboard[[#This Row],[runDate]:[runDate]], tbl_dateHistory[[runDate]:[runDate]], 0), MATCH(tbl_dailyDashboard[[#Headers],[percentSystemErrors]], tbl_dateHistory[#Headers], 0)), "-")</f>
        <v>x</v>
      </c>
      <c r="K1594" s="69"/>
    </row>
    <row r="1595" spans="2:11" x14ac:dyDescent="0.3">
      <c r="B1595" s="63"/>
      <c r="C1595" s="45" t="str">
        <f>IFERROR((INDEX(tbl_dateHistory[], tbl_dailyDashboard[[#This Row],[rowLookup]], 1)), "-")</f>
        <v>x</v>
      </c>
      <c r="D1595" s="48" t="str">
        <f>IFERROR(INDEX(tbl_dateHistory[], MATCH(tbl_dailyDashboard[[#This Row],[runDate]:[runDate]], tbl_dateHistory[[runDate]:[runDate]], 0), MATCH(tbl_dailyDashboard[[#Headers],[avgBotRunTime]], tbl_dateHistory[#Headers], 0)), "-")</f>
        <v>x</v>
      </c>
      <c r="E1595" s="48" t="str">
        <f>IFERROR(INDEX(tbl_dateHistory[], MATCH(tbl_dailyDashboard[[#This Row],[runDate]:[runDate]], tbl_dateHistory[[runDate]:[runDate]], 0), MATCH(tbl_dailyDashboard[[#Headers],[avgTransactionTime]], tbl_dateHistory[#Headers], 0)), "-")</f>
        <v>x</v>
      </c>
      <c r="F1595" s="5" t="str">
        <f>IFERROR(INDEX(tbl_dateHistory[], MATCH(tbl_dailyDashboard[[#This Row],[runDate]:[runDate]], tbl_dateHistory[[runDate]:[runDate]], 0), MATCH(tbl_dailyDashboard[[#Headers],[botRuns]], tbl_dateHistory[#Headers], 0)), "-")</f>
        <v>x</v>
      </c>
      <c r="G1595" s="6" t="str">
        <f>IFERROR(INDEX(tbl_dateHistory[], MATCH(tbl_dailyDashboard[[#This Row],[runDate]:[runDate]], tbl_dateHistory[[runDate]:[runDate]], 0), MATCH(tbl_dailyDashboard[[#Headers],[totalTransactions]], tbl_dateHistory[#Headers], 0)), "-")</f>
        <v>x</v>
      </c>
      <c r="H1595" s="46" t="str">
        <f>IFERROR(INDEX(tbl_dateHistory[], MATCH(tbl_dailyDashboard[[#This Row],[runDate]:[runDate]], tbl_dateHistory[[runDate]:[runDate]], 0), MATCH(tbl_dailyDashboard[[#Headers],[percentSuccessful]], tbl_dateHistory[#Headers], 0)), "-")</f>
        <v>x</v>
      </c>
      <c r="I1595" s="46" t="str">
        <f>IFERROR(INDEX(tbl_dateHistory[], MATCH(tbl_dailyDashboard[[#This Row],[runDate]:[runDate]], tbl_dateHistory[[runDate]:[runDate]], 0), MATCH(tbl_dailyDashboard[[#Headers],[percentBRE]], tbl_dateHistory[#Headers], 0)), "-")</f>
        <v>x</v>
      </c>
      <c r="J1595" s="47" t="str">
        <f>IFERROR(INDEX(tbl_dateHistory[], MATCH(tbl_dailyDashboard[[#This Row],[runDate]:[runDate]], tbl_dateHistory[[runDate]:[runDate]], 0), MATCH(tbl_dailyDashboard[[#Headers],[percentSystemErrors]], tbl_dateHistory[#Headers], 0)), "-")</f>
        <v>x</v>
      </c>
      <c r="K1595" s="69"/>
    </row>
    <row r="1596" spans="2:11" x14ac:dyDescent="0.3">
      <c r="B1596" s="63"/>
      <c r="C1596" s="45" t="str">
        <f>IFERROR((INDEX(tbl_dateHistory[], tbl_dailyDashboard[[#This Row],[rowLookup]], 1)), "-")</f>
        <v>x</v>
      </c>
      <c r="D1596" s="48" t="str">
        <f>IFERROR(INDEX(tbl_dateHistory[], MATCH(tbl_dailyDashboard[[#This Row],[runDate]:[runDate]], tbl_dateHistory[[runDate]:[runDate]], 0), MATCH(tbl_dailyDashboard[[#Headers],[avgBotRunTime]], tbl_dateHistory[#Headers], 0)), "-")</f>
        <v>x</v>
      </c>
      <c r="E1596" s="48" t="str">
        <f>IFERROR(INDEX(tbl_dateHistory[], MATCH(tbl_dailyDashboard[[#This Row],[runDate]:[runDate]], tbl_dateHistory[[runDate]:[runDate]], 0), MATCH(tbl_dailyDashboard[[#Headers],[avgTransactionTime]], tbl_dateHistory[#Headers], 0)), "-")</f>
        <v>x</v>
      </c>
      <c r="F1596" s="5" t="str">
        <f>IFERROR(INDEX(tbl_dateHistory[], MATCH(tbl_dailyDashboard[[#This Row],[runDate]:[runDate]], tbl_dateHistory[[runDate]:[runDate]], 0), MATCH(tbl_dailyDashboard[[#Headers],[botRuns]], tbl_dateHistory[#Headers], 0)), "-")</f>
        <v>x</v>
      </c>
      <c r="G1596" s="6" t="str">
        <f>IFERROR(INDEX(tbl_dateHistory[], MATCH(tbl_dailyDashboard[[#This Row],[runDate]:[runDate]], tbl_dateHistory[[runDate]:[runDate]], 0), MATCH(tbl_dailyDashboard[[#Headers],[totalTransactions]], tbl_dateHistory[#Headers], 0)), "-")</f>
        <v>x</v>
      </c>
      <c r="H1596" s="46" t="str">
        <f>IFERROR(INDEX(tbl_dateHistory[], MATCH(tbl_dailyDashboard[[#This Row],[runDate]:[runDate]], tbl_dateHistory[[runDate]:[runDate]], 0), MATCH(tbl_dailyDashboard[[#Headers],[percentSuccessful]], tbl_dateHistory[#Headers], 0)), "-")</f>
        <v>x</v>
      </c>
      <c r="I1596" s="46" t="str">
        <f>IFERROR(INDEX(tbl_dateHistory[], MATCH(tbl_dailyDashboard[[#This Row],[runDate]:[runDate]], tbl_dateHistory[[runDate]:[runDate]], 0), MATCH(tbl_dailyDashboard[[#Headers],[percentBRE]], tbl_dateHistory[#Headers], 0)), "-")</f>
        <v>x</v>
      </c>
      <c r="J1596" s="47" t="str">
        <f>IFERROR(INDEX(tbl_dateHistory[], MATCH(tbl_dailyDashboard[[#This Row],[runDate]:[runDate]], tbl_dateHistory[[runDate]:[runDate]], 0), MATCH(tbl_dailyDashboard[[#Headers],[percentSystemErrors]], tbl_dateHistory[#Headers], 0)), "-")</f>
        <v>x</v>
      </c>
      <c r="K1596" s="69"/>
    </row>
    <row r="1597" spans="2:11" x14ac:dyDescent="0.3">
      <c r="B1597" s="63"/>
      <c r="C1597" s="45" t="str">
        <f>IFERROR((INDEX(tbl_dateHistory[], tbl_dailyDashboard[[#This Row],[rowLookup]], 1)), "-")</f>
        <v>x</v>
      </c>
      <c r="D1597" s="48" t="str">
        <f>IFERROR(INDEX(tbl_dateHistory[], MATCH(tbl_dailyDashboard[[#This Row],[runDate]:[runDate]], tbl_dateHistory[[runDate]:[runDate]], 0), MATCH(tbl_dailyDashboard[[#Headers],[avgBotRunTime]], tbl_dateHistory[#Headers], 0)), "-")</f>
        <v>x</v>
      </c>
      <c r="E1597" s="48" t="str">
        <f>IFERROR(INDEX(tbl_dateHistory[], MATCH(tbl_dailyDashboard[[#This Row],[runDate]:[runDate]], tbl_dateHistory[[runDate]:[runDate]], 0), MATCH(tbl_dailyDashboard[[#Headers],[avgTransactionTime]], tbl_dateHistory[#Headers], 0)), "-")</f>
        <v>x</v>
      </c>
      <c r="F1597" s="5" t="str">
        <f>IFERROR(INDEX(tbl_dateHistory[], MATCH(tbl_dailyDashboard[[#This Row],[runDate]:[runDate]], tbl_dateHistory[[runDate]:[runDate]], 0), MATCH(tbl_dailyDashboard[[#Headers],[botRuns]], tbl_dateHistory[#Headers], 0)), "-")</f>
        <v>x</v>
      </c>
      <c r="G1597" s="6" t="str">
        <f>IFERROR(INDEX(tbl_dateHistory[], MATCH(tbl_dailyDashboard[[#This Row],[runDate]:[runDate]], tbl_dateHistory[[runDate]:[runDate]], 0), MATCH(tbl_dailyDashboard[[#Headers],[totalTransactions]], tbl_dateHistory[#Headers], 0)), "-")</f>
        <v>x</v>
      </c>
      <c r="H1597" s="46" t="str">
        <f>IFERROR(INDEX(tbl_dateHistory[], MATCH(tbl_dailyDashboard[[#This Row],[runDate]:[runDate]], tbl_dateHistory[[runDate]:[runDate]], 0), MATCH(tbl_dailyDashboard[[#Headers],[percentSuccessful]], tbl_dateHistory[#Headers], 0)), "-")</f>
        <v>x</v>
      </c>
      <c r="I1597" s="46" t="str">
        <f>IFERROR(INDEX(tbl_dateHistory[], MATCH(tbl_dailyDashboard[[#This Row],[runDate]:[runDate]], tbl_dateHistory[[runDate]:[runDate]], 0), MATCH(tbl_dailyDashboard[[#Headers],[percentBRE]], tbl_dateHistory[#Headers], 0)), "-")</f>
        <v>x</v>
      </c>
      <c r="J1597" s="47" t="str">
        <f>IFERROR(INDEX(tbl_dateHistory[], MATCH(tbl_dailyDashboard[[#This Row],[runDate]:[runDate]], tbl_dateHistory[[runDate]:[runDate]], 0), MATCH(tbl_dailyDashboard[[#Headers],[percentSystemErrors]], tbl_dateHistory[#Headers], 0)), "-")</f>
        <v>x</v>
      </c>
      <c r="K1597" s="69"/>
    </row>
    <row r="1598" spans="2:11" x14ac:dyDescent="0.3">
      <c r="B1598" s="63"/>
      <c r="C1598" s="45" t="str">
        <f>IFERROR((INDEX(tbl_dateHistory[], tbl_dailyDashboard[[#This Row],[rowLookup]], 1)), "-")</f>
        <v>x</v>
      </c>
      <c r="D1598" s="48" t="str">
        <f>IFERROR(INDEX(tbl_dateHistory[], MATCH(tbl_dailyDashboard[[#This Row],[runDate]:[runDate]], tbl_dateHistory[[runDate]:[runDate]], 0), MATCH(tbl_dailyDashboard[[#Headers],[avgBotRunTime]], tbl_dateHistory[#Headers], 0)), "-")</f>
        <v>x</v>
      </c>
      <c r="E1598" s="48" t="str">
        <f>IFERROR(INDEX(tbl_dateHistory[], MATCH(tbl_dailyDashboard[[#This Row],[runDate]:[runDate]], tbl_dateHistory[[runDate]:[runDate]], 0), MATCH(tbl_dailyDashboard[[#Headers],[avgTransactionTime]], tbl_dateHistory[#Headers], 0)), "-")</f>
        <v>x</v>
      </c>
      <c r="F1598" s="5" t="str">
        <f>IFERROR(INDEX(tbl_dateHistory[], MATCH(tbl_dailyDashboard[[#This Row],[runDate]:[runDate]], tbl_dateHistory[[runDate]:[runDate]], 0), MATCH(tbl_dailyDashboard[[#Headers],[botRuns]], tbl_dateHistory[#Headers], 0)), "-")</f>
        <v>x</v>
      </c>
      <c r="G1598" s="6" t="str">
        <f>IFERROR(INDEX(tbl_dateHistory[], MATCH(tbl_dailyDashboard[[#This Row],[runDate]:[runDate]], tbl_dateHistory[[runDate]:[runDate]], 0), MATCH(tbl_dailyDashboard[[#Headers],[totalTransactions]], tbl_dateHistory[#Headers], 0)), "-")</f>
        <v>x</v>
      </c>
      <c r="H1598" s="46" t="str">
        <f>IFERROR(INDEX(tbl_dateHistory[], MATCH(tbl_dailyDashboard[[#This Row],[runDate]:[runDate]], tbl_dateHistory[[runDate]:[runDate]], 0), MATCH(tbl_dailyDashboard[[#Headers],[percentSuccessful]], tbl_dateHistory[#Headers], 0)), "-")</f>
        <v>x</v>
      </c>
      <c r="I1598" s="46" t="str">
        <f>IFERROR(INDEX(tbl_dateHistory[], MATCH(tbl_dailyDashboard[[#This Row],[runDate]:[runDate]], tbl_dateHistory[[runDate]:[runDate]], 0), MATCH(tbl_dailyDashboard[[#Headers],[percentBRE]], tbl_dateHistory[#Headers], 0)), "-")</f>
        <v>x</v>
      </c>
      <c r="J1598" s="47" t="str">
        <f>IFERROR(INDEX(tbl_dateHistory[], MATCH(tbl_dailyDashboard[[#This Row],[runDate]:[runDate]], tbl_dateHistory[[runDate]:[runDate]], 0), MATCH(tbl_dailyDashboard[[#Headers],[percentSystemErrors]], tbl_dateHistory[#Headers], 0)), "-")</f>
        <v>x</v>
      </c>
      <c r="K1598" s="69"/>
    </row>
    <row r="1599" spans="2:11" x14ac:dyDescent="0.3">
      <c r="B1599" s="63"/>
      <c r="C1599" s="45" t="str">
        <f>IFERROR((INDEX(tbl_dateHistory[], tbl_dailyDashboard[[#This Row],[rowLookup]], 1)), "-")</f>
        <v>x</v>
      </c>
      <c r="D1599" s="48" t="str">
        <f>IFERROR(INDEX(tbl_dateHistory[], MATCH(tbl_dailyDashboard[[#This Row],[runDate]:[runDate]], tbl_dateHistory[[runDate]:[runDate]], 0), MATCH(tbl_dailyDashboard[[#Headers],[avgBotRunTime]], tbl_dateHistory[#Headers], 0)), "-")</f>
        <v>x</v>
      </c>
      <c r="E1599" s="48" t="str">
        <f>IFERROR(INDEX(tbl_dateHistory[], MATCH(tbl_dailyDashboard[[#This Row],[runDate]:[runDate]], tbl_dateHistory[[runDate]:[runDate]], 0), MATCH(tbl_dailyDashboard[[#Headers],[avgTransactionTime]], tbl_dateHistory[#Headers], 0)), "-")</f>
        <v>x</v>
      </c>
      <c r="F1599" s="5" t="str">
        <f>IFERROR(INDEX(tbl_dateHistory[], MATCH(tbl_dailyDashboard[[#This Row],[runDate]:[runDate]], tbl_dateHistory[[runDate]:[runDate]], 0), MATCH(tbl_dailyDashboard[[#Headers],[botRuns]], tbl_dateHistory[#Headers], 0)), "-")</f>
        <v>x</v>
      </c>
      <c r="G1599" s="6" t="str">
        <f>IFERROR(INDEX(tbl_dateHistory[], MATCH(tbl_dailyDashboard[[#This Row],[runDate]:[runDate]], tbl_dateHistory[[runDate]:[runDate]], 0), MATCH(tbl_dailyDashboard[[#Headers],[totalTransactions]], tbl_dateHistory[#Headers], 0)), "-")</f>
        <v>x</v>
      </c>
      <c r="H1599" s="46" t="str">
        <f>IFERROR(INDEX(tbl_dateHistory[], MATCH(tbl_dailyDashboard[[#This Row],[runDate]:[runDate]], tbl_dateHistory[[runDate]:[runDate]], 0), MATCH(tbl_dailyDashboard[[#Headers],[percentSuccessful]], tbl_dateHistory[#Headers], 0)), "-")</f>
        <v>x</v>
      </c>
      <c r="I1599" s="46" t="str">
        <f>IFERROR(INDEX(tbl_dateHistory[], MATCH(tbl_dailyDashboard[[#This Row],[runDate]:[runDate]], tbl_dateHistory[[runDate]:[runDate]], 0), MATCH(tbl_dailyDashboard[[#Headers],[percentBRE]], tbl_dateHistory[#Headers], 0)), "-")</f>
        <v>x</v>
      </c>
      <c r="J1599" s="47" t="str">
        <f>IFERROR(INDEX(tbl_dateHistory[], MATCH(tbl_dailyDashboard[[#This Row],[runDate]:[runDate]], tbl_dateHistory[[runDate]:[runDate]], 0), MATCH(tbl_dailyDashboard[[#Headers],[percentSystemErrors]], tbl_dateHistory[#Headers], 0)), "-")</f>
        <v>x</v>
      </c>
      <c r="K1599" s="69"/>
    </row>
    <row r="1600" spans="2:11" x14ac:dyDescent="0.3">
      <c r="B1600" s="63"/>
      <c r="C1600" s="45" t="str">
        <f>IFERROR((INDEX(tbl_dateHistory[], tbl_dailyDashboard[[#This Row],[rowLookup]], 1)), "-")</f>
        <v>x</v>
      </c>
      <c r="D1600" s="48" t="str">
        <f>IFERROR(INDEX(tbl_dateHistory[], MATCH(tbl_dailyDashboard[[#This Row],[runDate]:[runDate]], tbl_dateHistory[[runDate]:[runDate]], 0), MATCH(tbl_dailyDashboard[[#Headers],[avgBotRunTime]], tbl_dateHistory[#Headers], 0)), "-")</f>
        <v>x</v>
      </c>
      <c r="E1600" s="48" t="str">
        <f>IFERROR(INDEX(tbl_dateHistory[], MATCH(tbl_dailyDashboard[[#This Row],[runDate]:[runDate]], tbl_dateHistory[[runDate]:[runDate]], 0), MATCH(tbl_dailyDashboard[[#Headers],[avgTransactionTime]], tbl_dateHistory[#Headers], 0)), "-")</f>
        <v>x</v>
      </c>
      <c r="F1600" s="5" t="str">
        <f>IFERROR(INDEX(tbl_dateHistory[], MATCH(tbl_dailyDashboard[[#This Row],[runDate]:[runDate]], tbl_dateHistory[[runDate]:[runDate]], 0), MATCH(tbl_dailyDashboard[[#Headers],[botRuns]], tbl_dateHistory[#Headers], 0)), "-")</f>
        <v>x</v>
      </c>
      <c r="G1600" s="6" t="str">
        <f>IFERROR(INDEX(tbl_dateHistory[], MATCH(tbl_dailyDashboard[[#This Row],[runDate]:[runDate]], tbl_dateHistory[[runDate]:[runDate]], 0), MATCH(tbl_dailyDashboard[[#Headers],[totalTransactions]], tbl_dateHistory[#Headers], 0)), "-")</f>
        <v>x</v>
      </c>
      <c r="H1600" s="46" t="str">
        <f>IFERROR(INDEX(tbl_dateHistory[], MATCH(tbl_dailyDashboard[[#This Row],[runDate]:[runDate]], tbl_dateHistory[[runDate]:[runDate]], 0), MATCH(tbl_dailyDashboard[[#Headers],[percentSuccessful]], tbl_dateHistory[#Headers], 0)), "-")</f>
        <v>x</v>
      </c>
      <c r="I1600" s="46" t="str">
        <f>IFERROR(INDEX(tbl_dateHistory[], MATCH(tbl_dailyDashboard[[#This Row],[runDate]:[runDate]], tbl_dateHistory[[runDate]:[runDate]], 0), MATCH(tbl_dailyDashboard[[#Headers],[percentBRE]], tbl_dateHistory[#Headers], 0)), "-")</f>
        <v>x</v>
      </c>
      <c r="J1600" s="47" t="str">
        <f>IFERROR(INDEX(tbl_dateHistory[], MATCH(tbl_dailyDashboard[[#This Row],[runDate]:[runDate]], tbl_dateHistory[[runDate]:[runDate]], 0), MATCH(tbl_dailyDashboard[[#Headers],[percentSystemErrors]], tbl_dateHistory[#Headers], 0)), "-")</f>
        <v>x</v>
      </c>
      <c r="K1600" s="69"/>
    </row>
    <row r="1601" spans="2:11" x14ac:dyDescent="0.3">
      <c r="B1601" s="63"/>
      <c r="C1601" s="45" t="str">
        <f>IFERROR((INDEX(tbl_dateHistory[], tbl_dailyDashboard[[#This Row],[rowLookup]], 1)), "-")</f>
        <v>x</v>
      </c>
      <c r="D1601" s="48" t="str">
        <f>IFERROR(INDEX(tbl_dateHistory[], MATCH(tbl_dailyDashboard[[#This Row],[runDate]:[runDate]], tbl_dateHistory[[runDate]:[runDate]], 0), MATCH(tbl_dailyDashboard[[#Headers],[avgBotRunTime]], tbl_dateHistory[#Headers], 0)), "-")</f>
        <v>x</v>
      </c>
      <c r="E1601" s="48" t="str">
        <f>IFERROR(INDEX(tbl_dateHistory[], MATCH(tbl_dailyDashboard[[#This Row],[runDate]:[runDate]], tbl_dateHistory[[runDate]:[runDate]], 0), MATCH(tbl_dailyDashboard[[#Headers],[avgTransactionTime]], tbl_dateHistory[#Headers], 0)), "-")</f>
        <v>x</v>
      </c>
      <c r="F1601" s="5" t="str">
        <f>IFERROR(INDEX(tbl_dateHistory[], MATCH(tbl_dailyDashboard[[#This Row],[runDate]:[runDate]], tbl_dateHistory[[runDate]:[runDate]], 0), MATCH(tbl_dailyDashboard[[#Headers],[botRuns]], tbl_dateHistory[#Headers], 0)), "-")</f>
        <v>x</v>
      </c>
      <c r="G1601" s="6" t="str">
        <f>IFERROR(INDEX(tbl_dateHistory[], MATCH(tbl_dailyDashboard[[#This Row],[runDate]:[runDate]], tbl_dateHistory[[runDate]:[runDate]], 0), MATCH(tbl_dailyDashboard[[#Headers],[totalTransactions]], tbl_dateHistory[#Headers], 0)), "-")</f>
        <v>x</v>
      </c>
      <c r="H1601" s="46" t="str">
        <f>IFERROR(INDEX(tbl_dateHistory[], MATCH(tbl_dailyDashboard[[#This Row],[runDate]:[runDate]], tbl_dateHistory[[runDate]:[runDate]], 0), MATCH(tbl_dailyDashboard[[#Headers],[percentSuccessful]], tbl_dateHistory[#Headers], 0)), "-")</f>
        <v>x</v>
      </c>
      <c r="I1601" s="46" t="str">
        <f>IFERROR(INDEX(tbl_dateHistory[], MATCH(tbl_dailyDashboard[[#This Row],[runDate]:[runDate]], tbl_dateHistory[[runDate]:[runDate]], 0), MATCH(tbl_dailyDashboard[[#Headers],[percentBRE]], tbl_dateHistory[#Headers], 0)), "-")</f>
        <v>x</v>
      </c>
      <c r="J1601" s="47" t="str">
        <f>IFERROR(INDEX(tbl_dateHistory[], MATCH(tbl_dailyDashboard[[#This Row],[runDate]:[runDate]], tbl_dateHistory[[runDate]:[runDate]], 0), MATCH(tbl_dailyDashboard[[#Headers],[percentSystemErrors]], tbl_dateHistory[#Headers], 0)), "-")</f>
        <v>x</v>
      </c>
      <c r="K1601" s="69"/>
    </row>
    <row r="1602" spans="2:11" x14ac:dyDescent="0.3">
      <c r="B1602" s="63"/>
      <c r="C1602" s="45" t="str">
        <f>IFERROR((INDEX(tbl_dateHistory[], tbl_dailyDashboard[[#This Row],[rowLookup]], 1)), "-")</f>
        <v>x</v>
      </c>
      <c r="D1602" s="48" t="str">
        <f>IFERROR(INDEX(tbl_dateHistory[], MATCH(tbl_dailyDashboard[[#This Row],[runDate]:[runDate]], tbl_dateHistory[[runDate]:[runDate]], 0), MATCH(tbl_dailyDashboard[[#Headers],[avgBotRunTime]], tbl_dateHistory[#Headers], 0)), "-")</f>
        <v>x</v>
      </c>
      <c r="E1602" s="48" t="str">
        <f>IFERROR(INDEX(tbl_dateHistory[], MATCH(tbl_dailyDashboard[[#This Row],[runDate]:[runDate]], tbl_dateHistory[[runDate]:[runDate]], 0), MATCH(tbl_dailyDashboard[[#Headers],[avgTransactionTime]], tbl_dateHistory[#Headers], 0)), "-")</f>
        <v>x</v>
      </c>
      <c r="F1602" s="5" t="str">
        <f>IFERROR(INDEX(tbl_dateHistory[], MATCH(tbl_dailyDashboard[[#This Row],[runDate]:[runDate]], tbl_dateHistory[[runDate]:[runDate]], 0), MATCH(tbl_dailyDashboard[[#Headers],[botRuns]], tbl_dateHistory[#Headers], 0)), "-")</f>
        <v>x</v>
      </c>
      <c r="G1602" s="6" t="str">
        <f>IFERROR(INDEX(tbl_dateHistory[], MATCH(tbl_dailyDashboard[[#This Row],[runDate]:[runDate]], tbl_dateHistory[[runDate]:[runDate]], 0), MATCH(tbl_dailyDashboard[[#Headers],[totalTransactions]], tbl_dateHistory[#Headers], 0)), "-")</f>
        <v>x</v>
      </c>
      <c r="H1602" s="46" t="str">
        <f>IFERROR(INDEX(tbl_dateHistory[], MATCH(tbl_dailyDashboard[[#This Row],[runDate]:[runDate]], tbl_dateHistory[[runDate]:[runDate]], 0), MATCH(tbl_dailyDashboard[[#Headers],[percentSuccessful]], tbl_dateHistory[#Headers], 0)), "-")</f>
        <v>x</v>
      </c>
      <c r="I1602" s="46" t="str">
        <f>IFERROR(INDEX(tbl_dateHistory[], MATCH(tbl_dailyDashboard[[#This Row],[runDate]:[runDate]], tbl_dateHistory[[runDate]:[runDate]], 0), MATCH(tbl_dailyDashboard[[#Headers],[percentBRE]], tbl_dateHistory[#Headers], 0)), "-")</f>
        <v>x</v>
      </c>
      <c r="J1602" s="47" t="str">
        <f>IFERROR(INDEX(tbl_dateHistory[], MATCH(tbl_dailyDashboard[[#This Row],[runDate]:[runDate]], tbl_dateHistory[[runDate]:[runDate]], 0), MATCH(tbl_dailyDashboard[[#Headers],[percentSystemErrors]], tbl_dateHistory[#Headers], 0)), "-")</f>
        <v>x</v>
      </c>
      <c r="K1602" s="69"/>
    </row>
    <row r="1603" spans="2:11" x14ac:dyDescent="0.3">
      <c r="B1603" s="63"/>
      <c r="C1603" s="45" t="str">
        <f>IFERROR((INDEX(tbl_dateHistory[], tbl_dailyDashboard[[#This Row],[rowLookup]], 1)), "-")</f>
        <v>x</v>
      </c>
      <c r="D1603" s="48" t="str">
        <f>IFERROR(INDEX(tbl_dateHistory[], MATCH(tbl_dailyDashboard[[#This Row],[runDate]:[runDate]], tbl_dateHistory[[runDate]:[runDate]], 0), MATCH(tbl_dailyDashboard[[#Headers],[avgBotRunTime]], tbl_dateHistory[#Headers], 0)), "-")</f>
        <v>x</v>
      </c>
      <c r="E1603" s="48" t="str">
        <f>IFERROR(INDEX(tbl_dateHistory[], MATCH(tbl_dailyDashboard[[#This Row],[runDate]:[runDate]], tbl_dateHistory[[runDate]:[runDate]], 0), MATCH(tbl_dailyDashboard[[#Headers],[avgTransactionTime]], tbl_dateHistory[#Headers], 0)), "-")</f>
        <v>x</v>
      </c>
      <c r="F1603" s="5" t="str">
        <f>IFERROR(INDEX(tbl_dateHistory[], MATCH(tbl_dailyDashboard[[#This Row],[runDate]:[runDate]], tbl_dateHistory[[runDate]:[runDate]], 0), MATCH(tbl_dailyDashboard[[#Headers],[botRuns]], tbl_dateHistory[#Headers], 0)), "-")</f>
        <v>x</v>
      </c>
      <c r="G1603" s="6" t="str">
        <f>IFERROR(INDEX(tbl_dateHistory[], MATCH(tbl_dailyDashboard[[#This Row],[runDate]:[runDate]], tbl_dateHistory[[runDate]:[runDate]], 0), MATCH(tbl_dailyDashboard[[#Headers],[totalTransactions]], tbl_dateHistory[#Headers], 0)), "-")</f>
        <v>x</v>
      </c>
      <c r="H1603" s="46" t="str">
        <f>IFERROR(INDEX(tbl_dateHistory[], MATCH(tbl_dailyDashboard[[#This Row],[runDate]:[runDate]], tbl_dateHistory[[runDate]:[runDate]], 0), MATCH(tbl_dailyDashboard[[#Headers],[percentSuccessful]], tbl_dateHistory[#Headers], 0)), "-")</f>
        <v>x</v>
      </c>
      <c r="I1603" s="46" t="str">
        <f>IFERROR(INDEX(tbl_dateHistory[], MATCH(tbl_dailyDashboard[[#This Row],[runDate]:[runDate]], tbl_dateHistory[[runDate]:[runDate]], 0), MATCH(tbl_dailyDashboard[[#Headers],[percentBRE]], tbl_dateHistory[#Headers], 0)), "-")</f>
        <v>x</v>
      </c>
      <c r="J1603" s="47" t="str">
        <f>IFERROR(INDEX(tbl_dateHistory[], MATCH(tbl_dailyDashboard[[#This Row],[runDate]:[runDate]], tbl_dateHistory[[runDate]:[runDate]], 0), MATCH(tbl_dailyDashboard[[#Headers],[percentSystemErrors]], tbl_dateHistory[#Headers], 0)), "-")</f>
        <v>x</v>
      </c>
      <c r="K1603" s="69"/>
    </row>
    <row r="1604" spans="2:11" x14ac:dyDescent="0.3">
      <c r="B1604" s="63"/>
      <c r="C1604" s="45" t="str">
        <f>IFERROR((INDEX(tbl_dateHistory[], tbl_dailyDashboard[[#This Row],[rowLookup]], 1)), "-")</f>
        <v>x</v>
      </c>
      <c r="D1604" s="48" t="str">
        <f>IFERROR(INDEX(tbl_dateHistory[], MATCH(tbl_dailyDashboard[[#This Row],[runDate]:[runDate]], tbl_dateHistory[[runDate]:[runDate]], 0), MATCH(tbl_dailyDashboard[[#Headers],[avgBotRunTime]], tbl_dateHistory[#Headers], 0)), "-")</f>
        <v>x</v>
      </c>
      <c r="E1604" s="48" t="str">
        <f>IFERROR(INDEX(tbl_dateHistory[], MATCH(tbl_dailyDashboard[[#This Row],[runDate]:[runDate]], tbl_dateHistory[[runDate]:[runDate]], 0), MATCH(tbl_dailyDashboard[[#Headers],[avgTransactionTime]], tbl_dateHistory[#Headers], 0)), "-")</f>
        <v>x</v>
      </c>
      <c r="F1604" s="5" t="str">
        <f>IFERROR(INDEX(tbl_dateHistory[], MATCH(tbl_dailyDashboard[[#This Row],[runDate]:[runDate]], tbl_dateHistory[[runDate]:[runDate]], 0), MATCH(tbl_dailyDashboard[[#Headers],[botRuns]], tbl_dateHistory[#Headers], 0)), "-")</f>
        <v>x</v>
      </c>
      <c r="G1604" s="6" t="str">
        <f>IFERROR(INDEX(tbl_dateHistory[], MATCH(tbl_dailyDashboard[[#This Row],[runDate]:[runDate]], tbl_dateHistory[[runDate]:[runDate]], 0), MATCH(tbl_dailyDashboard[[#Headers],[totalTransactions]], tbl_dateHistory[#Headers], 0)), "-")</f>
        <v>x</v>
      </c>
      <c r="H1604" s="46" t="str">
        <f>IFERROR(INDEX(tbl_dateHistory[], MATCH(tbl_dailyDashboard[[#This Row],[runDate]:[runDate]], tbl_dateHistory[[runDate]:[runDate]], 0), MATCH(tbl_dailyDashboard[[#Headers],[percentSuccessful]], tbl_dateHistory[#Headers], 0)), "-")</f>
        <v>x</v>
      </c>
      <c r="I1604" s="46" t="str">
        <f>IFERROR(INDEX(tbl_dateHistory[], MATCH(tbl_dailyDashboard[[#This Row],[runDate]:[runDate]], tbl_dateHistory[[runDate]:[runDate]], 0), MATCH(tbl_dailyDashboard[[#Headers],[percentBRE]], tbl_dateHistory[#Headers], 0)), "-")</f>
        <v>x</v>
      </c>
      <c r="J1604" s="47" t="str">
        <f>IFERROR(INDEX(tbl_dateHistory[], MATCH(tbl_dailyDashboard[[#This Row],[runDate]:[runDate]], tbl_dateHistory[[runDate]:[runDate]], 0), MATCH(tbl_dailyDashboard[[#Headers],[percentSystemErrors]], tbl_dateHistory[#Headers], 0)), "-")</f>
        <v>x</v>
      </c>
      <c r="K1604" s="69"/>
    </row>
    <row r="1605" spans="2:11" x14ac:dyDescent="0.3">
      <c r="B1605" s="63"/>
      <c r="C1605" s="45" t="str">
        <f>IFERROR((INDEX(tbl_dateHistory[], tbl_dailyDashboard[[#This Row],[rowLookup]], 1)), "-")</f>
        <v>x</v>
      </c>
      <c r="D1605" s="48" t="str">
        <f>IFERROR(INDEX(tbl_dateHistory[], MATCH(tbl_dailyDashboard[[#This Row],[runDate]:[runDate]], tbl_dateHistory[[runDate]:[runDate]], 0), MATCH(tbl_dailyDashboard[[#Headers],[avgBotRunTime]], tbl_dateHistory[#Headers], 0)), "-")</f>
        <v>x</v>
      </c>
      <c r="E1605" s="48" t="str">
        <f>IFERROR(INDEX(tbl_dateHistory[], MATCH(tbl_dailyDashboard[[#This Row],[runDate]:[runDate]], tbl_dateHistory[[runDate]:[runDate]], 0), MATCH(tbl_dailyDashboard[[#Headers],[avgTransactionTime]], tbl_dateHistory[#Headers], 0)), "-")</f>
        <v>x</v>
      </c>
      <c r="F1605" s="5" t="str">
        <f>IFERROR(INDEX(tbl_dateHistory[], MATCH(tbl_dailyDashboard[[#This Row],[runDate]:[runDate]], tbl_dateHistory[[runDate]:[runDate]], 0), MATCH(tbl_dailyDashboard[[#Headers],[botRuns]], tbl_dateHistory[#Headers], 0)), "-")</f>
        <v>x</v>
      </c>
      <c r="G1605" s="6" t="str">
        <f>IFERROR(INDEX(tbl_dateHistory[], MATCH(tbl_dailyDashboard[[#This Row],[runDate]:[runDate]], tbl_dateHistory[[runDate]:[runDate]], 0), MATCH(tbl_dailyDashboard[[#Headers],[totalTransactions]], tbl_dateHistory[#Headers], 0)), "-")</f>
        <v>x</v>
      </c>
      <c r="H1605" s="46" t="str">
        <f>IFERROR(INDEX(tbl_dateHistory[], MATCH(tbl_dailyDashboard[[#This Row],[runDate]:[runDate]], tbl_dateHistory[[runDate]:[runDate]], 0), MATCH(tbl_dailyDashboard[[#Headers],[percentSuccessful]], tbl_dateHistory[#Headers], 0)), "-")</f>
        <v>x</v>
      </c>
      <c r="I1605" s="46" t="str">
        <f>IFERROR(INDEX(tbl_dateHistory[], MATCH(tbl_dailyDashboard[[#This Row],[runDate]:[runDate]], tbl_dateHistory[[runDate]:[runDate]], 0), MATCH(tbl_dailyDashboard[[#Headers],[percentBRE]], tbl_dateHistory[#Headers], 0)), "-")</f>
        <v>x</v>
      </c>
      <c r="J1605" s="47" t="str">
        <f>IFERROR(INDEX(tbl_dateHistory[], MATCH(tbl_dailyDashboard[[#This Row],[runDate]:[runDate]], tbl_dateHistory[[runDate]:[runDate]], 0), MATCH(tbl_dailyDashboard[[#Headers],[percentSystemErrors]], tbl_dateHistory[#Headers], 0)), "-")</f>
        <v>x</v>
      </c>
      <c r="K1605" s="69"/>
    </row>
    <row r="1606" spans="2:11" x14ac:dyDescent="0.3">
      <c r="B1606" s="63"/>
      <c r="C1606" s="45" t="str">
        <f>IFERROR((INDEX(tbl_dateHistory[], tbl_dailyDashboard[[#This Row],[rowLookup]], 1)), "-")</f>
        <v>x</v>
      </c>
      <c r="D1606" s="48" t="str">
        <f>IFERROR(INDEX(tbl_dateHistory[], MATCH(tbl_dailyDashboard[[#This Row],[runDate]:[runDate]], tbl_dateHistory[[runDate]:[runDate]], 0), MATCH(tbl_dailyDashboard[[#Headers],[avgBotRunTime]], tbl_dateHistory[#Headers], 0)), "-")</f>
        <v>x</v>
      </c>
      <c r="E1606" s="48" t="str">
        <f>IFERROR(INDEX(tbl_dateHistory[], MATCH(tbl_dailyDashboard[[#This Row],[runDate]:[runDate]], tbl_dateHistory[[runDate]:[runDate]], 0), MATCH(tbl_dailyDashboard[[#Headers],[avgTransactionTime]], tbl_dateHistory[#Headers], 0)), "-")</f>
        <v>x</v>
      </c>
      <c r="F1606" s="5" t="str">
        <f>IFERROR(INDEX(tbl_dateHistory[], MATCH(tbl_dailyDashboard[[#This Row],[runDate]:[runDate]], tbl_dateHistory[[runDate]:[runDate]], 0), MATCH(tbl_dailyDashboard[[#Headers],[botRuns]], tbl_dateHistory[#Headers], 0)), "-")</f>
        <v>x</v>
      </c>
      <c r="G1606" s="6" t="str">
        <f>IFERROR(INDEX(tbl_dateHistory[], MATCH(tbl_dailyDashboard[[#This Row],[runDate]:[runDate]], tbl_dateHistory[[runDate]:[runDate]], 0), MATCH(tbl_dailyDashboard[[#Headers],[totalTransactions]], tbl_dateHistory[#Headers], 0)), "-")</f>
        <v>x</v>
      </c>
      <c r="H1606" s="46" t="str">
        <f>IFERROR(INDEX(tbl_dateHistory[], MATCH(tbl_dailyDashboard[[#This Row],[runDate]:[runDate]], tbl_dateHistory[[runDate]:[runDate]], 0), MATCH(tbl_dailyDashboard[[#Headers],[percentSuccessful]], tbl_dateHistory[#Headers], 0)), "-")</f>
        <v>x</v>
      </c>
      <c r="I1606" s="46" t="str">
        <f>IFERROR(INDEX(tbl_dateHistory[], MATCH(tbl_dailyDashboard[[#This Row],[runDate]:[runDate]], tbl_dateHistory[[runDate]:[runDate]], 0), MATCH(tbl_dailyDashboard[[#Headers],[percentBRE]], tbl_dateHistory[#Headers], 0)), "-")</f>
        <v>x</v>
      </c>
      <c r="J1606" s="47" t="str">
        <f>IFERROR(INDEX(tbl_dateHistory[], MATCH(tbl_dailyDashboard[[#This Row],[runDate]:[runDate]], tbl_dateHistory[[runDate]:[runDate]], 0), MATCH(tbl_dailyDashboard[[#Headers],[percentSystemErrors]], tbl_dateHistory[#Headers], 0)), "-")</f>
        <v>x</v>
      </c>
      <c r="K1606" s="69"/>
    </row>
    <row r="1607" spans="2:11" x14ac:dyDescent="0.3">
      <c r="B1607" s="63"/>
      <c r="C1607" s="45" t="str">
        <f>IFERROR((INDEX(tbl_dateHistory[], tbl_dailyDashboard[[#This Row],[rowLookup]], 1)), "-")</f>
        <v>x</v>
      </c>
      <c r="D1607" s="48" t="str">
        <f>IFERROR(INDEX(tbl_dateHistory[], MATCH(tbl_dailyDashboard[[#This Row],[runDate]:[runDate]], tbl_dateHistory[[runDate]:[runDate]], 0), MATCH(tbl_dailyDashboard[[#Headers],[avgBotRunTime]], tbl_dateHistory[#Headers], 0)), "-")</f>
        <v>x</v>
      </c>
      <c r="E1607" s="48" t="str">
        <f>IFERROR(INDEX(tbl_dateHistory[], MATCH(tbl_dailyDashboard[[#This Row],[runDate]:[runDate]], tbl_dateHistory[[runDate]:[runDate]], 0), MATCH(tbl_dailyDashboard[[#Headers],[avgTransactionTime]], tbl_dateHistory[#Headers], 0)), "-")</f>
        <v>x</v>
      </c>
      <c r="F1607" s="5" t="str">
        <f>IFERROR(INDEX(tbl_dateHistory[], MATCH(tbl_dailyDashboard[[#This Row],[runDate]:[runDate]], tbl_dateHistory[[runDate]:[runDate]], 0), MATCH(tbl_dailyDashboard[[#Headers],[botRuns]], tbl_dateHistory[#Headers], 0)), "-")</f>
        <v>x</v>
      </c>
      <c r="G1607" s="6" t="str">
        <f>IFERROR(INDEX(tbl_dateHistory[], MATCH(tbl_dailyDashboard[[#This Row],[runDate]:[runDate]], tbl_dateHistory[[runDate]:[runDate]], 0), MATCH(tbl_dailyDashboard[[#Headers],[totalTransactions]], tbl_dateHistory[#Headers], 0)), "-")</f>
        <v>x</v>
      </c>
      <c r="H1607" s="46" t="str">
        <f>IFERROR(INDEX(tbl_dateHistory[], MATCH(tbl_dailyDashboard[[#This Row],[runDate]:[runDate]], tbl_dateHistory[[runDate]:[runDate]], 0), MATCH(tbl_dailyDashboard[[#Headers],[percentSuccessful]], tbl_dateHistory[#Headers], 0)), "-")</f>
        <v>x</v>
      </c>
      <c r="I1607" s="46" t="str">
        <f>IFERROR(INDEX(tbl_dateHistory[], MATCH(tbl_dailyDashboard[[#This Row],[runDate]:[runDate]], tbl_dateHistory[[runDate]:[runDate]], 0), MATCH(tbl_dailyDashboard[[#Headers],[percentBRE]], tbl_dateHistory[#Headers], 0)), "-")</f>
        <v>x</v>
      </c>
      <c r="J1607" s="47" t="str">
        <f>IFERROR(INDEX(tbl_dateHistory[], MATCH(tbl_dailyDashboard[[#This Row],[runDate]:[runDate]], tbl_dateHistory[[runDate]:[runDate]], 0), MATCH(tbl_dailyDashboard[[#Headers],[percentSystemErrors]], tbl_dateHistory[#Headers], 0)), "-")</f>
        <v>x</v>
      </c>
      <c r="K1607" s="69"/>
    </row>
    <row r="1608" spans="2:11" x14ac:dyDescent="0.3">
      <c r="B1608" s="63"/>
      <c r="C1608" s="45" t="str">
        <f>IFERROR((INDEX(tbl_dateHistory[], tbl_dailyDashboard[[#This Row],[rowLookup]], 1)), "-")</f>
        <v>x</v>
      </c>
      <c r="D1608" s="48" t="str">
        <f>IFERROR(INDEX(tbl_dateHistory[], MATCH(tbl_dailyDashboard[[#This Row],[runDate]:[runDate]], tbl_dateHistory[[runDate]:[runDate]], 0), MATCH(tbl_dailyDashboard[[#Headers],[avgBotRunTime]], tbl_dateHistory[#Headers], 0)), "-")</f>
        <v>x</v>
      </c>
      <c r="E1608" s="48" t="str">
        <f>IFERROR(INDEX(tbl_dateHistory[], MATCH(tbl_dailyDashboard[[#This Row],[runDate]:[runDate]], tbl_dateHistory[[runDate]:[runDate]], 0), MATCH(tbl_dailyDashboard[[#Headers],[avgTransactionTime]], tbl_dateHistory[#Headers], 0)), "-")</f>
        <v>x</v>
      </c>
      <c r="F1608" s="5" t="str">
        <f>IFERROR(INDEX(tbl_dateHistory[], MATCH(tbl_dailyDashboard[[#This Row],[runDate]:[runDate]], tbl_dateHistory[[runDate]:[runDate]], 0), MATCH(tbl_dailyDashboard[[#Headers],[botRuns]], tbl_dateHistory[#Headers], 0)), "-")</f>
        <v>x</v>
      </c>
      <c r="G1608" s="6" t="str">
        <f>IFERROR(INDEX(tbl_dateHistory[], MATCH(tbl_dailyDashboard[[#This Row],[runDate]:[runDate]], tbl_dateHistory[[runDate]:[runDate]], 0), MATCH(tbl_dailyDashboard[[#Headers],[totalTransactions]], tbl_dateHistory[#Headers], 0)), "-")</f>
        <v>x</v>
      </c>
      <c r="H1608" s="46" t="str">
        <f>IFERROR(INDEX(tbl_dateHistory[], MATCH(tbl_dailyDashboard[[#This Row],[runDate]:[runDate]], tbl_dateHistory[[runDate]:[runDate]], 0), MATCH(tbl_dailyDashboard[[#Headers],[percentSuccessful]], tbl_dateHistory[#Headers], 0)), "-")</f>
        <v>x</v>
      </c>
      <c r="I1608" s="46" t="str">
        <f>IFERROR(INDEX(tbl_dateHistory[], MATCH(tbl_dailyDashboard[[#This Row],[runDate]:[runDate]], tbl_dateHistory[[runDate]:[runDate]], 0), MATCH(tbl_dailyDashboard[[#Headers],[percentBRE]], tbl_dateHistory[#Headers], 0)), "-")</f>
        <v>x</v>
      </c>
      <c r="J1608" s="47" t="str">
        <f>IFERROR(INDEX(tbl_dateHistory[], MATCH(tbl_dailyDashboard[[#This Row],[runDate]:[runDate]], tbl_dateHistory[[runDate]:[runDate]], 0), MATCH(tbl_dailyDashboard[[#Headers],[percentSystemErrors]], tbl_dateHistory[#Headers], 0)), "-")</f>
        <v>x</v>
      </c>
      <c r="K1608" s="69"/>
    </row>
    <row r="1609" spans="2:11" x14ac:dyDescent="0.3">
      <c r="B1609" s="63"/>
      <c r="C1609" s="45" t="str">
        <f>IFERROR((INDEX(tbl_dateHistory[], tbl_dailyDashboard[[#This Row],[rowLookup]], 1)), "-")</f>
        <v>x</v>
      </c>
      <c r="D1609" s="48" t="str">
        <f>IFERROR(INDEX(tbl_dateHistory[], MATCH(tbl_dailyDashboard[[#This Row],[runDate]:[runDate]], tbl_dateHistory[[runDate]:[runDate]], 0), MATCH(tbl_dailyDashboard[[#Headers],[avgBotRunTime]], tbl_dateHistory[#Headers], 0)), "-")</f>
        <v>x</v>
      </c>
      <c r="E1609" s="48" t="str">
        <f>IFERROR(INDEX(tbl_dateHistory[], MATCH(tbl_dailyDashboard[[#This Row],[runDate]:[runDate]], tbl_dateHistory[[runDate]:[runDate]], 0), MATCH(tbl_dailyDashboard[[#Headers],[avgTransactionTime]], tbl_dateHistory[#Headers], 0)), "-")</f>
        <v>x</v>
      </c>
      <c r="F1609" s="5" t="str">
        <f>IFERROR(INDEX(tbl_dateHistory[], MATCH(tbl_dailyDashboard[[#This Row],[runDate]:[runDate]], tbl_dateHistory[[runDate]:[runDate]], 0), MATCH(tbl_dailyDashboard[[#Headers],[botRuns]], tbl_dateHistory[#Headers], 0)), "-")</f>
        <v>x</v>
      </c>
      <c r="G1609" s="6" t="str">
        <f>IFERROR(INDEX(tbl_dateHistory[], MATCH(tbl_dailyDashboard[[#This Row],[runDate]:[runDate]], tbl_dateHistory[[runDate]:[runDate]], 0), MATCH(tbl_dailyDashboard[[#Headers],[totalTransactions]], tbl_dateHistory[#Headers], 0)), "-")</f>
        <v>x</v>
      </c>
      <c r="H1609" s="46" t="str">
        <f>IFERROR(INDEX(tbl_dateHistory[], MATCH(tbl_dailyDashboard[[#This Row],[runDate]:[runDate]], tbl_dateHistory[[runDate]:[runDate]], 0), MATCH(tbl_dailyDashboard[[#Headers],[percentSuccessful]], tbl_dateHistory[#Headers], 0)), "-")</f>
        <v>x</v>
      </c>
      <c r="I1609" s="46" t="str">
        <f>IFERROR(INDEX(tbl_dateHistory[], MATCH(tbl_dailyDashboard[[#This Row],[runDate]:[runDate]], tbl_dateHistory[[runDate]:[runDate]], 0), MATCH(tbl_dailyDashboard[[#Headers],[percentBRE]], tbl_dateHistory[#Headers], 0)), "-")</f>
        <v>x</v>
      </c>
      <c r="J1609" s="47" t="str">
        <f>IFERROR(INDEX(tbl_dateHistory[], MATCH(tbl_dailyDashboard[[#This Row],[runDate]:[runDate]], tbl_dateHistory[[runDate]:[runDate]], 0), MATCH(tbl_dailyDashboard[[#Headers],[percentSystemErrors]], tbl_dateHistory[#Headers], 0)), "-")</f>
        <v>x</v>
      </c>
      <c r="K1609" s="69"/>
    </row>
    <row r="1610" spans="2:11" x14ac:dyDescent="0.3">
      <c r="B1610" s="63"/>
      <c r="C1610" s="45" t="str">
        <f>IFERROR((INDEX(tbl_dateHistory[], tbl_dailyDashboard[[#This Row],[rowLookup]], 1)), "-")</f>
        <v>x</v>
      </c>
      <c r="D1610" s="48" t="str">
        <f>IFERROR(INDEX(tbl_dateHistory[], MATCH(tbl_dailyDashboard[[#This Row],[runDate]:[runDate]], tbl_dateHistory[[runDate]:[runDate]], 0), MATCH(tbl_dailyDashboard[[#Headers],[avgBotRunTime]], tbl_dateHistory[#Headers], 0)), "-")</f>
        <v>x</v>
      </c>
      <c r="E1610" s="48" t="str">
        <f>IFERROR(INDEX(tbl_dateHistory[], MATCH(tbl_dailyDashboard[[#This Row],[runDate]:[runDate]], tbl_dateHistory[[runDate]:[runDate]], 0), MATCH(tbl_dailyDashboard[[#Headers],[avgTransactionTime]], tbl_dateHistory[#Headers], 0)), "-")</f>
        <v>x</v>
      </c>
      <c r="F1610" s="5" t="str">
        <f>IFERROR(INDEX(tbl_dateHistory[], MATCH(tbl_dailyDashboard[[#This Row],[runDate]:[runDate]], tbl_dateHistory[[runDate]:[runDate]], 0), MATCH(tbl_dailyDashboard[[#Headers],[botRuns]], tbl_dateHistory[#Headers], 0)), "-")</f>
        <v>x</v>
      </c>
      <c r="G1610" s="6" t="str">
        <f>IFERROR(INDEX(tbl_dateHistory[], MATCH(tbl_dailyDashboard[[#This Row],[runDate]:[runDate]], tbl_dateHistory[[runDate]:[runDate]], 0), MATCH(tbl_dailyDashboard[[#Headers],[totalTransactions]], tbl_dateHistory[#Headers], 0)), "-")</f>
        <v>x</v>
      </c>
      <c r="H1610" s="46" t="str">
        <f>IFERROR(INDEX(tbl_dateHistory[], MATCH(tbl_dailyDashboard[[#This Row],[runDate]:[runDate]], tbl_dateHistory[[runDate]:[runDate]], 0), MATCH(tbl_dailyDashboard[[#Headers],[percentSuccessful]], tbl_dateHistory[#Headers], 0)), "-")</f>
        <v>x</v>
      </c>
      <c r="I1610" s="46" t="str">
        <f>IFERROR(INDEX(tbl_dateHistory[], MATCH(tbl_dailyDashboard[[#This Row],[runDate]:[runDate]], tbl_dateHistory[[runDate]:[runDate]], 0), MATCH(tbl_dailyDashboard[[#Headers],[percentBRE]], tbl_dateHistory[#Headers], 0)), "-")</f>
        <v>x</v>
      </c>
      <c r="J1610" s="47" t="str">
        <f>IFERROR(INDEX(tbl_dateHistory[], MATCH(tbl_dailyDashboard[[#This Row],[runDate]:[runDate]], tbl_dateHistory[[runDate]:[runDate]], 0), MATCH(tbl_dailyDashboard[[#Headers],[percentSystemErrors]], tbl_dateHistory[#Headers], 0)), "-")</f>
        <v>x</v>
      </c>
      <c r="K1610" s="69"/>
    </row>
    <row r="1611" spans="2:11" x14ac:dyDescent="0.3">
      <c r="B1611" s="63"/>
      <c r="C1611" s="45" t="str">
        <f>IFERROR((INDEX(tbl_dateHistory[], tbl_dailyDashboard[[#This Row],[rowLookup]], 1)), "-")</f>
        <v>x</v>
      </c>
      <c r="D1611" s="48" t="str">
        <f>IFERROR(INDEX(tbl_dateHistory[], MATCH(tbl_dailyDashboard[[#This Row],[runDate]:[runDate]], tbl_dateHistory[[runDate]:[runDate]], 0), MATCH(tbl_dailyDashboard[[#Headers],[avgBotRunTime]], tbl_dateHistory[#Headers], 0)), "-")</f>
        <v>x</v>
      </c>
      <c r="E1611" s="48" t="str">
        <f>IFERROR(INDEX(tbl_dateHistory[], MATCH(tbl_dailyDashboard[[#This Row],[runDate]:[runDate]], tbl_dateHistory[[runDate]:[runDate]], 0), MATCH(tbl_dailyDashboard[[#Headers],[avgTransactionTime]], tbl_dateHistory[#Headers], 0)), "-")</f>
        <v>x</v>
      </c>
      <c r="F1611" s="5" t="str">
        <f>IFERROR(INDEX(tbl_dateHistory[], MATCH(tbl_dailyDashboard[[#This Row],[runDate]:[runDate]], tbl_dateHistory[[runDate]:[runDate]], 0), MATCH(tbl_dailyDashboard[[#Headers],[botRuns]], tbl_dateHistory[#Headers], 0)), "-")</f>
        <v>x</v>
      </c>
      <c r="G1611" s="6" t="str">
        <f>IFERROR(INDEX(tbl_dateHistory[], MATCH(tbl_dailyDashboard[[#This Row],[runDate]:[runDate]], tbl_dateHistory[[runDate]:[runDate]], 0), MATCH(tbl_dailyDashboard[[#Headers],[totalTransactions]], tbl_dateHistory[#Headers], 0)), "-")</f>
        <v>x</v>
      </c>
      <c r="H1611" s="46" t="str">
        <f>IFERROR(INDEX(tbl_dateHistory[], MATCH(tbl_dailyDashboard[[#This Row],[runDate]:[runDate]], tbl_dateHistory[[runDate]:[runDate]], 0), MATCH(tbl_dailyDashboard[[#Headers],[percentSuccessful]], tbl_dateHistory[#Headers], 0)), "-")</f>
        <v>x</v>
      </c>
      <c r="I1611" s="46" t="str">
        <f>IFERROR(INDEX(tbl_dateHistory[], MATCH(tbl_dailyDashboard[[#This Row],[runDate]:[runDate]], tbl_dateHistory[[runDate]:[runDate]], 0), MATCH(tbl_dailyDashboard[[#Headers],[percentBRE]], tbl_dateHistory[#Headers], 0)), "-")</f>
        <v>x</v>
      </c>
      <c r="J1611" s="47" t="str">
        <f>IFERROR(INDEX(tbl_dateHistory[], MATCH(tbl_dailyDashboard[[#This Row],[runDate]:[runDate]], tbl_dateHistory[[runDate]:[runDate]], 0), MATCH(tbl_dailyDashboard[[#Headers],[percentSystemErrors]], tbl_dateHistory[#Headers], 0)), "-")</f>
        <v>x</v>
      </c>
      <c r="K1611" s="69"/>
    </row>
    <row r="1612" spans="2:11" x14ac:dyDescent="0.3">
      <c r="B1612" s="63"/>
      <c r="C1612" s="45" t="str">
        <f>IFERROR((INDEX(tbl_dateHistory[], tbl_dailyDashboard[[#This Row],[rowLookup]], 1)), "-")</f>
        <v>x</v>
      </c>
      <c r="D1612" s="48" t="str">
        <f>IFERROR(INDEX(tbl_dateHistory[], MATCH(tbl_dailyDashboard[[#This Row],[runDate]:[runDate]], tbl_dateHistory[[runDate]:[runDate]], 0), MATCH(tbl_dailyDashboard[[#Headers],[avgBotRunTime]], tbl_dateHistory[#Headers], 0)), "-")</f>
        <v>x</v>
      </c>
      <c r="E1612" s="48" t="str">
        <f>IFERROR(INDEX(tbl_dateHistory[], MATCH(tbl_dailyDashboard[[#This Row],[runDate]:[runDate]], tbl_dateHistory[[runDate]:[runDate]], 0), MATCH(tbl_dailyDashboard[[#Headers],[avgTransactionTime]], tbl_dateHistory[#Headers], 0)), "-")</f>
        <v>x</v>
      </c>
      <c r="F1612" s="5" t="str">
        <f>IFERROR(INDEX(tbl_dateHistory[], MATCH(tbl_dailyDashboard[[#This Row],[runDate]:[runDate]], tbl_dateHistory[[runDate]:[runDate]], 0), MATCH(tbl_dailyDashboard[[#Headers],[botRuns]], tbl_dateHistory[#Headers], 0)), "-")</f>
        <v>x</v>
      </c>
      <c r="G1612" s="6" t="str">
        <f>IFERROR(INDEX(tbl_dateHistory[], MATCH(tbl_dailyDashboard[[#This Row],[runDate]:[runDate]], tbl_dateHistory[[runDate]:[runDate]], 0), MATCH(tbl_dailyDashboard[[#Headers],[totalTransactions]], tbl_dateHistory[#Headers], 0)), "-")</f>
        <v>x</v>
      </c>
      <c r="H1612" s="46" t="str">
        <f>IFERROR(INDEX(tbl_dateHistory[], MATCH(tbl_dailyDashboard[[#This Row],[runDate]:[runDate]], tbl_dateHistory[[runDate]:[runDate]], 0), MATCH(tbl_dailyDashboard[[#Headers],[percentSuccessful]], tbl_dateHistory[#Headers], 0)), "-")</f>
        <v>x</v>
      </c>
      <c r="I1612" s="46" t="str">
        <f>IFERROR(INDEX(tbl_dateHistory[], MATCH(tbl_dailyDashboard[[#This Row],[runDate]:[runDate]], tbl_dateHistory[[runDate]:[runDate]], 0), MATCH(tbl_dailyDashboard[[#Headers],[percentBRE]], tbl_dateHistory[#Headers], 0)), "-")</f>
        <v>x</v>
      </c>
      <c r="J1612" s="47" t="str">
        <f>IFERROR(INDEX(tbl_dateHistory[], MATCH(tbl_dailyDashboard[[#This Row],[runDate]:[runDate]], tbl_dateHistory[[runDate]:[runDate]], 0), MATCH(tbl_dailyDashboard[[#Headers],[percentSystemErrors]], tbl_dateHistory[#Headers], 0)), "-")</f>
        <v>x</v>
      </c>
      <c r="K1612" s="69"/>
    </row>
    <row r="1613" spans="2:11" x14ac:dyDescent="0.3">
      <c r="B1613" s="63"/>
      <c r="C1613" s="45" t="str">
        <f>IFERROR((INDEX(tbl_dateHistory[], tbl_dailyDashboard[[#This Row],[rowLookup]], 1)), "-")</f>
        <v>x</v>
      </c>
      <c r="D1613" s="48" t="str">
        <f>IFERROR(INDEX(tbl_dateHistory[], MATCH(tbl_dailyDashboard[[#This Row],[runDate]:[runDate]], tbl_dateHistory[[runDate]:[runDate]], 0), MATCH(tbl_dailyDashboard[[#Headers],[avgBotRunTime]], tbl_dateHistory[#Headers], 0)), "-")</f>
        <v>x</v>
      </c>
      <c r="E1613" s="48" t="str">
        <f>IFERROR(INDEX(tbl_dateHistory[], MATCH(tbl_dailyDashboard[[#This Row],[runDate]:[runDate]], tbl_dateHistory[[runDate]:[runDate]], 0), MATCH(tbl_dailyDashboard[[#Headers],[avgTransactionTime]], tbl_dateHistory[#Headers], 0)), "-")</f>
        <v>x</v>
      </c>
      <c r="F1613" s="5" t="str">
        <f>IFERROR(INDEX(tbl_dateHistory[], MATCH(tbl_dailyDashboard[[#This Row],[runDate]:[runDate]], tbl_dateHistory[[runDate]:[runDate]], 0), MATCH(tbl_dailyDashboard[[#Headers],[botRuns]], tbl_dateHistory[#Headers], 0)), "-")</f>
        <v>x</v>
      </c>
      <c r="G1613" s="6" t="str">
        <f>IFERROR(INDEX(tbl_dateHistory[], MATCH(tbl_dailyDashboard[[#This Row],[runDate]:[runDate]], tbl_dateHistory[[runDate]:[runDate]], 0), MATCH(tbl_dailyDashboard[[#Headers],[totalTransactions]], tbl_dateHistory[#Headers], 0)), "-")</f>
        <v>x</v>
      </c>
      <c r="H1613" s="46" t="str">
        <f>IFERROR(INDEX(tbl_dateHistory[], MATCH(tbl_dailyDashboard[[#This Row],[runDate]:[runDate]], tbl_dateHistory[[runDate]:[runDate]], 0), MATCH(tbl_dailyDashboard[[#Headers],[percentSuccessful]], tbl_dateHistory[#Headers], 0)), "-")</f>
        <v>x</v>
      </c>
      <c r="I1613" s="46" t="str">
        <f>IFERROR(INDEX(tbl_dateHistory[], MATCH(tbl_dailyDashboard[[#This Row],[runDate]:[runDate]], tbl_dateHistory[[runDate]:[runDate]], 0), MATCH(tbl_dailyDashboard[[#Headers],[percentBRE]], tbl_dateHistory[#Headers], 0)), "-")</f>
        <v>x</v>
      </c>
      <c r="J1613" s="47" t="str">
        <f>IFERROR(INDEX(tbl_dateHistory[], MATCH(tbl_dailyDashboard[[#This Row],[runDate]:[runDate]], tbl_dateHistory[[runDate]:[runDate]], 0), MATCH(tbl_dailyDashboard[[#Headers],[percentSystemErrors]], tbl_dateHistory[#Headers], 0)), "-")</f>
        <v>x</v>
      </c>
      <c r="K1613" s="69"/>
    </row>
    <row r="1614" spans="2:11" x14ac:dyDescent="0.3">
      <c r="B1614" s="63"/>
      <c r="C1614" s="45" t="str">
        <f>IFERROR((INDEX(tbl_dateHistory[], tbl_dailyDashboard[[#This Row],[rowLookup]], 1)), "-")</f>
        <v>x</v>
      </c>
      <c r="D1614" s="48" t="str">
        <f>IFERROR(INDEX(tbl_dateHistory[], MATCH(tbl_dailyDashboard[[#This Row],[runDate]:[runDate]], tbl_dateHistory[[runDate]:[runDate]], 0), MATCH(tbl_dailyDashboard[[#Headers],[avgBotRunTime]], tbl_dateHistory[#Headers], 0)), "-")</f>
        <v>x</v>
      </c>
      <c r="E1614" s="48" t="str">
        <f>IFERROR(INDEX(tbl_dateHistory[], MATCH(tbl_dailyDashboard[[#This Row],[runDate]:[runDate]], tbl_dateHistory[[runDate]:[runDate]], 0), MATCH(tbl_dailyDashboard[[#Headers],[avgTransactionTime]], tbl_dateHistory[#Headers], 0)), "-")</f>
        <v>x</v>
      </c>
      <c r="F1614" s="5" t="str">
        <f>IFERROR(INDEX(tbl_dateHistory[], MATCH(tbl_dailyDashboard[[#This Row],[runDate]:[runDate]], tbl_dateHistory[[runDate]:[runDate]], 0), MATCH(tbl_dailyDashboard[[#Headers],[botRuns]], tbl_dateHistory[#Headers], 0)), "-")</f>
        <v>x</v>
      </c>
      <c r="G1614" s="6" t="str">
        <f>IFERROR(INDEX(tbl_dateHistory[], MATCH(tbl_dailyDashboard[[#This Row],[runDate]:[runDate]], tbl_dateHistory[[runDate]:[runDate]], 0), MATCH(tbl_dailyDashboard[[#Headers],[totalTransactions]], tbl_dateHistory[#Headers], 0)), "-")</f>
        <v>x</v>
      </c>
      <c r="H1614" s="46" t="str">
        <f>IFERROR(INDEX(tbl_dateHistory[], MATCH(tbl_dailyDashboard[[#This Row],[runDate]:[runDate]], tbl_dateHistory[[runDate]:[runDate]], 0), MATCH(tbl_dailyDashboard[[#Headers],[percentSuccessful]], tbl_dateHistory[#Headers], 0)), "-")</f>
        <v>x</v>
      </c>
      <c r="I1614" s="46" t="str">
        <f>IFERROR(INDEX(tbl_dateHistory[], MATCH(tbl_dailyDashboard[[#This Row],[runDate]:[runDate]], tbl_dateHistory[[runDate]:[runDate]], 0), MATCH(tbl_dailyDashboard[[#Headers],[percentBRE]], tbl_dateHistory[#Headers], 0)), "-")</f>
        <v>x</v>
      </c>
      <c r="J1614" s="47" t="str">
        <f>IFERROR(INDEX(tbl_dateHistory[], MATCH(tbl_dailyDashboard[[#This Row],[runDate]:[runDate]], tbl_dateHistory[[runDate]:[runDate]], 0), MATCH(tbl_dailyDashboard[[#Headers],[percentSystemErrors]], tbl_dateHistory[#Headers], 0)), "-")</f>
        <v>x</v>
      </c>
      <c r="K1614" s="69"/>
    </row>
    <row r="1615" spans="2:11" x14ac:dyDescent="0.3">
      <c r="B1615" s="63"/>
      <c r="C1615" s="45" t="str">
        <f>IFERROR((INDEX(tbl_dateHistory[], tbl_dailyDashboard[[#This Row],[rowLookup]], 1)), "-")</f>
        <v>x</v>
      </c>
      <c r="D1615" s="48" t="str">
        <f>IFERROR(INDEX(tbl_dateHistory[], MATCH(tbl_dailyDashboard[[#This Row],[runDate]:[runDate]], tbl_dateHistory[[runDate]:[runDate]], 0), MATCH(tbl_dailyDashboard[[#Headers],[avgBotRunTime]], tbl_dateHistory[#Headers], 0)), "-")</f>
        <v>x</v>
      </c>
      <c r="E1615" s="48" t="str">
        <f>IFERROR(INDEX(tbl_dateHistory[], MATCH(tbl_dailyDashboard[[#This Row],[runDate]:[runDate]], tbl_dateHistory[[runDate]:[runDate]], 0), MATCH(tbl_dailyDashboard[[#Headers],[avgTransactionTime]], tbl_dateHistory[#Headers], 0)), "-")</f>
        <v>x</v>
      </c>
      <c r="F1615" s="5" t="str">
        <f>IFERROR(INDEX(tbl_dateHistory[], MATCH(tbl_dailyDashboard[[#This Row],[runDate]:[runDate]], tbl_dateHistory[[runDate]:[runDate]], 0), MATCH(tbl_dailyDashboard[[#Headers],[botRuns]], tbl_dateHistory[#Headers], 0)), "-")</f>
        <v>x</v>
      </c>
      <c r="G1615" s="6" t="str">
        <f>IFERROR(INDEX(tbl_dateHistory[], MATCH(tbl_dailyDashboard[[#This Row],[runDate]:[runDate]], tbl_dateHistory[[runDate]:[runDate]], 0), MATCH(tbl_dailyDashboard[[#Headers],[totalTransactions]], tbl_dateHistory[#Headers], 0)), "-")</f>
        <v>x</v>
      </c>
      <c r="H1615" s="46" t="str">
        <f>IFERROR(INDEX(tbl_dateHistory[], MATCH(tbl_dailyDashboard[[#This Row],[runDate]:[runDate]], tbl_dateHistory[[runDate]:[runDate]], 0), MATCH(tbl_dailyDashboard[[#Headers],[percentSuccessful]], tbl_dateHistory[#Headers], 0)), "-")</f>
        <v>x</v>
      </c>
      <c r="I1615" s="46" t="str">
        <f>IFERROR(INDEX(tbl_dateHistory[], MATCH(tbl_dailyDashboard[[#This Row],[runDate]:[runDate]], tbl_dateHistory[[runDate]:[runDate]], 0), MATCH(tbl_dailyDashboard[[#Headers],[percentBRE]], tbl_dateHistory[#Headers], 0)), "-")</f>
        <v>x</v>
      </c>
      <c r="J1615" s="47" t="str">
        <f>IFERROR(INDEX(tbl_dateHistory[], MATCH(tbl_dailyDashboard[[#This Row],[runDate]:[runDate]], tbl_dateHistory[[runDate]:[runDate]], 0), MATCH(tbl_dailyDashboard[[#Headers],[percentSystemErrors]], tbl_dateHistory[#Headers], 0)), "-")</f>
        <v>x</v>
      </c>
      <c r="K1615" s="69"/>
    </row>
    <row r="1616" spans="2:11" x14ac:dyDescent="0.3">
      <c r="B1616" s="63"/>
      <c r="C1616" s="45" t="str">
        <f>IFERROR((INDEX(tbl_dateHistory[], tbl_dailyDashboard[[#This Row],[rowLookup]], 1)), "-")</f>
        <v>x</v>
      </c>
      <c r="D1616" s="48" t="str">
        <f>IFERROR(INDEX(tbl_dateHistory[], MATCH(tbl_dailyDashboard[[#This Row],[runDate]:[runDate]], tbl_dateHistory[[runDate]:[runDate]], 0), MATCH(tbl_dailyDashboard[[#Headers],[avgBotRunTime]], tbl_dateHistory[#Headers], 0)), "-")</f>
        <v>x</v>
      </c>
      <c r="E1616" s="48" t="str">
        <f>IFERROR(INDEX(tbl_dateHistory[], MATCH(tbl_dailyDashboard[[#This Row],[runDate]:[runDate]], tbl_dateHistory[[runDate]:[runDate]], 0), MATCH(tbl_dailyDashboard[[#Headers],[avgTransactionTime]], tbl_dateHistory[#Headers], 0)), "-")</f>
        <v>x</v>
      </c>
      <c r="F1616" s="5" t="str">
        <f>IFERROR(INDEX(tbl_dateHistory[], MATCH(tbl_dailyDashboard[[#This Row],[runDate]:[runDate]], tbl_dateHistory[[runDate]:[runDate]], 0), MATCH(tbl_dailyDashboard[[#Headers],[botRuns]], tbl_dateHistory[#Headers], 0)), "-")</f>
        <v>x</v>
      </c>
      <c r="G1616" s="6" t="str">
        <f>IFERROR(INDEX(tbl_dateHistory[], MATCH(tbl_dailyDashboard[[#This Row],[runDate]:[runDate]], tbl_dateHistory[[runDate]:[runDate]], 0), MATCH(tbl_dailyDashboard[[#Headers],[totalTransactions]], tbl_dateHistory[#Headers], 0)), "-")</f>
        <v>x</v>
      </c>
      <c r="H1616" s="46" t="str">
        <f>IFERROR(INDEX(tbl_dateHistory[], MATCH(tbl_dailyDashboard[[#This Row],[runDate]:[runDate]], tbl_dateHistory[[runDate]:[runDate]], 0), MATCH(tbl_dailyDashboard[[#Headers],[percentSuccessful]], tbl_dateHistory[#Headers], 0)), "-")</f>
        <v>x</v>
      </c>
      <c r="I1616" s="46" t="str">
        <f>IFERROR(INDEX(tbl_dateHistory[], MATCH(tbl_dailyDashboard[[#This Row],[runDate]:[runDate]], tbl_dateHistory[[runDate]:[runDate]], 0), MATCH(tbl_dailyDashboard[[#Headers],[percentBRE]], tbl_dateHistory[#Headers], 0)), "-")</f>
        <v>x</v>
      </c>
      <c r="J1616" s="47" t="str">
        <f>IFERROR(INDEX(tbl_dateHistory[], MATCH(tbl_dailyDashboard[[#This Row],[runDate]:[runDate]], tbl_dateHistory[[runDate]:[runDate]], 0), MATCH(tbl_dailyDashboard[[#Headers],[percentSystemErrors]], tbl_dateHistory[#Headers], 0)), "-")</f>
        <v>x</v>
      </c>
      <c r="K1616" s="69"/>
    </row>
    <row r="1617" spans="2:11" x14ac:dyDescent="0.3">
      <c r="B1617" s="63"/>
      <c r="C1617" s="45" t="str">
        <f>IFERROR((INDEX(tbl_dateHistory[], tbl_dailyDashboard[[#This Row],[rowLookup]], 1)), "-")</f>
        <v>x</v>
      </c>
      <c r="D1617" s="48" t="str">
        <f>IFERROR(INDEX(tbl_dateHistory[], MATCH(tbl_dailyDashboard[[#This Row],[runDate]:[runDate]], tbl_dateHistory[[runDate]:[runDate]], 0), MATCH(tbl_dailyDashboard[[#Headers],[avgBotRunTime]], tbl_dateHistory[#Headers], 0)), "-")</f>
        <v>x</v>
      </c>
      <c r="E1617" s="48" t="str">
        <f>IFERROR(INDEX(tbl_dateHistory[], MATCH(tbl_dailyDashboard[[#This Row],[runDate]:[runDate]], tbl_dateHistory[[runDate]:[runDate]], 0), MATCH(tbl_dailyDashboard[[#Headers],[avgTransactionTime]], tbl_dateHistory[#Headers], 0)), "-")</f>
        <v>x</v>
      </c>
      <c r="F1617" s="5" t="str">
        <f>IFERROR(INDEX(tbl_dateHistory[], MATCH(tbl_dailyDashboard[[#This Row],[runDate]:[runDate]], tbl_dateHistory[[runDate]:[runDate]], 0), MATCH(tbl_dailyDashboard[[#Headers],[botRuns]], tbl_dateHistory[#Headers], 0)), "-")</f>
        <v>x</v>
      </c>
      <c r="G1617" s="6" t="str">
        <f>IFERROR(INDEX(tbl_dateHistory[], MATCH(tbl_dailyDashboard[[#This Row],[runDate]:[runDate]], tbl_dateHistory[[runDate]:[runDate]], 0), MATCH(tbl_dailyDashboard[[#Headers],[totalTransactions]], tbl_dateHistory[#Headers], 0)), "-")</f>
        <v>x</v>
      </c>
      <c r="H1617" s="46" t="str">
        <f>IFERROR(INDEX(tbl_dateHistory[], MATCH(tbl_dailyDashboard[[#This Row],[runDate]:[runDate]], tbl_dateHistory[[runDate]:[runDate]], 0), MATCH(tbl_dailyDashboard[[#Headers],[percentSuccessful]], tbl_dateHistory[#Headers], 0)), "-")</f>
        <v>x</v>
      </c>
      <c r="I1617" s="46" t="str">
        <f>IFERROR(INDEX(tbl_dateHistory[], MATCH(tbl_dailyDashboard[[#This Row],[runDate]:[runDate]], tbl_dateHistory[[runDate]:[runDate]], 0), MATCH(tbl_dailyDashboard[[#Headers],[percentBRE]], tbl_dateHistory[#Headers], 0)), "-")</f>
        <v>x</v>
      </c>
      <c r="J1617" s="47" t="str">
        <f>IFERROR(INDEX(tbl_dateHistory[], MATCH(tbl_dailyDashboard[[#This Row],[runDate]:[runDate]], tbl_dateHistory[[runDate]:[runDate]], 0), MATCH(tbl_dailyDashboard[[#Headers],[percentSystemErrors]], tbl_dateHistory[#Headers], 0)), "-")</f>
        <v>x</v>
      </c>
      <c r="K1617" s="69"/>
    </row>
    <row r="1618" spans="2:11" x14ac:dyDescent="0.3">
      <c r="B1618" s="63"/>
      <c r="C1618" s="45" t="str">
        <f>IFERROR((INDEX(tbl_dateHistory[], tbl_dailyDashboard[[#This Row],[rowLookup]], 1)), "-")</f>
        <v>x</v>
      </c>
      <c r="D1618" s="48" t="str">
        <f>IFERROR(INDEX(tbl_dateHistory[], MATCH(tbl_dailyDashboard[[#This Row],[runDate]:[runDate]], tbl_dateHistory[[runDate]:[runDate]], 0), MATCH(tbl_dailyDashboard[[#Headers],[avgBotRunTime]], tbl_dateHistory[#Headers], 0)), "-")</f>
        <v>x</v>
      </c>
      <c r="E1618" s="48" t="str">
        <f>IFERROR(INDEX(tbl_dateHistory[], MATCH(tbl_dailyDashboard[[#This Row],[runDate]:[runDate]], tbl_dateHistory[[runDate]:[runDate]], 0), MATCH(tbl_dailyDashboard[[#Headers],[avgTransactionTime]], tbl_dateHistory[#Headers], 0)), "-")</f>
        <v>x</v>
      </c>
      <c r="F1618" s="5" t="str">
        <f>IFERROR(INDEX(tbl_dateHistory[], MATCH(tbl_dailyDashboard[[#This Row],[runDate]:[runDate]], tbl_dateHistory[[runDate]:[runDate]], 0), MATCH(tbl_dailyDashboard[[#Headers],[botRuns]], tbl_dateHistory[#Headers], 0)), "-")</f>
        <v>x</v>
      </c>
      <c r="G1618" s="6" t="str">
        <f>IFERROR(INDEX(tbl_dateHistory[], MATCH(tbl_dailyDashboard[[#This Row],[runDate]:[runDate]], tbl_dateHistory[[runDate]:[runDate]], 0), MATCH(tbl_dailyDashboard[[#Headers],[totalTransactions]], tbl_dateHistory[#Headers], 0)), "-")</f>
        <v>x</v>
      </c>
      <c r="H1618" s="46" t="str">
        <f>IFERROR(INDEX(tbl_dateHistory[], MATCH(tbl_dailyDashboard[[#This Row],[runDate]:[runDate]], tbl_dateHistory[[runDate]:[runDate]], 0), MATCH(tbl_dailyDashboard[[#Headers],[percentSuccessful]], tbl_dateHistory[#Headers], 0)), "-")</f>
        <v>x</v>
      </c>
      <c r="I1618" s="46" t="str">
        <f>IFERROR(INDEX(tbl_dateHistory[], MATCH(tbl_dailyDashboard[[#This Row],[runDate]:[runDate]], tbl_dateHistory[[runDate]:[runDate]], 0), MATCH(tbl_dailyDashboard[[#Headers],[percentBRE]], tbl_dateHistory[#Headers], 0)), "-")</f>
        <v>x</v>
      </c>
      <c r="J1618" s="47" t="str">
        <f>IFERROR(INDEX(tbl_dateHistory[], MATCH(tbl_dailyDashboard[[#This Row],[runDate]:[runDate]], tbl_dateHistory[[runDate]:[runDate]], 0), MATCH(tbl_dailyDashboard[[#Headers],[percentSystemErrors]], tbl_dateHistory[#Headers], 0)), "-")</f>
        <v>x</v>
      </c>
      <c r="K1618" s="69"/>
    </row>
    <row r="1619" spans="2:11" x14ac:dyDescent="0.3">
      <c r="B1619" s="63"/>
      <c r="C1619" s="45" t="str">
        <f>IFERROR((INDEX(tbl_dateHistory[], tbl_dailyDashboard[[#This Row],[rowLookup]], 1)), "-")</f>
        <v>x</v>
      </c>
      <c r="D1619" s="48" t="str">
        <f>IFERROR(INDEX(tbl_dateHistory[], MATCH(tbl_dailyDashboard[[#This Row],[runDate]:[runDate]], tbl_dateHistory[[runDate]:[runDate]], 0), MATCH(tbl_dailyDashboard[[#Headers],[avgBotRunTime]], tbl_dateHistory[#Headers], 0)), "-")</f>
        <v>x</v>
      </c>
      <c r="E1619" s="48" t="str">
        <f>IFERROR(INDEX(tbl_dateHistory[], MATCH(tbl_dailyDashboard[[#This Row],[runDate]:[runDate]], tbl_dateHistory[[runDate]:[runDate]], 0), MATCH(tbl_dailyDashboard[[#Headers],[avgTransactionTime]], tbl_dateHistory[#Headers], 0)), "-")</f>
        <v>x</v>
      </c>
      <c r="F1619" s="5" t="str">
        <f>IFERROR(INDEX(tbl_dateHistory[], MATCH(tbl_dailyDashboard[[#This Row],[runDate]:[runDate]], tbl_dateHistory[[runDate]:[runDate]], 0), MATCH(tbl_dailyDashboard[[#Headers],[botRuns]], tbl_dateHistory[#Headers], 0)), "-")</f>
        <v>x</v>
      </c>
      <c r="G1619" s="6" t="str">
        <f>IFERROR(INDEX(tbl_dateHistory[], MATCH(tbl_dailyDashboard[[#This Row],[runDate]:[runDate]], tbl_dateHistory[[runDate]:[runDate]], 0), MATCH(tbl_dailyDashboard[[#Headers],[totalTransactions]], tbl_dateHistory[#Headers], 0)), "-")</f>
        <v>x</v>
      </c>
      <c r="H1619" s="46" t="str">
        <f>IFERROR(INDEX(tbl_dateHistory[], MATCH(tbl_dailyDashboard[[#This Row],[runDate]:[runDate]], tbl_dateHistory[[runDate]:[runDate]], 0), MATCH(tbl_dailyDashboard[[#Headers],[percentSuccessful]], tbl_dateHistory[#Headers], 0)), "-")</f>
        <v>x</v>
      </c>
      <c r="I1619" s="46" t="str">
        <f>IFERROR(INDEX(tbl_dateHistory[], MATCH(tbl_dailyDashboard[[#This Row],[runDate]:[runDate]], tbl_dateHistory[[runDate]:[runDate]], 0), MATCH(tbl_dailyDashboard[[#Headers],[percentBRE]], tbl_dateHistory[#Headers], 0)), "-")</f>
        <v>x</v>
      </c>
      <c r="J1619" s="47" t="str">
        <f>IFERROR(INDEX(tbl_dateHistory[], MATCH(tbl_dailyDashboard[[#This Row],[runDate]:[runDate]], tbl_dateHistory[[runDate]:[runDate]], 0), MATCH(tbl_dailyDashboard[[#Headers],[percentSystemErrors]], tbl_dateHistory[#Headers], 0)), "-")</f>
        <v>x</v>
      </c>
      <c r="K1619" s="69"/>
    </row>
    <row r="1620" spans="2:11" x14ac:dyDescent="0.3">
      <c r="B1620" s="63"/>
      <c r="C1620" s="45" t="str">
        <f>IFERROR((INDEX(tbl_dateHistory[], tbl_dailyDashboard[[#This Row],[rowLookup]], 1)), "-")</f>
        <v>x</v>
      </c>
      <c r="D1620" s="48" t="str">
        <f>IFERROR(INDEX(tbl_dateHistory[], MATCH(tbl_dailyDashboard[[#This Row],[runDate]:[runDate]], tbl_dateHistory[[runDate]:[runDate]], 0), MATCH(tbl_dailyDashboard[[#Headers],[avgBotRunTime]], tbl_dateHistory[#Headers], 0)), "-")</f>
        <v>x</v>
      </c>
      <c r="E1620" s="48" t="str">
        <f>IFERROR(INDEX(tbl_dateHistory[], MATCH(tbl_dailyDashboard[[#This Row],[runDate]:[runDate]], tbl_dateHistory[[runDate]:[runDate]], 0), MATCH(tbl_dailyDashboard[[#Headers],[avgTransactionTime]], tbl_dateHistory[#Headers], 0)), "-")</f>
        <v>x</v>
      </c>
      <c r="F1620" s="5" t="str">
        <f>IFERROR(INDEX(tbl_dateHistory[], MATCH(tbl_dailyDashboard[[#This Row],[runDate]:[runDate]], tbl_dateHistory[[runDate]:[runDate]], 0), MATCH(tbl_dailyDashboard[[#Headers],[botRuns]], tbl_dateHistory[#Headers], 0)), "-")</f>
        <v>x</v>
      </c>
      <c r="G1620" s="6" t="str">
        <f>IFERROR(INDEX(tbl_dateHistory[], MATCH(tbl_dailyDashboard[[#This Row],[runDate]:[runDate]], tbl_dateHistory[[runDate]:[runDate]], 0), MATCH(tbl_dailyDashboard[[#Headers],[totalTransactions]], tbl_dateHistory[#Headers], 0)), "-")</f>
        <v>x</v>
      </c>
      <c r="H1620" s="46" t="str">
        <f>IFERROR(INDEX(tbl_dateHistory[], MATCH(tbl_dailyDashboard[[#This Row],[runDate]:[runDate]], tbl_dateHistory[[runDate]:[runDate]], 0), MATCH(tbl_dailyDashboard[[#Headers],[percentSuccessful]], tbl_dateHistory[#Headers], 0)), "-")</f>
        <v>x</v>
      </c>
      <c r="I1620" s="46" t="str">
        <f>IFERROR(INDEX(tbl_dateHistory[], MATCH(tbl_dailyDashboard[[#This Row],[runDate]:[runDate]], tbl_dateHistory[[runDate]:[runDate]], 0), MATCH(tbl_dailyDashboard[[#Headers],[percentBRE]], tbl_dateHistory[#Headers], 0)), "-")</f>
        <v>x</v>
      </c>
      <c r="J1620" s="47" t="str">
        <f>IFERROR(INDEX(tbl_dateHistory[], MATCH(tbl_dailyDashboard[[#This Row],[runDate]:[runDate]], tbl_dateHistory[[runDate]:[runDate]], 0), MATCH(tbl_dailyDashboard[[#Headers],[percentSystemErrors]], tbl_dateHistory[#Headers], 0)), "-")</f>
        <v>x</v>
      </c>
      <c r="K1620" s="69"/>
    </row>
    <row r="1621" spans="2:11" x14ac:dyDescent="0.3">
      <c r="B1621" s="63"/>
      <c r="C1621" s="45" t="str">
        <f>IFERROR((INDEX(tbl_dateHistory[], tbl_dailyDashboard[[#This Row],[rowLookup]], 1)), "-")</f>
        <v>x</v>
      </c>
      <c r="D1621" s="48" t="str">
        <f>IFERROR(INDEX(tbl_dateHistory[], MATCH(tbl_dailyDashboard[[#This Row],[runDate]:[runDate]], tbl_dateHistory[[runDate]:[runDate]], 0), MATCH(tbl_dailyDashboard[[#Headers],[avgBotRunTime]], tbl_dateHistory[#Headers], 0)), "-")</f>
        <v>x</v>
      </c>
      <c r="E1621" s="48" t="str">
        <f>IFERROR(INDEX(tbl_dateHistory[], MATCH(tbl_dailyDashboard[[#This Row],[runDate]:[runDate]], tbl_dateHistory[[runDate]:[runDate]], 0), MATCH(tbl_dailyDashboard[[#Headers],[avgTransactionTime]], tbl_dateHistory[#Headers], 0)), "-")</f>
        <v>x</v>
      </c>
      <c r="F1621" s="5" t="str">
        <f>IFERROR(INDEX(tbl_dateHistory[], MATCH(tbl_dailyDashboard[[#This Row],[runDate]:[runDate]], tbl_dateHistory[[runDate]:[runDate]], 0), MATCH(tbl_dailyDashboard[[#Headers],[botRuns]], tbl_dateHistory[#Headers], 0)), "-")</f>
        <v>x</v>
      </c>
      <c r="G1621" s="6" t="str">
        <f>IFERROR(INDEX(tbl_dateHistory[], MATCH(tbl_dailyDashboard[[#This Row],[runDate]:[runDate]], tbl_dateHistory[[runDate]:[runDate]], 0), MATCH(tbl_dailyDashboard[[#Headers],[totalTransactions]], tbl_dateHistory[#Headers], 0)), "-")</f>
        <v>x</v>
      </c>
      <c r="H1621" s="46" t="str">
        <f>IFERROR(INDEX(tbl_dateHistory[], MATCH(tbl_dailyDashboard[[#This Row],[runDate]:[runDate]], tbl_dateHistory[[runDate]:[runDate]], 0), MATCH(tbl_dailyDashboard[[#Headers],[percentSuccessful]], tbl_dateHistory[#Headers], 0)), "-")</f>
        <v>x</v>
      </c>
      <c r="I1621" s="46" t="str">
        <f>IFERROR(INDEX(tbl_dateHistory[], MATCH(tbl_dailyDashboard[[#This Row],[runDate]:[runDate]], tbl_dateHistory[[runDate]:[runDate]], 0), MATCH(tbl_dailyDashboard[[#Headers],[percentBRE]], tbl_dateHistory[#Headers], 0)), "-")</f>
        <v>x</v>
      </c>
      <c r="J1621" s="47" t="str">
        <f>IFERROR(INDEX(tbl_dateHistory[], MATCH(tbl_dailyDashboard[[#This Row],[runDate]:[runDate]], tbl_dateHistory[[runDate]:[runDate]], 0), MATCH(tbl_dailyDashboard[[#Headers],[percentSystemErrors]], tbl_dateHistory[#Headers], 0)), "-")</f>
        <v>x</v>
      </c>
      <c r="K1621" s="69"/>
    </row>
    <row r="1622" spans="2:11" x14ac:dyDescent="0.3">
      <c r="B1622" s="63"/>
      <c r="C1622" s="45" t="str">
        <f>IFERROR((INDEX(tbl_dateHistory[], tbl_dailyDashboard[[#This Row],[rowLookup]], 1)), "-")</f>
        <v>x</v>
      </c>
      <c r="D1622" s="48" t="str">
        <f>IFERROR(INDEX(tbl_dateHistory[], MATCH(tbl_dailyDashboard[[#This Row],[runDate]:[runDate]], tbl_dateHistory[[runDate]:[runDate]], 0), MATCH(tbl_dailyDashboard[[#Headers],[avgBotRunTime]], tbl_dateHistory[#Headers], 0)), "-")</f>
        <v>x</v>
      </c>
      <c r="E1622" s="48" t="str">
        <f>IFERROR(INDEX(tbl_dateHistory[], MATCH(tbl_dailyDashboard[[#This Row],[runDate]:[runDate]], tbl_dateHistory[[runDate]:[runDate]], 0), MATCH(tbl_dailyDashboard[[#Headers],[avgTransactionTime]], tbl_dateHistory[#Headers], 0)), "-")</f>
        <v>x</v>
      </c>
      <c r="F1622" s="5" t="str">
        <f>IFERROR(INDEX(tbl_dateHistory[], MATCH(tbl_dailyDashboard[[#This Row],[runDate]:[runDate]], tbl_dateHistory[[runDate]:[runDate]], 0), MATCH(tbl_dailyDashboard[[#Headers],[botRuns]], tbl_dateHistory[#Headers], 0)), "-")</f>
        <v>x</v>
      </c>
      <c r="G1622" s="6" t="str">
        <f>IFERROR(INDEX(tbl_dateHistory[], MATCH(tbl_dailyDashboard[[#This Row],[runDate]:[runDate]], tbl_dateHistory[[runDate]:[runDate]], 0), MATCH(tbl_dailyDashboard[[#Headers],[totalTransactions]], tbl_dateHistory[#Headers], 0)), "-")</f>
        <v>x</v>
      </c>
      <c r="H1622" s="46" t="str">
        <f>IFERROR(INDEX(tbl_dateHistory[], MATCH(tbl_dailyDashboard[[#This Row],[runDate]:[runDate]], tbl_dateHistory[[runDate]:[runDate]], 0), MATCH(tbl_dailyDashboard[[#Headers],[percentSuccessful]], tbl_dateHistory[#Headers], 0)), "-")</f>
        <v>x</v>
      </c>
      <c r="I1622" s="46" t="str">
        <f>IFERROR(INDEX(tbl_dateHistory[], MATCH(tbl_dailyDashboard[[#This Row],[runDate]:[runDate]], tbl_dateHistory[[runDate]:[runDate]], 0), MATCH(tbl_dailyDashboard[[#Headers],[percentBRE]], tbl_dateHistory[#Headers], 0)), "-")</f>
        <v>x</v>
      </c>
      <c r="J1622" s="47" t="str">
        <f>IFERROR(INDEX(tbl_dateHistory[], MATCH(tbl_dailyDashboard[[#This Row],[runDate]:[runDate]], tbl_dateHistory[[runDate]:[runDate]], 0), MATCH(tbl_dailyDashboard[[#Headers],[percentSystemErrors]], tbl_dateHistory[#Headers], 0)), "-")</f>
        <v>x</v>
      </c>
      <c r="K1622" s="69"/>
    </row>
    <row r="1623" spans="2:11" x14ac:dyDescent="0.3">
      <c r="B1623" s="63"/>
      <c r="C1623" s="45" t="str">
        <f>IFERROR((INDEX(tbl_dateHistory[], tbl_dailyDashboard[[#This Row],[rowLookup]], 1)), "-")</f>
        <v>x</v>
      </c>
      <c r="D1623" s="48" t="str">
        <f>IFERROR(INDEX(tbl_dateHistory[], MATCH(tbl_dailyDashboard[[#This Row],[runDate]:[runDate]], tbl_dateHistory[[runDate]:[runDate]], 0), MATCH(tbl_dailyDashboard[[#Headers],[avgBotRunTime]], tbl_dateHistory[#Headers], 0)), "-")</f>
        <v>x</v>
      </c>
      <c r="E1623" s="48" t="str">
        <f>IFERROR(INDEX(tbl_dateHistory[], MATCH(tbl_dailyDashboard[[#This Row],[runDate]:[runDate]], tbl_dateHistory[[runDate]:[runDate]], 0), MATCH(tbl_dailyDashboard[[#Headers],[avgTransactionTime]], tbl_dateHistory[#Headers], 0)), "-")</f>
        <v>x</v>
      </c>
      <c r="F1623" s="5" t="str">
        <f>IFERROR(INDEX(tbl_dateHistory[], MATCH(tbl_dailyDashboard[[#This Row],[runDate]:[runDate]], tbl_dateHistory[[runDate]:[runDate]], 0), MATCH(tbl_dailyDashboard[[#Headers],[botRuns]], tbl_dateHistory[#Headers], 0)), "-")</f>
        <v>x</v>
      </c>
      <c r="G1623" s="6" t="str">
        <f>IFERROR(INDEX(tbl_dateHistory[], MATCH(tbl_dailyDashboard[[#This Row],[runDate]:[runDate]], tbl_dateHistory[[runDate]:[runDate]], 0), MATCH(tbl_dailyDashboard[[#Headers],[totalTransactions]], tbl_dateHistory[#Headers], 0)), "-")</f>
        <v>x</v>
      </c>
      <c r="H1623" s="46" t="str">
        <f>IFERROR(INDEX(tbl_dateHistory[], MATCH(tbl_dailyDashboard[[#This Row],[runDate]:[runDate]], tbl_dateHistory[[runDate]:[runDate]], 0), MATCH(tbl_dailyDashboard[[#Headers],[percentSuccessful]], tbl_dateHistory[#Headers], 0)), "-")</f>
        <v>x</v>
      </c>
      <c r="I1623" s="46" t="str">
        <f>IFERROR(INDEX(tbl_dateHistory[], MATCH(tbl_dailyDashboard[[#This Row],[runDate]:[runDate]], tbl_dateHistory[[runDate]:[runDate]], 0), MATCH(tbl_dailyDashboard[[#Headers],[percentBRE]], tbl_dateHistory[#Headers], 0)), "-")</f>
        <v>x</v>
      </c>
      <c r="J1623" s="47" t="str">
        <f>IFERROR(INDEX(tbl_dateHistory[], MATCH(tbl_dailyDashboard[[#This Row],[runDate]:[runDate]], tbl_dateHistory[[runDate]:[runDate]], 0), MATCH(tbl_dailyDashboard[[#Headers],[percentSystemErrors]], tbl_dateHistory[#Headers], 0)), "-")</f>
        <v>x</v>
      </c>
      <c r="K1623" s="69"/>
    </row>
    <row r="1624" spans="2:11" x14ac:dyDescent="0.3">
      <c r="B1624" s="63"/>
      <c r="C1624" s="45" t="str">
        <f>IFERROR((INDEX(tbl_dateHistory[], tbl_dailyDashboard[[#This Row],[rowLookup]], 1)), "-")</f>
        <v>x</v>
      </c>
      <c r="D1624" s="48" t="str">
        <f>IFERROR(INDEX(tbl_dateHistory[], MATCH(tbl_dailyDashboard[[#This Row],[runDate]:[runDate]], tbl_dateHistory[[runDate]:[runDate]], 0), MATCH(tbl_dailyDashboard[[#Headers],[avgBotRunTime]], tbl_dateHistory[#Headers], 0)), "-")</f>
        <v>x</v>
      </c>
      <c r="E1624" s="48" t="str">
        <f>IFERROR(INDEX(tbl_dateHistory[], MATCH(tbl_dailyDashboard[[#This Row],[runDate]:[runDate]], tbl_dateHistory[[runDate]:[runDate]], 0), MATCH(tbl_dailyDashboard[[#Headers],[avgTransactionTime]], tbl_dateHistory[#Headers], 0)), "-")</f>
        <v>x</v>
      </c>
      <c r="F1624" s="5" t="str">
        <f>IFERROR(INDEX(tbl_dateHistory[], MATCH(tbl_dailyDashboard[[#This Row],[runDate]:[runDate]], tbl_dateHistory[[runDate]:[runDate]], 0), MATCH(tbl_dailyDashboard[[#Headers],[botRuns]], tbl_dateHistory[#Headers], 0)), "-")</f>
        <v>x</v>
      </c>
      <c r="G1624" s="6" t="str">
        <f>IFERROR(INDEX(tbl_dateHistory[], MATCH(tbl_dailyDashboard[[#This Row],[runDate]:[runDate]], tbl_dateHistory[[runDate]:[runDate]], 0), MATCH(tbl_dailyDashboard[[#Headers],[totalTransactions]], tbl_dateHistory[#Headers], 0)), "-")</f>
        <v>x</v>
      </c>
      <c r="H1624" s="46" t="str">
        <f>IFERROR(INDEX(tbl_dateHistory[], MATCH(tbl_dailyDashboard[[#This Row],[runDate]:[runDate]], tbl_dateHistory[[runDate]:[runDate]], 0), MATCH(tbl_dailyDashboard[[#Headers],[percentSuccessful]], tbl_dateHistory[#Headers], 0)), "-")</f>
        <v>x</v>
      </c>
      <c r="I1624" s="46" t="str">
        <f>IFERROR(INDEX(tbl_dateHistory[], MATCH(tbl_dailyDashboard[[#This Row],[runDate]:[runDate]], tbl_dateHistory[[runDate]:[runDate]], 0), MATCH(tbl_dailyDashboard[[#Headers],[percentBRE]], tbl_dateHistory[#Headers], 0)), "-")</f>
        <v>x</v>
      </c>
      <c r="J1624" s="47" t="str">
        <f>IFERROR(INDEX(tbl_dateHistory[], MATCH(tbl_dailyDashboard[[#This Row],[runDate]:[runDate]], tbl_dateHistory[[runDate]:[runDate]], 0), MATCH(tbl_dailyDashboard[[#Headers],[percentSystemErrors]], tbl_dateHistory[#Headers], 0)), "-")</f>
        <v>x</v>
      </c>
      <c r="K1624" s="69"/>
    </row>
    <row r="1625" spans="2:11" x14ac:dyDescent="0.3">
      <c r="B1625" s="63"/>
      <c r="C1625" s="45" t="str">
        <f>IFERROR((INDEX(tbl_dateHistory[], tbl_dailyDashboard[[#This Row],[rowLookup]], 1)), "-")</f>
        <v>x</v>
      </c>
      <c r="D1625" s="48" t="str">
        <f>IFERROR(INDEX(tbl_dateHistory[], MATCH(tbl_dailyDashboard[[#This Row],[runDate]:[runDate]], tbl_dateHistory[[runDate]:[runDate]], 0), MATCH(tbl_dailyDashboard[[#Headers],[avgBotRunTime]], tbl_dateHistory[#Headers], 0)), "-")</f>
        <v>x</v>
      </c>
      <c r="E1625" s="48" t="str">
        <f>IFERROR(INDEX(tbl_dateHistory[], MATCH(tbl_dailyDashboard[[#This Row],[runDate]:[runDate]], tbl_dateHistory[[runDate]:[runDate]], 0), MATCH(tbl_dailyDashboard[[#Headers],[avgTransactionTime]], tbl_dateHistory[#Headers], 0)), "-")</f>
        <v>x</v>
      </c>
      <c r="F1625" s="5" t="str">
        <f>IFERROR(INDEX(tbl_dateHistory[], MATCH(tbl_dailyDashboard[[#This Row],[runDate]:[runDate]], tbl_dateHistory[[runDate]:[runDate]], 0), MATCH(tbl_dailyDashboard[[#Headers],[botRuns]], tbl_dateHistory[#Headers], 0)), "-")</f>
        <v>x</v>
      </c>
      <c r="G1625" s="6" t="str">
        <f>IFERROR(INDEX(tbl_dateHistory[], MATCH(tbl_dailyDashboard[[#This Row],[runDate]:[runDate]], tbl_dateHistory[[runDate]:[runDate]], 0), MATCH(tbl_dailyDashboard[[#Headers],[totalTransactions]], tbl_dateHistory[#Headers], 0)), "-")</f>
        <v>x</v>
      </c>
      <c r="H1625" s="46" t="str">
        <f>IFERROR(INDEX(tbl_dateHistory[], MATCH(tbl_dailyDashboard[[#This Row],[runDate]:[runDate]], tbl_dateHistory[[runDate]:[runDate]], 0), MATCH(tbl_dailyDashboard[[#Headers],[percentSuccessful]], tbl_dateHistory[#Headers], 0)), "-")</f>
        <v>x</v>
      </c>
      <c r="I1625" s="46" t="str">
        <f>IFERROR(INDEX(tbl_dateHistory[], MATCH(tbl_dailyDashboard[[#This Row],[runDate]:[runDate]], tbl_dateHistory[[runDate]:[runDate]], 0), MATCH(tbl_dailyDashboard[[#Headers],[percentBRE]], tbl_dateHistory[#Headers], 0)), "-")</f>
        <v>x</v>
      </c>
      <c r="J1625" s="47" t="str">
        <f>IFERROR(INDEX(tbl_dateHistory[], MATCH(tbl_dailyDashboard[[#This Row],[runDate]:[runDate]], tbl_dateHistory[[runDate]:[runDate]], 0), MATCH(tbl_dailyDashboard[[#Headers],[percentSystemErrors]], tbl_dateHistory[#Headers], 0)), "-")</f>
        <v>x</v>
      </c>
      <c r="K1625" s="69"/>
    </row>
    <row r="1626" spans="2:11" x14ac:dyDescent="0.3">
      <c r="B1626" s="63"/>
      <c r="C1626" s="45" t="str">
        <f>IFERROR((INDEX(tbl_dateHistory[], tbl_dailyDashboard[[#This Row],[rowLookup]], 1)), "-")</f>
        <v>x</v>
      </c>
      <c r="D1626" s="48" t="str">
        <f>IFERROR(INDEX(tbl_dateHistory[], MATCH(tbl_dailyDashboard[[#This Row],[runDate]:[runDate]], tbl_dateHistory[[runDate]:[runDate]], 0), MATCH(tbl_dailyDashboard[[#Headers],[avgBotRunTime]], tbl_dateHistory[#Headers], 0)), "-")</f>
        <v>x</v>
      </c>
      <c r="E1626" s="48" t="str">
        <f>IFERROR(INDEX(tbl_dateHistory[], MATCH(tbl_dailyDashboard[[#This Row],[runDate]:[runDate]], tbl_dateHistory[[runDate]:[runDate]], 0), MATCH(tbl_dailyDashboard[[#Headers],[avgTransactionTime]], tbl_dateHistory[#Headers], 0)), "-")</f>
        <v>x</v>
      </c>
      <c r="F1626" s="5" t="str">
        <f>IFERROR(INDEX(tbl_dateHistory[], MATCH(tbl_dailyDashboard[[#This Row],[runDate]:[runDate]], tbl_dateHistory[[runDate]:[runDate]], 0), MATCH(tbl_dailyDashboard[[#Headers],[botRuns]], tbl_dateHistory[#Headers], 0)), "-")</f>
        <v>x</v>
      </c>
      <c r="G1626" s="6" t="str">
        <f>IFERROR(INDEX(tbl_dateHistory[], MATCH(tbl_dailyDashboard[[#This Row],[runDate]:[runDate]], tbl_dateHistory[[runDate]:[runDate]], 0), MATCH(tbl_dailyDashboard[[#Headers],[totalTransactions]], tbl_dateHistory[#Headers], 0)), "-")</f>
        <v>x</v>
      </c>
      <c r="H1626" s="46" t="str">
        <f>IFERROR(INDEX(tbl_dateHistory[], MATCH(tbl_dailyDashboard[[#This Row],[runDate]:[runDate]], tbl_dateHistory[[runDate]:[runDate]], 0), MATCH(tbl_dailyDashboard[[#Headers],[percentSuccessful]], tbl_dateHistory[#Headers], 0)), "-")</f>
        <v>x</v>
      </c>
      <c r="I1626" s="46" t="str">
        <f>IFERROR(INDEX(tbl_dateHistory[], MATCH(tbl_dailyDashboard[[#This Row],[runDate]:[runDate]], tbl_dateHistory[[runDate]:[runDate]], 0), MATCH(tbl_dailyDashboard[[#Headers],[percentBRE]], tbl_dateHistory[#Headers], 0)), "-")</f>
        <v>x</v>
      </c>
      <c r="J1626" s="47" t="str">
        <f>IFERROR(INDEX(tbl_dateHistory[], MATCH(tbl_dailyDashboard[[#This Row],[runDate]:[runDate]], tbl_dateHistory[[runDate]:[runDate]], 0), MATCH(tbl_dailyDashboard[[#Headers],[percentSystemErrors]], tbl_dateHistory[#Headers], 0)), "-")</f>
        <v>x</v>
      </c>
      <c r="K1626" s="69"/>
    </row>
    <row r="1627" spans="2:11" x14ac:dyDescent="0.3">
      <c r="B1627" s="63"/>
      <c r="C1627" s="45" t="str">
        <f>IFERROR((INDEX(tbl_dateHistory[], tbl_dailyDashboard[[#This Row],[rowLookup]], 1)), "-")</f>
        <v>x</v>
      </c>
      <c r="D1627" s="48" t="str">
        <f>IFERROR(INDEX(tbl_dateHistory[], MATCH(tbl_dailyDashboard[[#This Row],[runDate]:[runDate]], tbl_dateHistory[[runDate]:[runDate]], 0), MATCH(tbl_dailyDashboard[[#Headers],[avgBotRunTime]], tbl_dateHistory[#Headers], 0)), "-")</f>
        <v>x</v>
      </c>
      <c r="E1627" s="48" t="str">
        <f>IFERROR(INDEX(tbl_dateHistory[], MATCH(tbl_dailyDashboard[[#This Row],[runDate]:[runDate]], tbl_dateHistory[[runDate]:[runDate]], 0), MATCH(tbl_dailyDashboard[[#Headers],[avgTransactionTime]], tbl_dateHistory[#Headers], 0)), "-")</f>
        <v>x</v>
      </c>
      <c r="F1627" s="5" t="str">
        <f>IFERROR(INDEX(tbl_dateHistory[], MATCH(tbl_dailyDashboard[[#This Row],[runDate]:[runDate]], tbl_dateHistory[[runDate]:[runDate]], 0), MATCH(tbl_dailyDashboard[[#Headers],[botRuns]], tbl_dateHistory[#Headers], 0)), "-")</f>
        <v>x</v>
      </c>
      <c r="G1627" s="6" t="str">
        <f>IFERROR(INDEX(tbl_dateHistory[], MATCH(tbl_dailyDashboard[[#This Row],[runDate]:[runDate]], tbl_dateHistory[[runDate]:[runDate]], 0), MATCH(tbl_dailyDashboard[[#Headers],[totalTransactions]], tbl_dateHistory[#Headers], 0)), "-")</f>
        <v>x</v>
      </c>
      <c r="H1627" s="46" t="str">
        <f>IFERROR(INDEX(tbl_dateHistory[], MATCH(tbl_dailyDashboard[[#This Row],[runDate]:[runDate]], tbl_dateHistory[[runDate]:[runDate]], 0), MATCH(tbl_dailyDashboard[[#Headers],[percentSuccessful]], tbl_dateHistory[#Headers], 0)), "-")</f>
        <v>x</v>
      </c>
      <c r="I1627" s="46" t="str">
        <f>IFERROR(INDEX(tbl_dateHistory[], MATCH(tbl_dailyDashboard[[#This Row],[runDate]:[runDate]], tbl_dateHistory[[runDate]:[runDate]], 0), MATCH(tbl_dailyDashboard[[#Headers],[percentBRE]], tbl_dateHistory[#Headers], 0)), "-")</f>
        <v>x</v>
      </c>
      <c r="J1627" s="47" t="str">
        <f>IFERROR(INDEX(tbl_dateHistory[], MATCH(tbl_dailyDashboard[[#This Row],[runDate]:[runDate]], tbl_dateHistory[[runDate]:[runDate]], 0), MATCH(tbl_dailyDashboard[[#Headers],[percentSystemErrors]], tbl_dateHistory[#Headers], 0)), "-")</f>
        <v>x</v>
      </c>
      <c r="K1627" s="69"/>
    </row>
    <row r="1628" spans="2:11" x14ac:dyDescent="0.3">
      <c r="B1628" s="63"/>
      <c r="C1628" s="45" t="str">
        <f>IFERROR((INDEX(tbl_dateHistory[], tbl_dailyDashboard[[#This Row],[rowLookup]], 1)), "-")</f>
        <v>x</v>
      </c>
      <c r="D1628" s="48" t="str">
        <f>IFERROR(INDEX(tbl_dateHistory[], MATCH(tbl_dailyDashboard[[#This Row],[runDate]:[runDate]], tbl_dateHistory[[runDate]:[runDate]], 0), MATCH(tbl_dailyDashboard[[#Headers],[avgBotRunTime]], tbl_dateHistory[#Headers], 0)), "-")</f>
        <v>x</v>
      </c>
      <c r="E1628" s="48" t="str">
        <f>IFERROR(INDEX(tbl_dateHistory[], MATCH(tbl_dailyDashboard[[#This Row],[runDate]:[runDate]], tbl_dateHistory[[runDate]:[runDate]], 0), MATCH(tbl_dailyDashboard[[#Headers],[avgTransactionTime]], tbl_dateHistory[#Headers], 0)), "-")</f>
        <v>x</v>
      </c>
      <c r="F1628" s="5" t="str">
        <f>IFERROR(INDEX(tbl_dateHistory[], MATCH(tbl_dailyDashboard[[#This Row],[runDate]:[runDate]], tbl_dateHistory[[runDate]:[runDate]], 0), MATCH(tbl_dailyDashboard[[#Headers],[botRuns]], tbl_dateHistory[#Headers], 0)), "-")</f>
        <v>x</v>
      </c>
      <c r="G1628" s="6" t="str">
        <f>IFERROR(INDEX(tbl_dateHistory[], MATCH(tbl_dailyDashboard[[#This Row],[runDate]:[runDate]], tbl_dateHistory[[runDate]:[runDate]], 0), MATCH(tbl_dailyDashboard[[#Headers],[totalTransactions]], tbl_dateHistory[#Headers], 0)), "-")</f>
        <v>x</v>
      </c>
      <c r="H1628" s="46" t="str">
        <f>IFERROR(INDEX(tbl_dateHistory[], MATCH(tbl_dailyDashboard[[#This Row],[runDate]:[runDate]], tbl_dateHistory[[runDate]:[runDate]], 0), MATCH(tbl_dailyDashboard[[#Headers],[percentSuccessful]], tbl_dateHistory[#Headers], 0)), "-")</f>
        <v>x</v>
      </c>
      <c r="I1628" s="46" t="str">
        <f>IFERROR(INDEX(tbl_dateHistory[], MATCH(tbl_dailyDashboard[[#This Row],[runDate]:[runDate]], tbl_dateHistory[[runDate]:[runDate]], 0), MATCH(tbl_dailyDashboard[[#Headers],[percentBRE]], tbl_dateHistory[#Headers], 0)), "-")</f>
        <v>x</v>
      </c>
      <c r="J1628" s="47" t="str">
        <f>IFERROR(INDEX(tbl_dateHistory[], MATCH(tbl_dailyDashboard[[#This Row],[runDate]:[runDate]], tbl_dateHistory[[runDate]:[runDate]], 0), MATCH(tbl_dailyDashboard[[#Headers],[percentSystemErrors]], tbl_dateHistory[#Headers], 0)), "-")</f>
        <v>x</v>
      </c>
      <c r="K1628" s="69"/>
    </row>
    <row r="1629" spans="2:11" x14ac:dyDescent="0.3">
      <c r="B1629" s="63"/>
      <c r="C1629" s="45" t="str">
        <f>IFERROR((INDEX(tbl_dateHistory[], tbl_dailyDashboard[[#This Row],[rowLookup]], 1)), "-")</f>
        <v>x</v>
      </c>
      <c r="D1629" s="48" t="str">
        <f>IFERROR(INDEX(tbl_dateHistory[], MATCH(tbl_dailyDashboard[[#This Row],[runDate]:[runDate]], tbl_dateHistory[[runDate]:[runDate]], 0), MATCH(tbl_dailyDashboard[[#Headers],[avgBotRunTime]], tbl_dateHistory[#Headers], 0)), "-")</f>
        <v>x</v>
      </c>
      <c r="E1629" s="48" t="str">
        <f>IFERROR(INDEX(tbl_dateHistory[], MATCH(tbl_dailyDashboard[[#This Row],[runDate]:[runDate]], tbl_dateHistory[[runDate]:[runDate]], 0), MATCH(tbl_dailyDashboard[[#Headers],[avgTransactionTime]], tbl_dateHistory[#Headers], 0)), "-")</f>
        <v>x</v>
      </c>
      <c r="F1629" s="5" t="str">
        <f>IFERROR(INDEX(tbl_dateHistory[], MATCH(tbl_dailyDashboard[[#This Row],[runDate]:[runDate]], tbl_dateHistory[[runDate]:[runDate]], 0), MATCH(tbl_dailyDashboard[[#Headers],[botRuns]], tbl_dateHistory[#Headers], 0)), "-")</f>
        <v>x</v>
      </c>
      <c r="G1629" s="6" t="str">
        <f>IFERROR(INDEX(tbl_dateHistory[], MATCH(tbl_dailyDashboard[[#This Row],[runDate]:[runDate]], tbl_dateHistory[[runDate]:[runDate]], 0), MATCH(tbl_dailyDashboard[[#Headers],[totalTransactions]], tbl_dateHistory[#Headers], 0)), "-")</f>
        <v>x</v>
      </c>
      <c r="H1629" s="46" t="str">
        <f>IFERROR(INDEX(tbl_dateHistory[], MATCH(tbl_dailyDashboard[[#This Row],[runDate]:[runDate]], tbl_dateHistory[[runDate]:[runDate]], 0), MATCH(tbl_dailyDashboard[[#Headers],[percentSuccessful]], tbl_dateHistory[#Headers], 0)), "-")</f>
        <v>x</v>
      </c>
      <c r="I1629" s="46" t="str">
        <f>IFERROR(INDEX(tbl_dateHistory[], MATCH(tbl_dailyDashboard[[#This Row],[runDate]:[runDate]], tbl_dateHistory[[runDate]:[runDate]], 0), MATCH(tbl_dailyDashboard[[#Headers],[percentBRE]], tbl_dateHistory[#Headers], 0)), "-")</f>
        <v>x</v>
      </c>
      <c r="J1629" s="47" t="str">
        <f>IFERROR(INDEX(tbl_dateHistory[], MATCH(tbl_dailyDashboard[[#This Row],[runDate]:[runDate]], tbl_dateHistory[[runDate]:[runDate]], 0), MATCH(tbl_dailyDashboard[[#Headers],[percentSystemErrors]], tbl_dateHistory[#Headers], 0)), "-")</f>
        <v>x</v>
      </c>
      <c r="K1629" s="69"/>
    </row>
    <row r="1630" spans="2:11" x14ac:dyDescent="0.3">
      <c r="B1630" s="63"/>
      <c r="C1630" s="45" t="str">
        <f>IFERROR((INDEX(tbl_dateHistory[], tbl_dailyDashboard[[#This Row],[rowLookup]], 1)), "-")</f>
        <v>x</v>
      </c>
      <c r="D1630" s="48" t="str">
        <f>IFERROR(INDEX(tbl_dateHistory[], MATCH(tbl_dailyDashboard[[#This Row],[runDate]:[runDate]], tbl_dateHistory[[runDate]:[runDate]], 0), MATCH(tbl_dailyDashboard[[#Headers],[avgBotRunTime]], tbl_dateHistory[#Headers], 0)), "-")</f>
        <v>x</v>
      </c>
      <c r="E1630" s="48" t="str">
        <f>IFERROR(INDEX(tbl_dateHistory[], MATCH(tbl_dailyDashboard[[#This Row],[runDate]:[runDate]], tbl_dateHistory[[runDate]:[runDate]], 0), MATCH(tbl_dailyDashboard[[#Headers],[avgTransactionTime]], tbl_dateHistory[#Headers], 0)), "-")</f>
        <v>x</v>
      </c>
      <c r="F1630" s="5" t="str">
        <f>IFERROR(INDEX(tbl_dateHistory[], MATCH(tbl_dailyDashboard[[#This Row],[runDate]:[runDate]], tbl_dateHistory[[runDate]:[runDate]], 0), MATCH(tbl_dailyDashboard[[#Headers],[botRuns]], tbl_dateHistory[#Headers], 0)), "-")</f>
        <v>x</v>
      </c>
      <c r="G1630" s="6" t="str">
        <f>IFERROR(INDEX(tbl_dateHistory[], MATCH(tbl_dailyDashboard[[#This Row],[runDate]:[runDate]], tbl_dateHistory[[runDate]:[runDate]], 0), MATCH(tbl_dailyDashboard[[#Headers],[totalTransactions]], tbl_dateHistory[#Headers], 0)), "-")</f>
        <v>x</v>
      </c>
      <c r="H1630" s="46" t="str">
        <f>IFERROR(INDEX(tbl_dateHistory[], MATCH(tbl_dailyDashboard[[#This Row],[runDate]:[runDate]], tbl_dateHistory[[runDate]:[runDate]], 0), MATCH(tbl_dailyDashboard[[#Headers],[percentSuccessful]], tbl_dateHistory[#Headers], 0)), "-")</f>
        <v>x</v>
      </c>
      <c r="I1630" s="46" t="str">
        <f>IFERROR(INDEX(tbl_dateHistory[], MATCH(tbl_dailyDashboard[[#This Row],[runDate]:[runDate]], tbl_dateHistory[[runDate]:[runDate]], 0), MATCH(tbl_dailyDashboard[[#Headers],[percentBRE]], tbl_dateHistory[#Headers], 0)), "-")</f>
        <v>x</v>
      </c>
      <c r="J1630" s="47" t="str">
        <f>IFERROR(INDEX(tbl_dateHistory[], MATCH(tbl_dailyDashboard[[#This Row],[runDate]:[runDate]], tbl_dateHistory[[runDate]:[runDate]], 0), MATCH(tbl_dailyDashboard[[#Headers],[percentSystemErrors]], tbl_dateHistory[#Headers], 0)), "-")</f>
        <v>x</v>
      </c>
      <c r="K1630" s="69"/>
    </row>
    <row r="1631" spans="2:11" x14ac:dyDescent="0.3">
      <c r="B1631" s="63"/>
      <c r="C1631" s="45" t="str">
        <f>IFERROR((INDEX(tbl_dateHistory[], tbl_dailyDashboard[[#This Row],[rowLookup]], 1)), "-")</f>
        <v>x</v>
      </c>
      <c r="D1631" s="48" t="str">
        <f>IFERROR(INDEX(tbl_dateHistory[], MATCH(tbl_dailyDashboard[[#This Row],[runDate]:[runDate]], tbl_dateHistory[[runDate]:[runDate]], 0), MATCH(tbl_dailyDashboard[[#Headers],[avgBotRunTime]], tbl_dateHistory[#Headers], 0)), "-")</f>
        <v>x</v>
      </c>
      <c r="E1631" s="48" t="str">
        <f>IFERROR(INDEX(tbl_dateHistory[], MATCH(tbl_dailyDashboard[[#This Row],[runDate]:[runDate]], tbl_dateHistory[[runDate]:[runDate]], 0), MATCH(tbl_dailyDashboard[[#Headers],[avgTransactionTime]], tbl_dateHistory[#Headers], 0)), "-")</f>
        <v>x</v>
      </c>
      <c r="F1631" s="5" t="str">
        <f>IFERROR(INDEX(tbl_dateHistory[], MATCH(tbl_dailyDashboard[[#This Row],[runDate]:[runDate]], tbl_dateHistory[[runDate]:[runDate]], 0), MATCH(tbl_dailyDashboard[[#Headers],[botRuns]], tbl_dateHistory[#Headers], 0)), "-")</f>
        <v>x</v>
      </c>
      <c r="G1631" s="6" t="str">
        <f>IFERROR(INDEX(tbl_dateHistory[], MATCH(tbl_dailyDashboard[[#This Row],[runDate]:[runDate]], tbl_dateHistory[[runDate]:[runDate]], 0), MATCH(tbl_dailyDashboard[[#Headers],[totalTransactions]], tbl_dateHistory[#Headers], 0)), "-")</f>
        <v>x</v>
      </c>
      <c r="H1631" s="46" t="str">
        <f>IFERROR(INDEX(tbl_dateHistory[], MATCH(tbl_dailyDashboard[[#This Row],[runDate]:[runDate]], tbl_dateHistory[[runDate]:[runDate]], 0), MATCH(tbl_dailyDashboard[[#Headers],[percentSuccessful]], tbl_dateHistory[#Headers], 0)), "-")</f>
        <v>x</v>
      </c>
      <c r="I1631" s="46" t="str">
        <f>IFERROR(INDEX(tbl_dateHistory[], MATCH(tbl_dailyDashboard[[#This Row],[runDate]:[runDate]], tbl_dateHistory[[runDate]:[runDate]], 0), MATCH(tbl_dailyDashboard[[#Headers],[percentBRE]], tbl_dateHistory[#Headers], 0)), "-")</f>
        <v>x</v>
      </c>
      <c r="J1631" s="47" t="str">
        <f>IFERROR(INDEX(tbl_dateHistory[], MATCH(tbl_dailyDashboard[[#This Row],[runDate]:[runDate]], tbl_dateHistory[[runDate]:[runDate]], 0), MATCH(tbl_dailyDashboard[[#Headers],[percentSystemErrors]], tbl_dateHistory[#Headers], 0)), "-")</f>
        <v>x</v>
      </c>
      <c r="K1631" s="69"/>
    </row>
    <row r="1632" spans="2:11" x14ac:dyDescent="0.3">
      <c r="B1632" s="63"/>
      <c r="C1632" s="45" t="str">
        <f>IFERROR((INDEX(tbl_dateHistory[], tbl_dailyDashboard[[#This Row],[rowLookup]], 1)), "-")</f>
        <v>x</v>
      </c>
      <c r="D1632" s="48" t="str">
        <f>IFERROR(INDEX(tbl_dateHistory[], MATCH(tbl_dailyDashboard[[#This Row],[runDate]:[runDate]], tbl_dateHistory[[runDate]:[runDate]], 0), MATCH(tbl_dailyDashboard[[#Headers],[avgBotRunTime]], tbl_dateHistory[#Headers], 0)), "-")</f>
        <v>x</v>
      </c>
      <c r="E1632" s="48" t="str">
        <f>IFERROR(INDEX(tbl_dateHistory[], MATCH(tbl_dailyDashboard[[#This Row],[runDate]:[runDate]], tbl_dateHistory[[runDate]:[runDate]], 0), MATCH(tbl_dailyDashboard[[#Headers],[avgTransactionTime]], tbl_dateHistory[#Headers], 0)), "-")</f>
        <v>x</v>
      </c>
      <c r="F1632" s="5" t="str">
        <f>IFERROR(INDEX(tbl_dateHistory[], MATCH(tbl_dailyDashboard[[#This Row],[runDate]:[runDate]], tbl_dateHistory[[runDate]:[runDate]], 0), MATCH(tbl_dailyDashboard[[#Headers],[botRuns]], tbl_dateHistory[#Headers], 0)), "-")</f>
        <v>x</v>
      </c>
      <c r="G1632" s="6" t="str">
        <f>IFERROR(INDEX(tbl_dateHistory[], MATCH(tbl_dailyDashboard[[#This Row],[runDate]:[runDate]], tbl_dateHistory[[runDate]:[runDate]], 0), MATCH(tbl_dailyDashboard[[#Headers],[totalTransactions]], tbl_dateHistory[#Headers], 0)), "-")</f>
        <v>x</v>
      </c>
      <c r="H1632" s="46" t="str">
        <f>IFERROR(INDEX(tbl_dateHistory[], MATCH(tbl_dailyDashboard[[#This Row],[runDate]:[runDate]], tbl_dateHistory[[runDate]:[runDate]], 0), MATCH(tbl_dailyDashboard[[#Headers],[percentSuccessful]], tbl_dateHistory[#Headers], 0)), "-")</f>
        <v>x</v>
      </c>
      <c r="I1632" s="46" t="str">
        <f>IFERROR(INDEX(tbl_dateHistory[], MATCH(tbl_dailyDashboard[[#This Row],[runDate]:[runDate]], tbl_dateHistory[[runDate]:[runDate]], 0), MATCH(tbl_dailyDashboard[[#Headers],[percentBRE]], tbl_dateHistory[#Headers], 0)), "-")</f>
        <v>x</v>
      </c>
      <c r="J1632" s="47" t="str">
        <f>IFERROR(INDEX(tbl_dateHistory[], MATCH(tbl_dailyDashboard[[#This Row],[runDate]:[runDate]], tbl_dateHistory[[runDate]:[runDate]], 0), MATCH(tbl_dailyDashboard[[#Headers],[percentSystemErrors]], tbl_dateHistory[#Headers], 0)), "-")</f>
        <v>x</v>
      </c>
      <c r="K1632" s="69"/>
    </row>
    <row r="1633" spans="2:11" x14ac:dyDescent="0.3">
      <c r="B1633" s="63"/>
      <c r="C1633" s="45" t="str">
        <f>IFERROR((INDEX(tbl_dateHistory[], tbl_dailyDashboard[[#This Row],[rowLookup]], 1)), "-")</f>
        <v>x</v>
      </c>
      <c r="D1633" s="48" t="str">
        <f>IFERROR(INDEX(tbl_dateHistory[], MATCH(tbl_dailyDashboard[[#This Row],[runDate]:[runDate]], tbl_dateHistory[[runDate]:[runDate]], 0), MATCH(tbl_dailyDashboard[[#Headers],[avgBotRunTime]], tbl_dateHistory[#Headers], 0)), "-")</f>
        <v>x</v>
      </c>
      <c r="E1633" s="48" t="str">
        <f>IFERROR(INDEX(tbl_dateHistory[], MATCH(tbl_dailyDashboard[[#This Row],[runDate]:[runDate]], tbl_dateHistory[[runDate]:[runDate]], 0), MATCH(tbl_dailyDashboard[[#Headers],[avgTransactionTime]], tbl_dateHistory[#Headers], 0)), "-")</f>
        <v>x</v>
      </c>
      <c r="F1633" s="5" t="str">
        <f>IFERROR(INDEX(tbl_dateHistory[], MATCH(tbl_dailyDashboard[[#This Row],[runDate]:[runDate]], tbl_dateHistory[[runDate]:[runDate]], 0), MATCH(tbl_dailyDashboard[[#Headers],[botRuns]], tbl_dateHistory[#Headers], 0)), "-")</f>
        <v>x</v>
      </c>
      <c r="G1633" s="6" t="str">
        <f>IFERROR(INDEX(tbl_dateHistory[], MATCH(tbl_dailyDashboard[[#This Row],[runDate]:[runDate]], tbl_dateHistory[[runDate]:[runDate]], 0), MATCH(tbl_dailyDashboard[[#Headers],[totalTransactions]], tbl_dateHistory[#Headers], 0)), "-")</f>
        <v>x</v>
      </c>
      <c r="H1633" s="46" t="str">
        <f>IFERROR(INDEX(tbl_dateHistory[], MATCH(tbl_dailyDashboard[[#This Row],[runDate]:[runDate]], tbl_dateHistory[[runDate]:[runDate]], 0), MATCH(tbl_dailyDashboard[[#Headers],[percentSuccessful]], tbl_dateHistory[#Headers], 0)), "-")</f>
        <v>x</v>
      </c>
      <c r="I1633" s="46" t="str">
        <f>IFERROR(INDEX(tbl_dateHistory[], MATCH(tbl_dailyDashboard[[#This Row],[runDate]:[runDate]], tbl_dateHistory[[runDate]:[runDate]], 0), MATCH(tbl_dailyDashboard[[#Headers],[percentBRE]], tbl_dateHistory[#Headers], 0)), "-")</f>
        <v>x</v>
      </c>
      <c r="J1633" s="47" t="str">
        <f>IFERROR(INDEX(tbl_dateHistory[], MATCH(tbl_dailyDashboard[[#This Row],[runDate]:[runDate]], tbl_dateHistory[[runDate]:[runDate]], 0), MATCH(tbl_dailyDashboard[[#Headers],[percentSystemErrors]], tbl_dateHistory[#Headers], 0)), "-")</f>
        <v>x</v>
      </c>
      <c r="K1633" s="69"/>
    </row>
    <row r="1634" spans="2:11" x14ac:dyDescent="0.3">
      <c r="B1634" s="63"/>
      <c r="C1634" s="45" t="str">
        <f>IFERROR((INDEX(tbl_dateHistory[], tbl_dailyDashboard[[#This Row],[rowLookup]], 1)), "-")</f>
        <v>x</v>
      </c>
      <c r="D1634" s="48" t="str">
        <f>IFERROR(INDEX(tbl_dateHistory[], MATCH(tbl_dailyDashboard[[#This Row],[runDate]:[runDate]], tbl_dateHistory[[runDate]:[runDate]], 0), MATCH(tbl_dailyDashboard[[#Headers],[avgBotRunTime]], tbl_dateHistory[#Headers], 0)), "-")</f>
        <v>x</v>
      </c>
      <c r="E1634" s="48" t="str">
        <f>IFERROR(INDEX(tbl_dateHistory[], MATCH(tbl_dailyDashboard[[#This Row],[runDate]:[runDate]], tbl_dateHistory[[runDate]:[runDate]], 0), MATCH(tbl_dailyDashboard[[#Headers],[avgTransactionTime]], tbl_dateHistory[#Headers], 0)), "-")</f>
        <v>x</v>
      </c>
      <c r="F1634" s="5" t="str">
        <f>IFERROR(INDEX(tbl_dateHistory[], MATCH(tbl_dailyDashboard[[#This Row],[runDate]:[runDate]], tbl_dateHistory[[runDate]:[runDate]], 0), MATCH(tbl_dailyDashboard[[#Headers],[botRuns]], tbl_dateHistory[#Headers], 0)), "-")</f>
        <v>x</v>
      </c>
      <c r="G1634" s="6" t="str">
        <f>IFERROR(INDEX(tbl_dateHistory[], MATCH(tbl_dailyDashboard[[#This Row],[runDate]:[runDate]], tbl_dateHistory[[runDate]:[runDate]], 0), MATCH(tbl_dailyDashboard[[#Headers],[totalTransactions]], tbl_dateHistory[#Headers], 0)), "-")</f>
        <v>x</v>
      </c>
      <c r="H1634" s="46" t="str">
        <f>IFERROR(INDEX(tbl_dateHistory[], MATCH(tbl_dailyDashboard[[#This Row],[runDate]:[runDate]], tbl_dateHistory[[runDate]:[runDate]], 0), MATCH(tbl_dailyDashboard[[#Headers],[percentSuccessful]], tbl_dateHistory[#Headers], 0)), "-")</f>
        <v>x</v>
      </c>
      <c r="I1634" s="46" t="str">
        <f>IFERROR(INDEX(tbl_dateHistory[], MATCH(tbl_dailyDashboard[[#This Row],[runDate]:[runDate]], tbl_dateHistory[[runDate]:[runDate]], 0), MATCH(tbl_dailyDashboard[[#Headers],[percentBRE]], tbl_dateHistory[#Headers], 0)), "-")</f>
        <v>x</v>
      </c>
      <c r="J1634" s="47" t="str">
        <f>IFERROR(INDEX(tbl_dateHistory[], MATCH(tbl_dailyDashboard[[#This Row],[runDate]:[runDate]], tbl_dateHistory[[runDate]:[runDate]], 0), MATCH(tbl_dailyDashboard[[#Headers],[percentSystemErrors]], tbl_dateHistory[#Headers], 0)), "-")</f>
        <v>x</v>
      </c>
      <c r="K1634" s="69"/>
    </row>
    <row r="1635" spans="2:11" x14ac:dyDescent="0.3">
      <c r="B1635" s="63"/>
      <c r="C1635" s="45" t="str">
        <f>IFERROR((INDEX(tbl_dateHistory[], tbl_dailyDashboard[[#This Row],[rowLookup]], 1)), "-")</f>
        <v>x</v>
      </c>
      <c r="D1635" s="48" t="str">
        <f>IFERROR(INDEX(tbl_dateHistory[], MATCH(tbl_dailyDashboard[[#This Row],[runDate]:[runDate]], tbl_dateHistory[[runDate]:[runDate]], 0), MATCH(tbl_dailyDashboard[[#Headers],[avgBotRunTime]], tbl_dateHistory[#Headers], 0)), "-")</f>
        <v>x</v>
      </c>
      <c r="E1635" s="48" t="str">
        <f>IFERROR(INDEX(tbl_dateHistory[], MATCH(tbl_dailyDashboard[[#This Row],[runDate]:[runDate]], tbl_dateHistory[[runDate]:[runDate]], 0), MATCH(tbl_dailyDashboard[[#Headers],[avgTransactionTime]], tbl_dateHistory[#Headers], 0)), "-")</f>
        <v>x</v>
      </c>
      <c r="F1635" s="5" t="str">
        <f>IFERROR(INDEX(tbl_dateHistory[], MATCH(tbl_dailyDashboard[[#This Row],[runDate]:[runDate]], tbl_dateHistory[[runDate]:[runDate]], 0), MATCH(tbl_dailyDashboard[[#Headers],[botRuns]], tbl_dateHistory[#Headers], 0)), "-")</f>
        <v>x</v>
      </c>
      <c r="G1635" s="6" t="str">
        <f>IFERROR(INDEX(tbl_dateHistory[], MATCH(tbl_dailyDashboard[[#This Row],[runDate]:[runDate]], tbl_dateHistory[[runDate]:[runDate]], 0), MATCH(tbl_dailyDashboard[[#Headers],[totalTransactions]], tbl_dateHistory[#Headers], 0)), "-")</f>
        <v>x</v>
      </c>
      <c r="H1635" s="46" t="str">
        <f>IFERROR(INDEX(tbl_dateHistory[], MATCH(tbl_dailyDashboard[[#This Row],[runDate]:[runDate]], tbl_dateHistory[[runDate]:[runDate]], 0), MATCH(tbl_dailyDashboard[[#Headers],[percentSuccessful]], tbl_dateHistory[#Headers], 0)), "-")</f>
        <v>x</v>
      </c>
      <c r="I1635" s="46" t="str">
        <f>IFERROR(INDEX(tbl_dateHistory[], MATCH(tbl_dailyDashboard[[#This Row],[runDate]:[runDate]], tbl_dateHistory[[runDate]:[runDate]], 0), MATCH(tbl_dailyDashboard[[#Headers],[percentBRE]], tbl_dateHistory[#Headers], 0)), "-")</f>
        <v>x</v>
      </c>
      <c r="J1635" s="47" t="str">
        <f>IFERROR(INDEX(tbl_dateHistory[], MATCH(tbl_dailyDashboard[[#This Row],[runDate]:[runDate]], tbl_dateHistory[[runDate]:[runDate]], 0), MATCH(tbl_dailyDashboard[[#Headers],[percentSystemErrors]], tbl_dateHistory[#Headers], 0)), "-")</f>
        <v>x</v>
      </c>
      <c r="K1635" s="69"/>
    </row>
    <row r="1636" spans="2:11" x14ac:dyDescent="0.3">
      <c r="B1636" s="63"/>
      <c r="C1636" s="45" t="str">
        <f>IFERROR((INDEX(tbl_dateHistory[], tbl_dailyDashboard[[#This Row],[rowLookup]], 1)), "-")</f>
        <v>x</v>
      </c>
      <c r="D1636" s="48" t="str">
        <f>IFERROR(INDEX(tbl_dateHistory[], MATCH(tbl_dailyDashboard[[#This Row],[runDate]:[runDate]], tbl_dateHistory[[runDate]:[runDate]], 0), MATCH(tbl_dailyDashboard[[#Headers],[avgBotRunTime]], tbl_dateHistory[#Headers], 0)), "-")</f>
        <v>x</v>
      </c>
      <c r="E1636" s="48" t="str">
        <f>IFERROR(INDEX(tbl_dateHistory[], MATCH(tbl_dailyDashboard[[#This Row],[runDate]:[runDate]], tbl_dateHistory[[runDate]:[runDate]], 0), MATCH(tbl_dailyDashboard[[#Headers],[avgTransactionTime]], tbl_dateHistory[#Headers], 0)), "-")</f>
        <v>x</v>
      </c>
      <c r="F1636" s="5" t="str">
        <f>IFERROR(INDEX(tbl_dateHistory[], MATCH(tbl_dailyDashboard[[#This Row],[runDate]:[runDate]], tbl_dateHistory[[runDate]:[runDate]], 0), MATCH(tbl_dailyDashboard[[#Headers],[botRuns]], tbl_dateHistory[#Headers], 0)), "-")</f>
        <v>x</v>
      </c>
      <c r="G1636" s="6" t="str">
        <f>IFERROR(INDEX(tbl_dateHistory[], MATCH(tbl_dailyDashboard[[#This Row],[runDate]:[runDate]], tbl_dateHistory[[runDate]:[runDate]], 0), MATCH(tbl_dailyDashboard[[#Headers],[totalTransactions]], tbl_dateHistory[#Headers], 0)), "-")</f>
        <v>x</v>
      </c>
      <c r="H1636" s="46" t="str">
        <f>IFERROR(INDEX(tbl_dateHistory[], MATCH(tbl_dailyDashboard[[#This Row],[runDate]:[runDate]], tbl_dateHistory[[runDate]:[runDate]], 0), MATCH(tbl_dailyDashboard[[#Headers],[percentSuccessful]], tbl_dateHistory[#Headers], 0)), "-")</f>
        <v>x</v>
      </c>
      <c r="I1636" s="46" t="str">
        <f>IFERROR(INDEX(tbl_dateHistory[], MATCH(tbl_dailyDashboard[[#This Row],[runDate]:[runDate]], tbl_dateHistory[[runDate]:[runDate]], 0), MATCH(tbl_dailyDashboard[[#Headers],[percentBRE]], tbl_dateHistory[#Headers], 0)), "-")</f>
        <v>x</v>
      </c>
      <c r="J1636" s="47" t="str">
        <f>IFERROR(INDEX(tbl_dateHistory[], MATCH(tbl_dailyDashboard[[#This Row],[runDate]:[runDate]], tbl_dateHistory[[runDate]:[runDate]], 0), MATCH(tbl_dailyDashboard[[#Headers],[percentSystemErrors]], tbl_dateHistory[#Headers], 0)), "-")</f>
        <v>x</v>
      </c>
      <c r="K1636" s="69"/>
    </row>
    <row r="1637" spans="2:11" x14ac:dyDescent="0.3">
      <c r="B1637" s="63"/>
      <c r="C1637" s="45" t="str">
        <f>IFERROR((INDEX(tbl_dateHistory[], tbl_dailyDashboard[[#This Row],[rowLookup]], 1)), "-")</f>
        <v>x</v>
      </c>
      <c r="D1637" s="48" t="str">
        <f>IFERROR(INDEX(tbl_dateHistory[], MATCH(tbl_dailyDashboard[[#This Row],[runDate]:[runDate]], tbl_dateHistory[[runDate]:[runDate]], 0), MATCH(tbl_dailyDashboard[[#Headers],[avgBotRunTime]], tbl_dateHistory[#Headers], 0)), "-")</f>
        <v>x</v>
      </c>
      <c r="E1637" s="48" t="str">
        <f>IFERROR(INDEX(tbl_dateHistory[], MATCH(tbl_dailyDashboard[[#This Row],[runDate]:[runDate]], tbl_dateHistory[[runDate]:[runDate]], 0), MATCH(tbl_dailyDashboard[[#Headers],[avgTransactionTime]], tbl_dateHistory[#Headers], 0)), "-")</f>
        <v>x</v>
      </c>
      <c r="F1637" s="5" t="str">
        <f>IFERROR(INDEX(tbl_dateHistory[], MATCH(tbl_dailyDashboard[[#This Row],[runDate]:[runDate]], tbl_dateHistory[[runDate]:[runDate]], 0), MATCH(tbl_dailyDashboard[[#Headers],[botRuns]], tbl_dateHistory[#Headers], 0)), "-")</f>
        <v>x</v>
      </c>
      <c r="G1637" s="6" t="str">
        <f>IFERROR(INDEX(tbl_dateHistory[], MATCH(tbl_dailyDashboard[[#This Row],[runDate]:[runDate]], tbl_dateHistory[[runDate]:[runDate]], 0), MATCH(tbl_dailyDashboard[[#Headers],[totalTransactions]], tbl_dateHistory[#Headers], 0)), "-")</f>
        <v>x</v>
      </c>
      <c r="H1637" s="46" t="str">
        <f>IFERROR(INDEX(tbl_dateHistory[], MATCH(tbl_dailyDashboard[[#This Row],[runDate]:[runDate]], tbl_dateHistory[[runDate]:[runDate]], 0), MATCH(tbl_dailyDashboard[[#Headers],[percentSuccessful]], tbl_dateHistory[#Headers], 0)), "-")</f>
        <v>x</v>
      </c>
      <c r="I1637" s="46" t="str">
        <f>IFERROR(INDEX(tbl_dateHistory[], MATCH(tbl_dailyDashboard[[#This Row],[runDate]:[runDate]], tbl_dateHistory[[runDate]:[runDate]], 0), MATCH(tbl_dailyDashboard[[#Headers],[percentBRE]], tbl_dateHistory[#Headers], 0)), "-")</f>
        <v>x</v>
      </c>
      <c r="J1637" s="47" t="str">
        <f>IFERROR(INDEX(tbl_dateHistory[], MATCH(tbl_dailyDashboard[[#This Row],[runDate]:[runDate]], tbl_dateHistory[[runDate]:[runDate]], 0), MATCH(tbl_dailyDashboard[[#Headers],[percentSystemErrors]], tbl_dateHistory[#Headers], 0)), "-")</f>
        <v>x</v>
      </c>
      <c r="K1637" s="69"/>
    </row>
    <row r="1638" spans="2:11" x14ac:dyDescent="0.3">
      <c r="B1638" s="63"/>
      <c r="C1638" s="45" t="str">
        <f>IFERROR((INDEX(tbl_dateHistory[], tbl_dailyDashboard[[#This Row],[rowLookup]], 1)), "-")</f>
        <v>x</v>
      </c>
      <c r="D1638" s="48" t="str">
        <f>IFERROR(INDEX(tbl_dateHistory[], MATCH(tbl_dailyDashboard[[#This Row],[runDate]:[runDate]], tbl_dateHistory[[runDate]:[runDate]], 0), MATCH(tbl_dailyDashboard[[#Headers],[avgBotRunTime]], tbl_dateHistory[#Headers], 0)), "-")</f>
        <v>x</v>
      </c>
      <c r="E1638" s="48" t="str">
        <f>IFERROR(INDEX(tbl_dateHistory[], MATCH(tbl_dailyDashboard[[#This Row],[runDate]:[runDate]], tbl_dateHistory[[runDate]:[runDate]], 0), MATCH(tbl_dailyDashboard[[#Headers],[avgTransactionTime]], tbl_dateHistory[#Headers], 0)), "-")</f>
        <v>x</v>
      </c>
      <c r="F1638" s="5" t="str">
        <f>IFERROR(INDEX(tbl_dateHistory[], MATCH(tbl_dailyDashboard[[#This Row],[runDate]:[runDate]], tbl_dateHistory[[runDate]:[runDate]], 0), MATCH(tbl_dailyDashboard[[#Headers],[botRuns]], tbl_dateHistory[#Headers], 0)), "-")</f>
        <v>x</v>
      </c>
      <c r="G1638" s="6" t="str">
        <f>IFERROR(INDEX(tbl_dateHistory[], MATCH(tbl_dailyDashboard[[#This Row],[runDate]:[runDate]], tbl_dateHistory[[runDate]:[runDate]], 0), MATCH(tbl_dailyDashboard[[#Headers],[totalTransactions]], tbl_dateHistory[#Headers], 0)), "-")</f>
        <v>x</v>
      </c>
      <c r="H1638" s="46" t="str">
        <f>IFERROR(INDEX(tbl_dateHistory[], MATCH(tbl_dailyDashboard[[#This Row],[runDate]:[runDate]], tbl_dateHistory[[runDate]:[runDate]], 0), MATCH(tbl_dailyDashboard[[#Headers],[percentSuccessful]], tbl_dateHistory[#Headers], 0)), "-")</f>
        <v>x</v>
      </c>
      <c r="I1638" s="46" t="str">
        <f>IFERROR(INDEX(tbl_dateHistory[], MATCH(tbl_dailyDashboard[[#This Row],[runDate]:[runDate]], tbl_dateHistory[[runDate]:[runDate]], 0), MATCH(tbl_dailyDashboard[[#Headers],[percentBRE]], tbl_dateHistory[#Headers], 0)), "-")</f>
        <v>x</v>
      </c>
      <c r="J1638" s="47" t="str">
        <f>IFERROR(INDEX(tbl_dateHistory[], MATCH(tbl_dailyDashboard[[#This Row],[runDate]:[runDate]], tbl_dateHistory[[runDate]:[runDate]], 0), MATCH(tbl_dailyDashboard[[#Headers],[percentSystemErrors]], tbl_dateHistory[#Headers], 0)), "-")</f>
        <v>x</v>
      </c>
      <c r="K1638" s="69"/>
    </row>
    <row r="1639" spans="2:11" x14ac:dyDescent="0.3">
      <c r="B1639" s="63"/>
      <c r="C1639" s="45" t="str">
        <f>IFERROR((INDEX(tbl_dateHistory[], tbl_dailyDashboard[[#This Row],[rowLookup]], 1)), "-")</f>
        <v>x</v>
      </c>
      <c r="D1639" s="48" t="str">
        <f>IFERROR(INDEX(tbl_dateHistory[], MATCH(tbl_dailyDashboard[[#This Row],[runDate]:[runDate]], tbl_dateHistory[[runDate]:[runDate]], 0), MATCH(tbl_dailyDashboard[[#Headers],[avgBotRunTime]], tbl_dateHistory[#Headers], 0)), "-")</f>
        <v>x</v>
      </c>
      <c r="E1639" s="48" t="str">
        <f>IFERROR(INDEX(tbl_dateHistory[], MATCH(tbl_dailyDashboard[[#This Row],[runDate]:[runDate]], tbl_dateHistory[[runDate]:[runDate]], 0), MATCH(tbl_dailyDashboard[[#Headers],[avgTransactionTime]], tbl_dateHistory[#Headers], 0)), "-")</f>
        <v>x</v>
      </c>
      <c r="F1639" s="5" t="str">
        <f>IFERROR(INDEX(tbl_dateHistory[], MATCH(tbl_dailyDashboard[[#This Row],[runDate]:[runDate]], tbl_dateHistory[[runDate]:[runDate]], 0), MATCH(tbl_dailyDashboard[[#Headers],[botRuns]], tbl_dateHistory[#Headers], 0)), "-")</f>
        <v>x</v>
      </c>
      <c r="G1639" s="6" t="str">
        <f>IFERROR(INDEX(tbl_dateHistory[], MATCH(tbl_dailyDashboard[[#This Row],[runDate]:[runDate]], tbl_dateHistory[[runDate]:[runDate]], 0), MATCH(tbl_dailyDashboard[[#Headers],[totalTransactions]], tbl_dateHistory[#Headers], 0)), "-")</f>
        <v>x</v>
      </c>
      <c r="H1639" s="46" t="str">
        <f>IFERROR(INDEX(tbl_dateHistory[], MATCH(tbl_dailyDashboard[[#This Row],[runDate]:[runDate]], tbl_dateHistory[[runDate]:[runDate]], 0), MATCH(tbl_dailyDashboard[[#Headers],[percentSuccessful]], tbl_dateHistory[#Headers], 0)), "-")</f>
        <v>x</v>
      </c>
      <c r="I1639" s="46" t="str">
        <f>IFERROR(INDEX(tbl_dateHistory[], MATCH(tbl_dailyDashboard[[#This Row],[runDate]:[runDate]], tbl_dateHistory[[runDate]:[runDate]], 0), MATCH(tbl_dailyDashboard[[#Headers],[percentBRE]], tbl_dateHistory[#Headers], 0)), "-")</f>
        <v>x</v>
      </c>
      <c r="J1639" s="47" t="str">
        <f>IFERROR(INDEX(tbl_dateHistory[], MATCH(tbl_dailyDashboard[[#This Row],[runDate]:[runDate]], tbl_dateHistory[[runDate]:[runDate]], 0), MATCH(tbl_dailyDashboard[[#Headers],[percentSystemErrors]], tbl_dateHistory[#Headers], 0)), "-")</f>
        <v>x</v>
      </c>
      <c r="K1639" s="69"/>
    </row>
    <row r="1640" spans="2:11" x14ac:dyDescent="0.3">
      <c r="B1640" s="63"/>
      <c r="C1640" s="45" t="str">
        <f>IFERROR((INDEX(tbl_dateHistory[], tbl_dailyDashboard[[#This Row],[rowLookup]], 1)), "-")</f>
        <v>x</v>
      </c>
      <c r="D1640" s="48" t="str">
        <f>IFERROR(INDEX(tbl_dateHistory[], MATCH(tbl_dailyDashboard[[#This Row],[runDate]:[runDate]], tbl_dateHistory[[runDate]:[runDate]], 0), MATCH(tbl_dailyDashboard[[#Headers],[avgBotRunTime]], tbl_dateHistory[#Headers], 0)), "-")</f>
        <v>x</v>
      </c>
      <c r="E1640" s="48" t="str">
        <f>IFERROR(INDEX(tbl_dateHistory[], MATCH(tbl_dailyDashboard[[#This Row],[runDate]:[runDate]], tbl_dateHistory[[runDate]:[runDate]], 0), MATCH(tbl_dailyDashboard[[#Headers],[avgTransactionTime]], tbl_dateHistory[#Headers], 0)), "-")</f>
        <v>x</v>
      </c>
      <c r="F1640" s="5" t="str">
        <f>IFERROR(INDEX(tbl_dateHistory[], MATCH(tbl_dailyDashboard[[#This Row],[runDate]:[runDate]], tbl_dateHistory[[runDate]:[runDate]], 0), MATCH(tbl_dailyDashboard[[#Headers],[botRuns]], tbl_dateHistory[#Headers], 0)), "-")</f>
        <v>x</v>
      </c>
      <c r="G1640" s="6" t="str">
        <f>IFERROR(INDEX(tbl_dateHistory[], MATCH(tbl_dailyDashboard[[#This Row],[runDate]:[runDate]], tbl_dateHistory[[runDate]:[runDate]], 0), MATCH(tbl_dailyDashboard[[#Headers],[totalTransactions]], tbl_dateHistory[#Headers], 0)), "-")</f>
        <v>x</v>
      </c>
      <c r="H1640" s="46" t="str">
        <f>IFERROR(INDEX(tbl_dateHistory[], MATCH(tbl_dailyDashboard[[#This Row],[runDate]:[runDate]], tbl_dateHistory[[runDate]:[runDate]], 0), MATCH(tbl_dailyDashboard[[#Headers],[percentSuccessful]], tbl_dateHistory[#Headers], 0)), "-")</f>
        <v>x</v>
      </c>
      <c r="I1640" s="46" t="str">
        <f>IFERROR(INDEX(tbl_dateHistory[], MATCH(tbl_dailyDashboard[[#This Row],[runDate]:[runDate]], tbl_dateHistory[[runDate]:[runDate]], 0), MATCH(tbl_dailyDashboard[[#Headers],[percentBRE]], tbl_dateHistory[#Headers], 0)), "-")</f>
        <v>x</v>
      </c>
      <c r="J1640" s="47" t="str">
        <f>IFERROR(INDEX(tbl_dateHistory[], MATCH(tbl_dailyDashboard[[#This Row],[runDate]:[runDate]], tbl_dateHistory[[runDate]:[runDate]], 0), MATCH(tbl_dailyDashboard[[#Headers],[percentSystemErrors]], tbl_dateHistory[#Headers], 0)), "-")</f>
        <v>x</v>
      </c>
      <c r="K1640" s="69"/>
    </row>
    <row r="1641" spans="2:11" x14ac:dyDescent="0.3">
      <c r="B1641" s="63"/>
      <c r="C1641" s="45" t="str">
        <f>IFERROR((INDEX(tbl_dateHistory[], tbl_dailyDashboard[[#This Row],[rowLookup]], 1)), "-")</f>
        <v>x</v>
      </c>
      <c r="D1641" s="48" t="str">
        <f>IFERROR(INDEX(tbl_dateHistory[], MATCH(tbl_dailyDashboard[[#This Row],[runDate]:[runDate]], tbl_dateHistory[[runDate]:[runDate]], 0), MATCH(tbl_dailyDashboard[[#Headers],[avgBotRunTime]], tbl_dateHistory[#Headers], 0)), "-")</f>
        <v>x</v>
      </c>
      <c r="E1641" s="48" t="str">
        <f>IFERROR(INDEX(tbl_dateHistory[], MATCH(tbl_dailyDashboard[[#This Row],[runDate]:[runDate]], tbl_dateHistory[[runDate]:[runDate]], 0), MATCH(tbl_dailyDashboard[[#Headers],[avgTransactionTime]], tbl_dateHistory[#Headers], 0)), "-")</f>
        <v>x</v>
      </c>
      <c r="F1641" s="5" t="str">
        <f>IFERROR(INDEX(tbl_dateHistory[], MATCH(tbl_dailyDashboard[[#This Row],[runDate]:[runDate]], tbl_dateHistory[[runDate]:[runDate]], 0), MATCH(tbl_dailyDashboard[[#Headers],[botRuns]], tbl_dateHistory[#Headers], 0)), "-")</f>
        <v>x</v>
      </c>
      <c r="G1641" s="6" t="str">
        <f>IFERROR(INDEX(tbl_dateHistory[], MATCH(tbl_dailyDashboard[[#This Row],[runDate]:[runDate]], tbl_dateHistory[[runDate]:[runDate]], 0), MATCH(tbl_dailyDashboard[[#Headers],[totalTransactions]], tbl_dateHistory[#Headers], 0)), "-")</f>
        <v>x</v>
      </c>
      <c r="H1641" s="46" t="str">
        <f>IFERROR(INDEX(tbl_dateHistory[], MATCH(tbl_dailyDashboard[[#This Row],[runDate]:[runDate]], tbl_dateHistory[[runDate]:[runDate]], 0), MATCH(tbl_dailyDashboard[[#Headers],[percentSuccessful]], tbl_dateHistory[#Headers], 0)), "-")</f>
        <v>x</v>
      </c>
      <c r="I1641" s="46" t="str">
        <f>IFERROR(INDEX(tbl_dateHistory[], MATCH(tbl_dailyDashboard[[#This Row],[runDate]:[runDate]], tbl_dateHistory[[runDate]:[runDate]], 0), MATCH(tbl_dailyDashboard[[#Headers],[percentBRE]], tbl_dateHistory[#Headers], 0)), "-")</f>
        <v>x</v>
      </c>
      <c r="J1641" s="47" t="str">
        <f>IFERROR(INDEX(tbl_dateHistory[], MATCH(tbl_dailyDashboard[[#This Row],[runDate]:[runDate]], tbl_dateHistory[[runDate]:[runDate]], 0), MATCH(tbl_dailyDashboard[[#Headers],[percentSystemErrors]], tbl_dateHistory[#Headers], 0)), "-")</f>
        <v>x</v>
      </c>
      <c r="K1641" s="69"/>
    </row>
    <row r="1642" spans="2:11" x14ac:dyDescent="0.3">
      <c r="B1642" s="63"/>
      <c r="C1642" s="45" t="str">
        <f>IFERROR((INDEX(tbl_dateHistory[], tbl_dailyDashboard[[#This Row],[rowLookup]], 1)), "-")</f>
        <v>x</v>
      </c>
      <c r="D1642" s="48" t="str">
        <f>IFERROR(INDEX(tbl_dateHistory[], MATCH(tbl_dailyDashboard[[#This Row],[runDate]:[runDate]], tbl_dateHistory[[runDate]:[runDate]], 0), MATCH(tbl_dailyDashboard[[#Headers],[avgBotRunTime]], tbl_dateHistory[#Headers], 0)), "-")</f>
        <v>x</v>
      </c>
      <c r="E1642" s="48" t="str">
        <f>IFERROR(INDEX(tbl_dateHistory[], MATCH(tbl_dailyDashboard[[#This Row],[runDate]:[runDate]], tbl_dateHistory[[runDate]:[runDate]], 0), MATCH(tbl_dailyDashboard[[#Headers],[avgTransactionTime]], tbl_dateHistory[#Headers], 0)), "-")</f>
        <v>x</v>
      </c>
      <c r="F1642" s="5" t="str">
        <f>IFERROR(INDEX(tbl_dateHistory[], MATCH(tbl_dailyDashboard[[#This Row],[runDate]:[runDate]], tbl_dateHistory[[runDate]:[runDate]], 0), MATCH(tbl_dailyDashboard[[#Headers],[botRuns]], tbl_dateHistory[#Headers], 0)), "-")</f>
        <v>x</v>
      </c>
      <c r="G1642" s="6" t="str">
        <f>IFERROR(INDEX(tbl_dateHistory[], MATCH(tbl_dailyDashboard[[#This Row],[runDate]:[runDate]], tbl_dateHistory[[runDate]:[runDate]], 0), MATCH(tbl_dailyDashboard[[#Headers],[totalTransactions]], tbl_dateHistory[#Headers], 0)), "-")</f>
        <v>x</v>
      </c>
      <c r="H1642" s="46" t="str">
        <f>IFERROR(INDEX(tbl_dateHistory[], MATCH(tbl_dailyDashboard[[#This Row],[runDate]:[runDate]], tbl_dateHistory[[runDate]:[runDate]], 0), MATCH(tbl_dailyDashboard[[#Headers],[percentSuccessful]], tbl_dateHistory[#Headers], 0)), "-")</f>
        <v>x</v>
      </c>
      <c r="I1642" s="46" t="str">
        <f>IFERROR(INDEX(tbl_dateHistory[], MATCH(tbl_dailyDashboard[[#This Row],[runDate]:[runDate]], tbl_dateHistory[[runDate]:[runDate]], 0), MATCH(tbl_dailyDashboard[[#Headers],[percentBRE]], tbl_dateHistory[#Headers], 0)), "-")</f>
        <v>x</v>
      </c>
      <c r="J1642" s="47" t="str">
        <f>IFERROR(INDEX(tbl_dateHistory[], MATCH(tbl_dailyDashboard[[#This Row],[runDate]:[runDate]], tbl_dateHistory[[runDate]:[runDate]], 0), MATCH(tbl_dailyDashboard[[#Headers],[percentSystemErrors]], tbl_dateHistory[#Headers], 0)), "-")</f>
        <v>x</v>
      </c>
      <c r="K1642" s="69"/>
    </row>
    <row r="1643" spans="2:11" x14ac:dyDescent="0.3">
      <c r="B1643" s="63"/>
      <c r="C1643" s="45" t="str">
        <f>IFERROR((INDEX(tbl_dateHistory[], tbl_dailyDashboard[[#This Row],[rowLookup]], 1)), "-")</f>
        <v>x</v>
      </c>
      <c r="D1643" s="48" t="str">
        <f>IFERROR(INDEX(tbl_dateHistory[], MATCH(tbl_dailyDashboard[[#This Row],[runDate]:[runDate]], tbl_dateHistory[[runDate]:[runDate]], 0), MATCH(tbl_dailyDashboard[[#Headers],[avgBotRunTime]], tbl_dateHistory[#Headers], 0)), "-")</f>
        <v>x</v>
      </c>
      <c r="E1643" s="48" t="str">
        <f>IFERROR(INDEX(tbl_dateHistory[], MATCH(tbl_dailyDashboard[[#This Row],[runDate]:[runDate]], tbl_dateHistory[[runDate]:[runDate]], 0), MATCH(tbl_dailyDashboard[[#Headers],[avgTransactionTime]], tbl_dateHistory[#Headers], 0)), "-")</f>
        <v>x</v>
      </c>
      <c r="F1643" s="5" t="str">
        <f>IFERROR(INDEX(tbl_dateHistory[], MATCH(tbl_dailyDashboard[[#This Row],[runDate]:[runDate]], tbl_dateHistory[[runDate]:[runDate]], 0), MATCH(tbl_dailyDashboard[[#Headers],[botRuns]], tbl_dateHistory[#Headers], 0)), "-")</f>
        <v>x</v>
      </c>
      <c r="G1643" s="6" t="str">
        <f>IFERROR(INDEX(tbl_dateHistory[], MATCH(tbl_dailyDashboard[[#This Row],[runDate]:[runDate]], tbl_dateHistory[[runDate]:[runDate]], 0), MATCH(tbl_dailyDashboard[[#Headers],[totalTransactions]], tbl_dateHistory[#Headers], 0)), "-")</f>
        <v>x</v>
      </c>
      <c r="H1643" s="46" t="str">
        <f>IFERROR(INDEX(tbl_dateHistory[], MATCH(tbl_dailyDashboard[[#This Row],[runDate]:[runDate]], tbl_dateHistory[[runDate]:[runDate]], 0), MATCH(tbl_dailyDashboard[[#Headers],[percentSuccessful]], tbl_dateHistory[#Headers], 0)), "-")</f>
        <v>x</v>
      </c>
      <c r="I1643" s="46" t="str">
        <f>IFERROR(INDEX(tbl_dateHistory[], MATCH(tbl_dailyDashboard[[#This Row],[runDate]:[runDate]], tbl_dateHistory[[runDate]:[runDate]], 0), MATCH(tbl_dailyDashboard[[#Headers],[percentBRE]], tbl_dateHistory[#Headers], 0)), "-")</f>
        <v>x</v>
      </c>
      <c r="J1643" s="47" t="str">
        <f>IFERROR(INDEX(tbl_dateHistory[], MATCH(tbl_dailyDashboard[[#This Row],[runDate]:[runDate]], tbl_dateHistory[[runDate]:[runDate]], 0), MATCH(tbl_dailyDashboard[[#Headers],[percentSystemErrors]], tbl_dateHistory[#Headers], 0)), "-")</f>
        <v>x</v>
      </c>
      <c r="K1643" s="69"/>
    </row>
    <row r="1644" spans="2:11" x14ac:dyDescent="0.3">
      <c r="B1644" s="63"/>
      <c r="C1644" s="45" t="str">
        <f>IFERROR((INDEX(tbl_dateHistory[], tbl_dailyDashboard[[#This Row],[rowLookup]], 1)), "-")</f>
        <v>x</v>
      </c>
      <c r="D1644" s="48" t="str">
        <f>IFERROR(INDEX(tbl_dateHistory[], MATCH(tbl_dailyDashboard[[#This Row],[runDate]:[runDate]], tbl_dateHistory[[runDate]:[runDate]], 0), MATCH(tbl_dailyDashboard[[#Headers],[avgBotRunTime]], tbl_dateHistory[#Headers], 0)), "-")</f>
        <v>x</v>
      </c>
      <c r="E1644" s="48" t="str">
        <f>IFERROR(INDEX(tbl_dateHistory[], MATCH(tbl_dailyDashboard[[#This Row],[runDate]:[runDate]], tbl_dateHistory[[runDate]:[runDate]], 0), MATCH(tbl_dailyDashboard[[#Headers],[avgTransactionTime]], tbl_dateHistory[#Headers], 0)), "-")</f>
        <v>x</v>
      </c>
      <c r="F1644" s="5" t="str">
        <f>IFERROR(INDEX(tbl_dateHistory[], MATCH(tbl_dailyDashboard[[#This Row],[runDate]:[runDate]], tbl_dateHistory[[runDate]:[runDate]], 0), MATCH(tbl_dailyDashboard[[#Headers],[botRuns]], tbl_dateHistory[#Headers], 0)), "-")</f>
        <v>x</v>
      </c>
      <c r="G1644" s="6" t="str">
        <f>IFERROR(INDEX(tbl_dateHistory[], MATCH(tbl_dailyDashboard[[#This Row],[runDate]:[runDate]], tbl_dateHistory[[runDate]:[runDate]], 0), MATCH(tbl_dailyDashboard[[#Headers],[totalTransactions]], tbl_dateHistory[#Headers], 0)), "-")</f>
        <v>x</v>
      </c>
      <c r="H1644" s="46" t="str">
        <f>IFERROR(INDEX(tbl_dateHistory[], MATCH(tbl_dailyDashboard[[#This Row],[runDate]:[runDate]], tbl_dateHistory[[runDate]:[runDate]], 0), MATCH(tbl_dailyDashboard[[#Headers],[percentSuccessful]], tbl_dateHistory[#Headers], 0)), "-")</f>
        <v>x</v>
      </c>
      <c r="I1644" s="46" t="str">
        <f>IFERROR(INDEX(tbl_dateHistory[], MATCH(tbl_dailyDashboard[[#This Row],[runDate]:[runDate]], tbl_dateHistory[[runDate]:[runDate]], 0), MATCH(tbl_dailyDashboard[[#Headers],[percentBRE]], tbl_dateHistory[#Headers], 0)), "-")</f>
        <v>x</v>
      </c>
      <c r="J1644" s="47" t="str">
        <f>IFERROR(INDEX(tbl_dateHistory[], MATCH(tbl_dailyDashboard[[#This Row],[runDate]:[runDate]], tbl_dateHistory[[runDate]:[runDate]], 0), MATCH(tbl_dailyDashboard[[#Headers],[percentSystemErrors]], tbl_dateHistory[#Headers], 0)), "-")</f>
        <v>x</v>
      </c>
      <c r="K1644" s="69"/>
    </row>
    <row r="1645" spans="2:11" x14ac:dyDescent="0.3">
      <c r="B1645" s="63"/>
      <c r="C1645" s="45" t="str">
        <f>IFERROR((INDEX(tbl_dateHistory[], tbl_dailyDashboard[[#This Row],[rowLookup]], 1)), "-")</f>
        <v>x</v>
      </c>
      <c r="D1645" s="48" t="str">
        <f>IFERROR(INDEX(tbl_dateHistory[], MATCH(tbl_dailyDashboard[[#This Row],[runDate]:[runDate]], tbl_dateHistory[[runDate]:[runDate]], 0), MATCH(tbl_dailyDashboard[[#Headers],[avgBotRunTime]], tbl_dateHistory[#Headers], 0)), "-")</f>
        <v>x</v>
      </c>
      <c r="E1645" s="48" t="str">
        <f>IFERROR(INDEX(tbl_dateHistory[], MATCH(tbl_dailyDashboard[[#This Row],[runDate]:[runDate]], tbl_dateHistory[[runDate]:[runDate]], 0), MATCH(tbl_dailyDashboard[[#Headers],[avgTransactionTime]], tbl_dateHistory[#Headers], 0)), "-")</f>
        <v>x</v>
      </c>
      <c r="F1645" s="5" t="str">
        <f>IFERROR(INDEX(tbl_dateHistory[], MATCH(tbl_dailyDashboard[[#This Row],[runDate]:[runDate]], tbl_dateHistory[[runDate]:[runDate]], 0), MATCH(tbl_dailyDashboard[[#Headers],[botRuns]], tbl_dateHistory[#Headers], 0)), "-")</f>
        <v>x</v>
      </c>
      <c r="G1645" s="6" t="str">
        <f>IFERROR(INDEX(tbl_dateHistory[], MATCH(tbl_dailyDashboard[[#This Row],[runDate]:[runDate]], tbl_dateHistory[[runDate]:[runDate]], 0), MATCH(tbl_dailyDashboard[[#Headers],[totalTransactions]], tbl_dateHistory[#Headers], 0)), "-")</f>
        <v>x</v>
      </c>
      <c r="H1645" s="46" t="str">
        <f>IFERROR(INDEX(tbl_dateHistory[], MATCH(tbl_dailyDashboard[[#This Row],[runDate]:[runDate]], tbl_dateHistory[[runDate]:[runDate]], 0), MATCH(tbl_dailyDashboard[[#Headers],[percentSuccessful]], tbl_dateHistory[#Headers], 0)), "-")</f>
        <v>x</v>
      </c>
      <c r="I1645" s="46" t="str">
        <f>IFERROR(INDEX(tbl_dateHistory[], MATCH(tbl_dailyDashboard[[#This Row],[runDate]:[runDate]], tbl_dateHistory[[runDate]:[runDate]], 0), MATCH(tbl_dailyDashboard[[#Headers],[percentBRE]], tbl_dateHistory[#Headers], 0)), "-")</f>
        <v>x</v>
      </c>
      <c r="J1645" s="47" t="str">
        <f>IFERROR(INDEX(tbl_dateHistory[], MATCH(tbl_dailyDashboard[[#This Row],[runDate]:[runDate]], tbl_dateHistory[[runDate]:[runDate]], 0), MATCH(tbl_dailyDashboard[[#Headers],[percentSystemErrors]], tbl_dateHistory[#Headers], 0)), "-")</f>
        <v>x</v>
      </c>
      <c r="K1645" s="69"/>
    </row>
    <row r="1646" spans="2:11" x14ac:dyDescent="0.3">
      <c r="B1646" s="63"/>
      <c r="C1646" s="45" t="str">
        <f>IFERROR((INDEX(tbl_dateHistory[], tbl_dailyDashboard[[#This Row],[rowLookup]], 1)), "-")</f>
        <v>x</v>
      </c>
      <c r="D1646" s="48" t="str">
        <f>IFERROR(INDEX(tbl_dateHistory[], MATCH(tbl_dailyDashboard[[#This Row],[runDate]:[runDate]], tbl_dateHistory[[runDate]:[runDate]], 0), MATCH(tbl_dailyDashboard[[#Headers],[avgBotRunTime]], tbl_dateHistory[#Headers], 0)), "-")</f>
        <v>x</v>
      </c>
      <c r="E1646" s="48" t="str">
        <f>IFERROR(INDEX(tbl_dateHistory[], MATCH(tbl_dailyDashboard[[#This Row],[runDate]:[runDate]], tbl_dateHistory[[runDate]:[runDate]], 0), MATCH(tbl_dailyDashboard[[#Headers],[avgTransactionTime]], tbl_dateHistory[#Headers], 0)), "-")</f>
        <v>x</v>
      </c>
      <c r="F1646" s="5" t="str">
        <f>IFERROR(INDEX(tbl_dateHistory[], MATCH(tbl_dailyDashboard[[#This Row],[runDate]:[runDate]], tbl_dateHistory[[runDate]:[runDate]], 0), MATCH(tbl_dailyDashboard[[#Headers],[botRuns]], tbl_dateHistory[#Headers], 0)), "-")</f>
        <v>x</v>
      </c>
      <c r="G1646" s="6" t="str">
        <f>IFERROR(INDEX(tbl_dateHistory[], MATCH(tbl_dailyDashboard[[#This Row],[runDate]:[runDate]], tbl_dateHistory[[runDate]:[runDate]], 0), MATCH(tbl_dailyDashboard[[#Headers],[totalTransactions]], tbl_dateHistory[#Headers], 0)), "-")</f>
        <v>x</v>
      </c>
      <c r="H1646" s="46" t="str">
        <f>IFERROR(INDEX(tbl_dateHistory[], MATCH(tbl_dailyDashboard[[#This Row],[runDate]:[runDate]], tbl_dateHistory[[runDate]:[runDate]], 0), MATCH(tbl_dailyDashboard[[#Headers],[percentSuccessful]], tbl_dateHistory[#Headers], 0)), "-")</f>
        <v>x</v>
      </c>
      <c r="I1646" s="46" t="str">
        <f>IFERROR(INDEX(tbl_dateHistory[], MATCH(tbl_dailyDashboard[[#This Row],[runDate]:[runDate]], tbl_dateHistory[[runDate]:[runDate]], 0), MATCH(tbl_dailyDashboard[[#Headers],[percentBRE]], tbl_dateHistory[#Headers], 0)), "-")</f>
        <v>x</v>
      </c>
      <c r="J1646" s="47" t="str">
        <f>IFERROR(INDEX(tbl_dateHistory[], MATCH(tbl_dailyDashboard[[#This Row],[runDate]:[runDate]], tbl_dateHistory[[runDate]:[runDate]], 0), MATCH(tbl_dailyDashboard[[#Headers],[percentSystemErrors]], tbl_dateHistory[#Headers], 0)), "-")</f>
        <v>x</v>
      </c>
      <c r="K1646" s="69"/>
    </row>
    <row r="1647" spans="2:11" x14ac:dyDescent="0.3">
      <c r="B1647" s="63"/>
      <c r="C1647" s="45" t="str">
        <f>IFERROR((INDEX(tbl_dateHistory[], tbl_dailyDashboard[[#This Row],[rowLookup]], 1)), "-")</f>
        <v>x</v>
      </c>
      <c r="D1647" s="48" t="str">
        <f>IFERROR(INDEX(tbl_dateHistory[], MATCH(tbl_dailyDashboard[[#This Row],[runDate]:[runDate]], tbl_dateHistory[[runDate]:[runDate]], 0), MATCH(tbl_dailyDashboard[[#Headers],[avgBotRunTime]], tbl_dateHistory[#Headers], 0)), "-")</f>
        <v>x</v>
      </c>
      <c r="E1647" s="48" t="str">
        <f>IFERROR(INDEX(tbl_dateHistory[], MATCH(tbl_dailyDashboard[[#This Row],[runDate]:[runDate]], tbl_dateHistory[[runDate]:[runDate]], 0), MATCH(tbl_dailyDashboard[[#Headers],[avgTransactionTime]], tbl_dateHistory[#Headers], 0)), "-")</f>
        <v>x</v>
      </c>
      <c r="F1647" s="5" t="str">
        <f>IFERROR(INDEX(tbl_dateHistory[], MATCH(tbl_dailyDashboard[[#This Row],[runDate]:[runDate]], tbl_dateHistory[[runDate]:[runDate]], 0), MATCH(tbl_dailyDashboard[[#Headers],[botRuns]], tbl_dateHistory[#Headers], 0)), "-")</f>
        <v>x</v>
      </c>
      <c r="G1647" s="6" t="str">
        <f>IFERROR(INDEX(tbl_dateHistory[], MATCH(tbl_dailyDashboard[[#This Row],[runDate]:[runDate]], tbl_dateHistory[[runDate]:[runDate]], 0), MATCH(tbl_dailyDashboard[[#Headers],[totalTransactions]], tbl_dateHistory[#Headers], 0)), "-")</f>
        <v>x</v>
      </c>
      <c r="H1647" s="46" t="str">
        <f>IFERROR(INDEX(tbl_dateHistory[], MATCH(tbl_dailyDashboard[[#This Row],[runDate]:[runDate]], tbl_dateHistory[[runDate]:[runDate]], 0), MATCH(tbl_dailyDashboard[[#Headers],[percentSuccessful]], tbl_dateHistory[#Headers], 0)), "-")</f>
        <v>x</v>
      </c>
      <c r="I1647" s="46" t="str">
        <f>IFERROR(INDEX(tbl_dateHistory[], MATCH(tbl_dailyDashboard[[#This Row],[runDate]:[runDate]], tbl_dateHistory[[runDate]:[runDate]], 0), MATCH(tbl_dailyDashboard[[#Headers],[percentBRE]], tbl_dateHistory[#Headers], 0)), "-")</f>
        <v>x</v>
      </c>
      <c r="J1647" s="47" t="str">
        <f>IFERROR(INDEX(tbl_dateHistory[], MATCH(tbl_dailyDashboard[[#This Row],[runDate]:[runDate]], tbl_dateHistory[[runDate]:[runDate]], 0), MATCH(tbl_dailyDashboard[[#Headers],[percentSystemErrors]], tbl_dateHistory[#Headers], 0)), "-")</f>
        <v>x</v>
      </c>
      <c r="K1647" s="69"/>
    </row>
    <row r="1648" spans="2:11" x14ac:dyDescent="0.3">
      <c r="B1648" s="63"/>
      <c r="C1648" s="45" t="str">
        <f>IFERROR((INDEX(tbl_dateHistory[], tbl_dailyDashboard[[#This Row],[rowLookup]], 1)), "-")</f>
        <v>x</v>
      </c>
      <c r="D1648" s="48" t="str">
        <f>IFERROR(INDEX(tbl_dateHistory[], MATCH(tbl_dailyDashboard[[#This Row],[runDate]:[runDate]], tbl_dateHistory[[runDate]:[runDate]], 0), MATCH(tbl_dailyDashboard[[#Headers],[avgBotRunTime]], tbl_dateHistory[#Headers], 0)), "-")</f>
        <v>x</v>
      </c>
      <c r="E1648" s="48" t="str">
        <f>IFERROR(INDEX(tbl_dateHistory[], MATCH(tbl_dailyDashboard[[#This Row],[runDate]:[runDate]], tbl_dateHistory[[runDate]:[runDate]], 0), MATCH(tbl_dailyDashboard[[#Headers],[avgTransactionTime]], tbl_dateHistory[#Headers], 0)), "-")</f>
        <v>x</v>
      </c>
      <c r="F1648" s="5" t="str">
        <f>IFERROR(INDEX(tbl_dateHistory[], MATCH(tbl_dailyDashboard[[#This Row],[runDate]:[runDate]], tbl_dateHistory[[runDate]:[runDate]], 0), MATCH(tbl_dailyDashboard[[#Headers],[botRuns]], tbl_dateHistory[#Headers], 0)), "-")</f>
        <v>x</v>
      </c>
      <c r="G1648" s="6" t="str">
        <f>IFERROR(INDEX(tbl_dateHistory[], MATCH(tbl_dailyDashboard[[#This Row],[runDate]:[runDate]], tbl_dateHistory[[runDate]:[runDate]], 0), MATCH(tbl_dailyDashboard[[#Headers],[totalTransactions]], tbl_dateHistory[#Headers], 0)), "-")</f>
        <v>x</v>
      </c>
      <c r="H1648" s="46" t="str">
        <f>IFERROR(INDEX(tbl_dateHistory[], MATCH(tbl_dailyDashboard[[#This Row],[runDate]:[runDate]], tbl_dateHistory[[runDate]:[runDate]], 0), MATCH(tbl_dailyDashboard[[#Headers],[percentSuccessful]], tbl_dateHistory[#Headers], 0)), "-")</f>
        <v>x</v>
      </c>
      <c r="I1648" s="46" t="str">
        <f>IFERROR(INDEX(tbl_dateHistory[], MATCH(tbl_dailyDashboard[[#This Row],[runDate]:[runDate]], tbl_dateHistory[[runDate]:[runDate]], 0), MATCH(tbl_dailyDashboard[[#Headers],[percentBRE]], tbl_dateHistory[#Headers], 0)), "-")</f>
        <v>x</v>
      </c>
      <c r="J1648" s="47" t="str">
        <f>IFERROR(INDEX(tbl_dateHistory[], MATCH(tbl_dailyDashboard[[#This Row],[runDate]:[runDate]], tbl_dateHistory[[runDate]:[runDate]], 0), MATCH(tbl_dailyDashboard[[#Headers],[percentSystemErrors]], tbl_dateHistory[#Headers], 0)), "-")</f>
        <v>x</v>
      </c>
      <c r="K1648" s="69"/>
    </row>
    <row r="1649" spans="2:11" x14ac:dyDescent="0.3">
      <c r="B1649" s="63"/>
      <c r="C1649" s="45" t="str">
        <f>IFERROR((INDEX(tbl_dateHistory[], tbl_dailyDashboard[[#This Row],[rowLookup]], 1)), "-")</f>
        <v>x</v>
      </c>
      <c r="D1649" s="48" t="str">
        <f>IFERROR(INDEX(tbl_dateHistory[], MATCH(tbl_dailyDashboard[[#This Row],[runDate]:[runDate]], tbl_dateHistory[[runDate]:[runDate]], 0), MATCH(tbl_dailyDashboard[[#Headers],[avgBotRunTime]], tbl_dateHistory[#Headers], 0)), "-")</f>
        <v>x</v>
      </c>
      <c r="E1649" s="48" t="str">
        <f>IFERROR(INDEX(tbl_dateHistory[], MATCH(tbl_dailyDashboard[[#This Row],[runDate]:[runDate]], tbl_dateHistory[[runDate]:[runDate]], 0), MATCH(tbl_dailyDashboard[[#Headers],[avgTransactionTime]], tbl_dateHistory[#Headers], 0)), "-")</f>
        <v>x</v>
      </c>
      <c r="F1649" s="5" t="str">
        <f>IFERROR(INDEX(tbl_dateHistory[], MATCH(tbl_dailyDashboard[[#This Row],[runDate]:[runDate]], tbl_dateHistory[[runDate]:[runDate]], 0), MATCH(tbl_dailyDashboard[[#Headers],[botRuns]], tbl_dateHistory[#Headers], 0)), "-")</f>
        <v>x</v>
      </c>
      <c r="G1649" s="6" t="str">
        <f>IFERROR(INDEX(tbl_dateHistory[], MATCH(tbl_dailyDashboard[[#This Row],[runDate]:[runDate]], tbl_dateHistory[[runDate]:[runDate]], 0), MATCH(tbl_dailyDashboard[[#Headers],[totalTransactions]], tbl_dateHistory[#Headers], 0)), "-")</f>
        <v>x</v>
      </c>
      <c r="H1649" s="46" t="str">
        <f>IFERROR(INDEX(tbl_dateHistory[], MATCH(tbl_dailyDashboard[[#This Row],[runDate]:[runDate]], tbl_dateHistory[[runDate]:[runDate]], 0), MATCH(tbl_dailyDashboard[[#Headers],[percentSuccessful]], tbl_dateHistory[#Headers], 0)), "-")</f>
        <v>x</v>
      </c>
      <c r="I1649" s="46" t="str">
        <f>IFERROR(INDEX(tbl_dateHistory[], MATCH(tbl_dailyDashboard[[#This Row],[runDate]:[runDate]], tbl_dateHistory[[runDate]:[runDate]], 0), MATCH(tbl_dailyDashboard[[#Headers],[percentBRE]], tbl_dateHistory[#Headers], 0)), "-")</f>
        <v>x</v>
      </c>
      <c r="J1649" s="47" t="str">
        <f>IFERROR(INDEX(tbl_dateHistory[], MATCH(tbl_dailyDashboard[[#This Row],[runDate]:[runDate]], tbl_dateHistory[[runDate]:[runDate]], 0), MATCH(tbl_dailyDashboard[[#Headers],[percentSystemErrors]], tbl_dateHistory[#Headers], 0)), "-")</f>
        <v>x</v>
      </c>
      <c r="K1649" s="69"/>
    </row>
    <row r="1650" spans="2:11" x14ac:dyDescent="0.3">
      <c r="B1650" s="63"/>
      <c r="C1650" s="45" t="str">
        <f>IFERROR((INDEX(tbl_dateHistory[], tbl_dailyDashboard[[#This Row],[rowLookup]], 1)), "-")</f>
        <v>x</v>
      </c>
      <c r="D1650" s="48" t="str">
        <f>IFERROR(INDEX(tbl_dateHistory[], MATCH(tbl_dailyDashboard[[#This Row],[runDate]:[runDate]], tbl_dateHistory[[runDate]:[runDate]], 0), MATCH(tbl_dailyDashboard[[#Headers],[avgBotRunTime]], tbl_dateHistory[#Headers], 0)), "-")</f>
        <v>x</v>
      </c>
      <c r="E1650" s="48" t="str">
        <f>IFERROR(INDEX(tbl_dateHistory[], MATCH(tbl_dailyDashboard[[#This Row],[runDate]:[runDate]], tbl_dateHistory[[runDate]:[runDate]], 0), MATCH(tbl_dailyDashboard[[#Headers],[avgTransactionTime]], tbl_dateHistory[#Headers], 0)), "-")</f>
        <v>x</v>
      </c>
      <c r="F1650" s="5" t="str">
        <f>IFERROR(INDEX(tbl_dateHistory[], MATCH(tbl_dailyDashboard[[#This Row],[runDate]:[runDate]], tbl_dateHistory[[runDate]:[runDate]], 0), MATCH(tbl_dailyDashboard[[#Headers],[botRuns]], tbl_dateHistory[#Headers], 0)), "-")</f>
        <v>x</v>
      </c>
      <c r="G1650" s="6" t="str">
        <f>IFERROR(INDEX(tbl_dateHistory[], MATCH(tbl_dailyDashboard[[#This Row],[runDate]:[runDate]], tbl_dateHistory[[runDate]:[runDate]], 0), MATCH(tbl_dailyDashboard[[#Headers],[totalTransactions]], tbl_dateHistory[#Headers], 0)), "-")</f>
        <v>x</v>
      </c>
      <c r="H1650" s="46" t="str">
        <f>IFERROR(INDEX(tbl_dateHistory[], MATCH(tbl_dailyDashboard[[#This Row],[runDate]:[runDate]], tbl_dateHistory[[runDate]:[runDate]], 0), MATCH(tbl_dailyDashboard[[#Headers],[percentSuccessful]], tbl_dateHistory[#Headers], 0)), "-")</f>
        <v>x</v>
      </c>
      <c r="I1650" s="46" t="str">
        <f>IFERROR(INDEX(tbl_dateHistory[], MATCH(tbl_dailyDashboard[[#This Row],[runDate]:[runDate]], tbl_dateHistory[[runDate]:[runDate]], 0), MATCH(tbl_dailyDashboard[[#Headers],[percentBRE]], tbl_dateHistory[#Headers], 0)), "-")</f>
        <v>x</v>
      </c>
      <c r="J1650" s="47" t="str">
        <f>IFERROR(INDEX(tbl_dateHistory[], MATCH(tbl_dailyDashboard[[#This Row],[runDate]:[runDate]], tbl_dateHistory[[runDate]:[runDate]], 0), MATCH(tbl_dailyDashboard[[#Headers],[percentSystemErrors]], tbl_dateHistory[#Headers], 0)), "-")</f>
        <v>x</v>
      </c>
      <c r="K1650" s="69"/>
    </row>
    <row r="1651" spans="2:11" x14ac:dyDescent="0.3">
      <c r="B1651" s="63"/>
      <c r="C1651" s="45" t="str">
        <f>IFERROR((INDEX(tbl_dateHistory[], tbl_dailyDashboard[[#This Row],[rowLookup]], 1)), "-")</f>
        <v>x</v>
      </c>
      <c r="D1651" s="48" t="str">
        <f>IFERROR(INDEX(tbl_dateHistory[], MATCH(tbl_dailyDashboard[[#This Row],[runDate]:[runDate]], tbl_dateHistory[[runDate]:[runDate]], 0), MATCH(tbl_dailyDashboard[[#Headers],[avgBotRunTime]], tbl_dateHistory[#Headers], 0)), "-")</f>
        <v>x</v>
      </c>
      <c r="E1651" s="48" t="str">
        <f>IFERROR(INDEX(tbl_dateHistory[], MATCH(tbl_dailyDashboard[[#This Row],[runDate]:[runDate]], tbl_dateHistory[[runDate]:[runDate]], 0), MATCH(tbl_dailyDashboard[[#Headers],[avgTransactionTime]], tbl_dateHistory[#Headers], 0)), "-")</f>
        <v>x</v>
      </c>
      <c r="F1651" s="5" t="str">
        <f>IFERROR(INDEX(tbl_dateHistory[], MATCH(tbl_dailyDashboard[[#This Row],[runDate]:[runDate]], tbl_dateHistory[[runDate]:[runDate]], 0), MATCH(tbl_dailyDashboard[[#Headers],[botRuns]], tbl_dateHistory[#Headers], 0)), "-")</f>
        <v>x</v>
      </c>
      <c r="G1651" s="6" t="str">
        <f>IFERROR(INDEX(tbl_dateHistory[], MATCH(tbl_dailyDashboard[[#This Row],[runDate]:[runDate]], tbl_dateHistory[[runDate]:[runDate]], 0), MATCH(tbl_dailyDashboard[[#Headers],[totalTransactions]], tbl_dateHistory[#Headers], 0)), "-")</f>
        <v>x</v>
      </c>
      <c r="H1651" s="46" t="str">
        <f>IFERROR(INDEX(tbl_dateHistory[], MATCH(tbl_dailyDashboard[[#This Row],[runDate]:[runDate]], tbl_dateHistory[[runDate]:[runDate]], 0), MATCH(tbl_dailyDashboard[[#Headers],[percentSuccessful]], tbl_dateHistory[#Headers], 0)), "-")</f>
        <v>x</v>
      </c>
      <c r="I1651" s="46" t="str">
        <f>IFERROR(INDEX(tbl_dateHistory[], MATCH(tbl_dailyDashboard[[#This Row],[runDate]:[runDate]], tbl_dateHistory[[runDate]:[runDate]], 0), MATCH(tbl_dailyDashboard[[#Headers],[percentBRE]], tbl_dateHistory[#Headers], 0)), "-")</f>
        <v>x</v>
      </c>
      <c r="J1651" s="47" t="str">
        <f>IFERROR(INDEX(tbl_dateHistory[], MATCH(tbl_dailyDashboard[[#This Row],[runDate]:[runDate]], tbl_dateHistory[[runDate]:[runDate]], 0), MATCH(tbl_dailyDashboard[[#Headers],[percentSystemErrors]], tbl_dateHistory[#Headers], 0)), "-")</f>
        <v>x</v>
      </c>
      <c r="K1651" s="69"/>
    </row>
    <row r="1652" spans="2:11" x14ac:dyDescent="0.3">
      <c r="B1652" s="63"/>
      <c r="C1652" s="45" t="str">
        <f>IFERROR((INDEX(tbl_dateHistory[], tbl_dailyDashboard[[#This Row],[rowLookup]], 1)), "-")</f>
        <v>x</v>
      </c>
      <c r="D1652" s="48" t="str">
        <f>IFERROR(INDEX(tbl_dateHistory[], MATCH(tbl_dailyDashboard[[#This Row],[runDate]:[runDate]], tbl_dateHistory[[runDate]:[runDate]], 0), MATCH(tbl_dailyDashboard[[#Headers],[avgBotRunTime]], tbl_dateHistory[#Headers], 0)), "-")</f>
        <v>x</v>
      </c>
      <c r="E1652" s="48" t="str">
        <f>IFERROR(INDEX(tbl_dateHistory[], MATCH(tbl_dailyDashboard[[#This Row],[runDate]:[runDate]], tbl_dateHistory[[runDate]:[runDate]], 0), MATCH(tbl_dailyDashboard[[#Headers],[avgTransactionTime]], tbl_dateHistory[#Headers], 0)), "-")</f>
        <v>x</v>
      </c>
      <c r="F1652" s="5" t="str">
        <f>IFERROR(INDEX(tbl_dateHistory[], MATCH(tbl_dailyDashboard[[#This Row],[runDate]:[runDate]], tbl_dateHistory[[runDate]:[runDate]], 0), MATCH(tbl_dailyDashboard[[#Headers],[botRuns]], tbl_dateHistory[#Headers], 0)), "-")</f>
        <v>x</v>
      </c>
      <c r="G1652" s="6" t="str">
        <f>IFERROR(INDEX(tbl_dateHistory[], MATCH(tbl_dailyDashboard[[#This Row],[runDate]:[runDate]], tbl_dateHistory[[runDate]:[runDate]], 0), MATCH(tbl_dailyDashboard[[#Headers],[totalTransactions]], tbl_dateHistory[#Headers], 0)), "-")</f>
        <v>x</v>
      </c>
      <c r="H1652" s="46" t="str">
        <f>IFERROR(INDEX(tbl_dateHistory[], MATCH(tbl_dailyDashboard[[#This Row],[runDate]:[runDate]], tbl_dateHistory[[runDate]:[runDate]], 0), MATCH(tbl_dailyDashboard[[#Headers],[percentSuccessful]], tbl_dateHistory[#Headers], 0)), "-")</f>
        <v>x</v>
      </c>
      <c r="I1652" s="46" t="str">
        <f>IFERROR(INDEX(tbl_dateHistory[], MATCH(tbl_dailyDashboard[[#This Row],[runDate]:[runDate]], tbl_dateHistory[[runDate]:[runDate]], 0), MATCH(tbl_dailyDashboard[[#Headers],[percentBRE]], tbl_dateHistory[#Headers], 0)), "-")</f>
        <v>x</v>
      </c>
      <c r="J1652" s="47" t="str">
        <f>IFERROR(INDEX(tbl_dateHistory[], MATCH(tbl_dailyDashboard[[#This Row],[runDate]:[runDate]], tbl_dateHistory[[runDate]:[runDate]], 0), MATCH(tbl_dailyDashboard[[#Headers],[percentSystemErrors]], tbl_dateHistory[#Headers], 0)), "-")</f>
        <v>x</v>
      </c>
      <c r="K1652" s="69"/>
    </row>
    <row r="1653" spans="2:11" x14ac:dyDescent="0.3">
      <c r="B1653" s="63"/>
      <c r="C1653" s="45" t="str">
        <f>IFERROR((INDEX(tbl_dateHistory[], tbl_dailyDashboard[[#This Row],[rowLookup]], 1)), "-")</f>
        <v>x</v>
      </c>
      <c r="D1653" s="48" t="str">
        <f>IFERROR(INDEX(tbl_dateHistory[], MATCH(tbl_dailyDashboard[[#This Row],[runDate]:[runDate]], tbl_dateHistory[[runDate]:[runDate]], 0), MATCH(tbl_dailyDashboard[[#Headers],[avgBotRunTime]], tbl_dateHistory[#Headers], 0)), "-")</f>
        <v>x</v>
      </c>
      <c r="E1653" s="48" t="str">
        <f>IFERROR(INDEX(tbl_dateHistory[], MATCH(tbl_dailyDashboard[[#This Row],[runDate]:[runDate]], tbl_dateHistory[[runDate]:[runDate]], 0), MATCH(tbl_dailyDashboard[[#Headers],[avgTransactionTime]], tbl_dateHistory[#Headers], 0)), "-")</f>
        <v>x</v>
      </c>
      <c r="F1653" s="5" t="str">
        <f>IFERROR(INDEX(tbl_dateHistory[], MATCH(tbl_dailyDashboard[[#This Row],[runDate]:[runDate]], tbl_dateHistory[[runDate]:[runDate]], 0), MATCH(tbl_dailyDashboard[[#Headers],[botRuns]], tbl_dateHistory[#Headers], 0)), "-")</f>
        <v>x</v>
      </c>
      <c r="G1653" s="6" t="str">
        <f>IFERROR(INDEX(tbl_dateHistory[], MATCH(tbl_dailyDashboard[[#This Row],[runDate]:[runDate]], tbl_dateHistory[[runDate]:[runDate]], 0), MATCH(tbl_dailyDashboard[[#Headers],[totalTransactions]], tbl_dateHistory[#Headers], 0)), "-")</f>
        <v>x</v>
      </c>
      <c r="H1653" s="46" t="str">
        <f>IFERROR(INDEX(tbl_dateHistory[], MATCH(tbl_dailyDashboard[[#This Row],[runDate]:[runDate]], tbl_dateHistory[[runDate]:[runDate]], 0), MATCH(tbl_dailyDashboard[[#Headers],[percentSuccessful]], tbl_dateHistory[#Headers], 0)), "-")</f>
        <v>x</v>
      </c>
      <c r="I1653" s="46" t="str">
        <f>IFERROR(INDEX(tbl_dateHistory[], MATCH(tbl_dailyDashboard[[#This Row],[runDate]:[runDate]], tbl_dateHistory[[runDate]:[runDate]], 0), MATCH(tbl_dailyDashboard[[#Headers],[percentBRE]], tbl_dateHistory[#Headers], 0)), "-")</f>
        <v>x</v>
      </c>
      <c r="J1653" s="47" t="str">
        <f>IFERROR(INDEX(tbl_dateHistory[], MATCH(tbl_dailyDashboard[[#This Row],[runDate]:[runDate]], tbl_dateHistory[[runDate]:[runDate]], 0), MATCH(tbl_dailyDashboard[[#Headers],[percentSystemErrors]], tbl_dateHistory[#Headers], 0)), "-")</f>
        <v>x</v>
      </c>
      <c r="K1653" s="69"/>
    </row>
    <row r="1654" spans="2:11" x14ac:dyDescent="0.3">
      <c r="B1654" s="63"/>
      <c r="C1654" s="45" t="str">
        <f>IFERROR((INDEX(tbl_dateHistory[], tbl_dailyDashboard[[#This Row],[rowLookup]], 1)), "-")</f>
        <v>x</v>
      </c>
      <c r="D1654" s="48" t="str">
        <f>IFERROR(INDEX(tbl_dateHistory[], MATCH(tbl_dailyDashboard[[#This Row],[runDate]:[runDate]], tbl_dateHistory[[runDate]:[runDate]], 0), MATCH(tbl_dailyDashboard[[#Headers],[avgBotRunTime]], tbl_dateHistory[#Headers], 0)), "-")</f>
        <v>x</v>
      </c>
      <c r="E1654" s="48" t="str">
        <f>IFERROR(INDEX(tbl_dateHistory[], MATCH(tbl_dailyDashboard[[#This Row],[runDate]:[runDate]], tbl_dateHistory[[runDate]:[runDate]], 0), MATCH(tbl_dailyDashboard[[#Headers],[avgTransactionTime]], tbl_dateHistory[#Headers], 0)), "-")</f>
        <v>x</v>
      </c>
      <c r="F1654" s="5" t="str">
        <f>IFERROR(INDEX(tbl_dateHistory[], MATCH(tbl_dailyDashboard[[#This Row],[runDate]:[runDate]], tbl_dateHistory[[runDate]:[runDate]], 0), MATCH(tbl_dailyDashboard[[#Headers],[botRuns]], tbl_dateHistory[#Headers], 0)), "-")</f>
        <v>x</v>
      </c>
      <c r="G1654" s="6" t="str">
        <f>IFERROR(INDEX(tbl_dateHistory[], MATCH(tbl_dailyDashboard[[#This Row],[runDate]:[runDate]], tbl_dateHistory[[runDate]:[runDate]], 0), MATCH(tbl_dailyDashboard[[#Headers],[totalTransactions]], tbl_dateHistory[#Headers], 0)), "-")</f>
        <v>x</v>
      </c>
      <c r="H1654" s="46" t="str">
        <f>IFERROR(INDEX(tbl_dateHistory[], MATCH(tbl_dailyDashboard[[#This Row],[runDate]:[runDate]], tbl_dateHistory[[runDate]:[runDate]], 0), MATCH(tbl_dailyDashboard[[#Headers],[percentSuccessful]], tbl_dateHistory[#Headers], 0)), "-")</f>
        <v>x</v>
      </c>
      <c r="I1654" s="46" t="str">
        <f>IFERROR(INDEX(tbl_dateHistory[], MATCH(tbl_dailyDashboard[[#This Row],[runDate]:[runDate]], tbl_dateHistory[[runDate]:[runDate]], 0), MATCH(tbl_dailyDashboard[[#Headers],[percentBRE]], tbl_dateHistory[#Headers], 0)), "-")</f>
        <v>x</v>
      </c>
      <c r="J1654" s="47" t="str">
        <f>IFERROR(INDEX(tbl_dateHistory[], MATCH(tbl_dailyDashboard[[#This Row],[runDate]:[runDate]], tbl_dateHistory[[runDate]:[runDate]], 0), MATCH(tbl_dailyDashboard[[#Headers],[percentSystemErrors]], tbl_dateHistory[#Headers], 0)), "-")</f>
        <v>x</v>
      </c>
      <c r="K1654" s="69"/>
    </row>
    <row r="1655" spans="2:11" x14ac:dyDescent="0.3">
      <c r="B1655" s="63"/>
      <c r="C1655" s="45" t="str">
        <f>IFERROR((INDEX(tbl_dateHistory[], tbl_dailyDashboard[[#This Row],[rowLookup]], 1)), "-")</f>
        <v>x</v>
      </c>
      <c r="D1655" s="48" t="str">
        <f>IFERROR(INDEX(tbl_dateHistory[], MATCH(tbl_dailyDashboard[[#This Row],[runDate]:[runDate]], tbl_dateHistory[[runDate]:[runDate]], 0), MATCH(tbl_dailyDashboard[[#Headers],[avgBotRunTime]], tbl_dateHistory[#Headers], 0)), "-")</f>
        <v>x</v>
      </c>
      <c r="E1655" s="48" t="str">
        <f>IFERROR(INDEX(tbl_dateHistory[], MATCH(tbl_dailyDashboard[[#This Row],[runDate]:[runDate]], tbl_dateHistory[[runDate]:[runDate]], 0), MATCH(tbl_dailyDashboard[[#Headers],[avgTransactionTime]], tbl_dateHistory[#Headers], 0)), "-")</f>
        <v>x</v>
      </c>
      <c r="F1655" s="5" t="str">
        <f>IFERROR(INDEX(tbl_dateHistory[], MATCH(tbl_dailyDashboard[[#This Row],[runDate]:[runDate]], tbl_dateHistory[[runDate]:[runDate]], 0), MATCH(tbl_dailyDashboard[[#Headers],[botRuns]], tbl_dateHistory[#Headers], 0)), "-")</f>
        <v>x</v>
      </c>
      <c r="G1655" s="6" t="str">
        <f>IFERROR(INDEX(tbl_dateHistory[], MATCH(tbl_dailyDashboard[[#This Row],[runDate]:[runDate]], tbl_dateHistory[[runDate]:[runDate]], 0), MATCH(tbl_dailyDashboard[[#Headers],[totalTransactions]], tbl_dateHistory[#Headers], 0)), "-")</f>
        <v>x</v>
      </c>
      <c r="H1655" s="46" t="str">
        <f>IFERROR(INDEX(tbl_dateHistory[], MATCH(tbl_dailyDashboard[[#This Row],[runDate]:[runDate]], tbl_dateHistory[[runDate]:[runDate]], 0), MATCH(tbl_dailyDashboard[[#Headers],[percentSuccessful]], tbl_dateHistory[#Headers], 0)), "-")</f>
        <v>x</v>
      </c>
      <c r="I1655" s="46" t="str">
        <f>IFERROR(INDEX(tbl_dateHistory[], MATCH(tbl_dailyDashboard[[#This Row],[runDate]:[runDate]], tbl_dateHistory[[runDate]:[runDate]], 0), MATCH(tbl_dailyDashboard[[#Headers],[percentBRE]], tbl_dateHistory[#Headers], 0)), "-")</f>
        <v>x</v>
      </c>
      <c r="J1655" s="47" t="str">
        <f>IFERROR(INDEX(tbl_dateHistory[], MATCH(tbl_dailyDashboard[[#This Row],[runDate]:[runDate]], tbl_dateHistory[[runDate]:[runDate]], 0), MATCH(tbl_dailyDashboard[[#Headers],[percentSystemErrors]], tbl_dateHistory[#Headers], 0)), "-")</f>
        <v>x</v>
      </c>
      <c r="K1655" s="69"/>
    </row>
    <row r="1656" spans="2:11" x14ac:dyDescent="0.3">
      <c r="B1656" s="63"/>
      <c r="C1656" s="45" t="str">
        <f>IFERROR((INDEX(tbl_dateHistory[], tbl_dailyDashboard[[#This Row],[rowLookup]], 1)), "-")</f>
        <v>x</v>
      </c>
      <c r="D1656" s="48" t="str">
        <f>IFERROR(INDEX(tbl_dateHistory[], MATCH(tbl_dailyDashboard[[#This Row],[runDate]:[runDate]], tbl_dateHistory[[runDate]:[runDate]], 0), MATCH(tbl_dailyDashboard[[#Headers],[avgBotRunTime]], tbl_dateHistory[#Headers], 0)), "-")</f>
        <v>x</v>
      </c>
      <c r="E1656" s="48" t="str">
        <f>IFERROR(INDEX(tbl_dateHistory[], MATCH(tbl_dailyDashboard[[#This Row],[runDate]:[runDate]], tbl_dateHistory[[runDate]:[runDate]], 0), MATCH(tbl_dailyDashboard[[#Headers],[avgTransactionTime]], tbl_dateHistory[#Headers], 0)), "-")</f>
        <v>x</v>
      </c>
      <c r="F1656" s="5" t="str">
        <f>IFERROR(INDEX(tbl_dateHistory[], MATCH(tbl_dailyDashboard[[#This Row],[runDate]:[runDate]], tbl_dateHistory[[runDate]:[runDate]], 0), MATCH(tbl_dailyDashboard[[#Headers],[botRuns]], tbl_dateHistory[#Headers], 0)), "-")</f>
        <v>x</v>
      </c>
      <c r="G1656" s="6" t="str">
        <f>IFERROR(INDEX(tbl_dateHistory[], MATCH(tbl_dailyDashboard[[#This Row],[runDate]:[runDate]], tbl_dateHistory[[runDate]:[runDate]], 0), MATCH(tbl_dailyDashboard[[#Headers],[totalTransactions]], tbl_dateHistory[#Headers], 0)), "-")</f>
        <v>x</v>
      </c>
      <c r="H1656" s="46" t="str">
        <f>IFERROR(INDEX(tbl_dateHistory[], MATCH(tbl_dailyDashboard[[#This Row],[runDate]:[runDate]], tbl_dateHistory[[runDate]:[runDate]], 0), MATCH(tbl_dailyDashboard[[#Headers],[percentSuccessful]], tbl_dateHistory[#Headers], 0)), "-")</f>
        <v>x</v>
      </c>
      <c r="I1656" s="46" t="str">
        <f>IFERROR(INDEX(tbl_dateHistory[], MATCH(tbl_dailyDashboard[[#This Row],[runDate]:[runDate]], tbl_dateHistory[[runDate]:[runDate]], 0), MATCH(tbl_dailyDashboard[[#Headers],[percentBRE]], tbl_dateHistory[#Headers], 0)), "-")</f>
        <v>x</v>
      </c>
      <c r="J1656" s="47" t="str">
        <f>IFERROR(INDEX(tbl_dateHistory[], MATCH(tbl_dailyDashboard[[#This Row],[runDate]:[runDate]], tbl_dateHistory[[runDate]:[runDate]], 0), MATCH(tbl_dailyDashboard[[#Headers],[percentSystemErrors]], tbl_dateHistory[#Headers], 0)), "-")</f>
        <v>x</v>
      </c>
      <c r="K1656" s="69"/>
    </row>
    <row r="1657" spans="2:11" x14ac:dyDescent="0.3">
      <c r="B1657" s="63"/>
      <c r="C1657" s="45" t="str">
        <f>IFERROR((INDEX(tbl_dateHistory[], tbl_dailyDashboard[[#This Row],[rowLookup]], 1)), "-")</f>
        <v>x</v>
      </c>
      <c r="D1657" s="48" t="str">
        <f>IFERROR(INDEX(tbl_dateHistory[], MATCH(tbl_dailyDashboard[[#This Row],[runDate]:[runDate]], tbl_dateHistory[[runDate]:[runDate]], 0), MATCH(tbl_dailyDashboard[[#Headers],[avgBotRunTime]], tbl_dateHistory[#Headers], 0)), "-")</f>
        <v>x</v>
      </c>
      <c r="E1657" s="48" t="str">
        <f>IFERROR(INDEX(tbl_dateHistory[], MATCH(tbl_dailyDashboard[[#This Row],[runDate]:[runDate]], tbl_dateHistory[[runDate]:[runDate]], 0), MATCH(tbl_dailyDashboard[[#Headers],[avgTransactionTime]], tbl_dateHistory[#Headers], 0)), "-")</f>
        <v>x</v>
      </c>
      <c r="F1657" s="5" t="str">
        <f>IFERROR(INDEX(tbl_dateHistory[], MATCH(tbl_dailyDashboard[[#This Row],[runDate]:[runDate]], tbl_dateHistory[[runDate]:[runDate]], 0), MATCH(tbl_dailyDashboard[[#Headers],[botRuns]], tbl_dateHistory[#Headers], 0)), "-")</f>
        <v>x</v>
      </c>
      <c r="G1657" s="6" t="str">
        <f>IFERROR(INDEX(tbl_dateHistory[], MATCH(tbl_dailyDashboard[[#This Row],[runDate]:[runDate]], tbl_dateHistory[[runDate]:[runDate]], 0), MATCH(tbl_dailyDashboard[[#Headers],[totalTransactions]], tbl_dateHistory[#Headers], 0)), "-")</f>
        <v>x</v>
      </c>
      <c r="H1657" s="46" t="str">
        <f>IFERROR(INDEX(tbl_dateHistory[], MATCH(tbl_dailyDashboard[[#This Row],[runDate]:[runDate]], tbl_dateHistory[[runDate]:[runDate]], 0), MATCH(tbl_dailyDashboard[[#Headers],[percentSuccessful]], tbl_dateHistory[#Headers], 0)), "-")</f>
        <v>x</v>
      </c>
      <c r="I1657" s="46" t="str">
        <f>IFERROR(INDEX(tbl_dateHistory[], MATCH(tbl_dailyDashboard[[#This Row],[runDate]:[runDate]], tbl_dateHistory[[runDate]:[runDate]], 0), MATCH(tbl_dailyDashboard[[#Headers],[percentBRE]], tbl_dateHistory[#Headers], 0)), "-")</f>
        <v>x</v>
      </c>
      <c r="J1657" s="47" t="str">
        <f>IFERROR(INDEX(tbl_dateHistory[], MATCH(tbl_dailyDashboard[[#This Row],[runDate]:[runDate]], tbl_dateHistory[[runDate]:[runDate]], 0), MATCH(tbl_dailyDashboard[[#Headers],[percentSystemErrors]], tbl_dateHistory[#Headers], 0)), "-")</f>
        <v>x</v>
      </c>
      <c r="K1657" s="69"/>
    </row>
    <row r="1658" spans="2:11" x14ac:dyDescent="0.3">
      <c r="B1658" s="63"/>
      <c r="C1658" s="45" t="str">
        <f>IFERROR((INDEX(tbl_dateHistory[], tbl_dailyDashboard[[#This Row],[rowLookup]], 1)), "-")</f>
        <v>x</v>
      </c>
      <c r="D1658" s="48" t="str">
        <f>IFERROR(INDEX(tbl_dateHistory[], MATCH(tbl_dailyDashboard[[#This Row],[runDate]:[runDate]], tbl_dateHistory[[runDate]:[runDate]], 0), MATCH(tbl_dailyDashboard[[#Headers],[avgBotRunTime]], tbl_dateHistory[#Headers], 0)), "-")</f>
        <v>x</v>
      </c>
      <c r="E1658" s="48" t="str">
        <f>IFERROR(INDEX(tbl_dateHistory[], MATCH(tbl_dailyDashboard[[#This Row],[runDate]:[runDate]], tbl_dateHistory[[runDate]:[runDate]], 0), MATCH(tbl_dailyDashboard[[#Headers],[avgTransactionTime]], tbl_dateHistory[#Headers], 0)), "-")</f>
        <v>x</v>
      </c>
      <c r="F1658" s="5" t="str">
        <f>IFERROR(INDEX(tbl_dateHistory[], MATCH(tbl_dailyDashboard[[#This Row],[runDate]:[runDate]], tbl_dateHistory[[runDate]:[runDate]], 0), MATCH(tbl_dailyDashboard[[#Headers],[botRuns]], tbl_dateHistory[#Headers], 0)), "-")</f>
        <v>x</v>
      </c>
      <c r="G1658" s="6" t="str">
        <f>IFERROR(INDEX(tbl_dateHistory[], MATCH(tbl_dailyDashboard[[#This Row],[runDate]:[runDate]], tbl_dateHistory[[runDate]:[runDate]], 0), MATCH(tbl_dailyDashboard[[#Headers],[totalTransactions]], tbl_dateHistory[#Headers], 0)), "-")</f>
        <v>x</v>
      </c>
      <c r="H1658" s="46" t="str">
        <f>IFERROR(INDEX(tbl_dateHistory[], MATCH(tbl_dailyDashboard[[#This Row],[runDate]:[runDate]], tbl_dateHistory[[runDate]:[runDate]], 0), MATCH(tbl_dailyDashboard[[#Headers],[percentSuccessful]], tbl_dateHistory[#Headers], 0)), "-")</f>
        <v>x</v>
      </c>
      <c r="I1658" s="46" t="str">
        <f>IFERROR(INDEX(tbl_dateHistory[], MATCH(tbl_dailyDashboard[[#This Row],[runDate]:[runDate]], tbl_dateHistory[[runDate]:[runDate]], 0), MATCH(tbl_dailyDashboard[[#Headers],[percentBRE]], tbl_dateHistory[#Headers], 0)), "-")</f>
        <v>x</v>
      </c>
      <c r="J1658" s="47" t="str">
        <f>IFERROR(INDEX(tbl_dateHistory[], MATCH(tbl_dailyDashboard[[#This Row],[runDate]:[runDate]], tbl_dateHistory[[runDate]:[runDate]], 0), MATCH(tbl_dailyDashboard[[#Headers],[percentSystemErrors]], tbl_dateHistory[#Headers], 0)), "-")</f>
        <v>x</v>
      </c>
      <c r="K1658" s="69"/>
    </row>
    <row r="1659" spans="2:11" x14ac:dyDescent="0.3">
      <c r="B1659" s="63"/>
      <c r="C1659" s="45" t="str">
        <f>IFERROR((INDEX(tbl_dateHistory[], tbl_dailyDashboard[[#This Row],[rowLookup]], 1)), "-")</f>
        <v>x</v>
      </c>
      <c r="D1659" s="48" t="str">
        <f>IFERROR(INDEX(tbl_dateHistory[], MATCH(tbl_dailyDashboard[[#This Row],[runDate]:[runDate]], tbl_dateHistory[[runDate]:[runDate]], 0), MATCH(tbl_dailyDashboard[[#Headers],[avgBotRunTime]], tbl_dateHistory[#Headers], 0)), "-")</f>
        <v>x</v>
      </c>
      <c r="E1659" s="48" t="str">
        <f>IFERROR(INDEX(tbl_dateHistory[], MATCH(tbl_dailyDashboard[[#This Row],[runDate]:[runDate]], tbl_dateHistory[[runDate]:[runDate]], 0), MATCH(tbl_dailyDashboard[[#Headers],[avgTransactionTime]], tbl_dateHistory[#Headers], 0)), "-")</f>
        <v>x</v>
      </c>
      <c r="F1659" s="5" t="str">
        <f>IFERROR(INDEX(tbl_dateHistory[], MATCH(tbl_dailyDashboard[[#This Row],[runDate]:[runDate]], tbl_dateHistory[[runDate]:[runDate]], 0), MATCH(tbl_dailyDashboard[[#Headers],[botRuns]], tbl_dateHistory[#Headers], 0)), "-")</f>
        <v>x</v>
      </c>
      <c r="G1659" s="6" t="str">
        <f>IFERROR(INDEX(tbl_dateHistory[], MATCH(tbl_dailyDashboard[[#This Row],[runDate]:[runDate]], tbl_dateHistory[[runDate]:[runDate]], 0), MATCH(tbl_dailyDashboard[[#Headers],[totalTransactions]], tbl_dateHistory[#Headers], 0)), "-")</f>
        <v>x</v>
      </c>
      <c r="H1659" s="46" t="str">
        <f>IFERROR(INDEX(tbl_dateHistory[], MATCH(tbl_dailyDashboard[[#This Row],[runDate]:[runDate]], tbl_dateHistory[[runDate]:[runDate]], 0), MATCH(tbl_dailyDashboard[[#Headers],[percentSuccessful]], tbl_dateHistory[#Headers], 0)), "-")</f>
        <v>x</v>
      </c>
      <c r="I1659" s="46" t="str">
        <f>IFERROR(INDEX(tbl_dateHistory[], MATCH(tbl_dailyDashboard[[#This Row],[runDate]:[runDate]], tbl_dateHistory[[runDate]:[runDate]], 0), MATCH(tbl_dailyDashboard[[#Headers],[percentBRE]], tbl_dateHistory[#Headers], 0)), "-")</f>
        <v>x</v>
      </c>
      <c r="J1659" s="47" t="str">
        <f>IFERROR(INDEX(tbl_dateHistory[], MATCH(tbl_dailyDashboard[[#This Row],[runDate]:[runDate]], tbl_dateHistory[[runDate]:[runDate]], 0), MATCH(tbl_dailyDashboard[[#Headers],[percentSystemErrors]], tbl_dateHistory[#Headers], 0)), "-")</f>
        <v>x</v>
      </c>
      <c r="K1659" s="69"/>
    </row>
    <row r="1660" spans="2:11" x14ac:dyDescent="0.3">
      <c r="B1660" s="63"/>
      <c r="C1660" s="45" t="str">
        <f>IFERROR((INDEX(tbl_dateHistory[], tbl_dailyDashboard[[#This Row],[rowLookup]], 1)), "-")</f>
        <v>x</v>
      </c>
      <c r="D1660" s="48" t="str">
        <f>IFERROR(INDEX(tbl_dateHistory[], MATCH(tbl_dailyDashboard[[#This Row],[runDate]:[runDate]], tbl_dateHistory[[runDate]:[runDate]], 0), MATCH(tbl_dailyDashboard[[#Headers],[avgBotRunTime]], tbl_dateHistory[#Headers], 0)), "-")</f>
        <v>x</v>
      </c>
      <c r="E1660" s="48" t="str">
        <f>IFERROR(INDEX(tbl_dateHistory[], MATCH(tbl_dailyDashboard[[#This Row],[runDate]:[runDate]], tbl_dateHistory[[runDate]:[runDate]], 0), MATCH(tbl_dailyDashboard[[#Headers],[avgTransactionTime]], tbl_dateHistory[#Headers], 0)), "-")</f>
        <v>x</v>
      </c>
      <c r="F1660" s="5" t="str">
        <f>IFERROR(INDEX(tbl_dateHistory[], MATCH(tbl_dailyDashboard[[#This Row],[runDate]:[runDate]], tbl_dateHistory[[runDate]:[runDate]], 0), MATCH(tbl_dailyDashboard[[#Headers],[botRuns]], tbl_dateHistory[#Headers], 0)), "-")</f>
        <v>x</v>
      </c>
      <c r="G1660" s="6" t="str">
        <f>IFERROR(INDEX(tbl_dateHistory[], MATCH(tbl_dailyDashboard[[#This Row],[runDate]:[runDate]], tbl_dateHistory[[runDate]:[runDate]], 0), MATCH(tbl_dailyDashboard[[#Headers],[totalTransactions]], tbl_dateHistory[#Headers], 0)), "-")</f>
        <v>x</v>
      </c>
      <c r="H1660" s="46" t="str">
        <f>IFERROR(INDEX(tbl_dateHistory[], MATCH(tbl_dailyDashboard[[#This Row],[runDate]:[runDate]], tbl_dateHistory[[runDate]:[runDate]], 0), MATCH(tbl_dailyDashboard[[#Headers],[percentSuccessful]], tbl_dateHistory[#Headers], 0)), "-")</f>
        <v>x</v>
      </c>
      <c r="I1660" s="46" t="str">
        <f>IFERROR(INDEX(tbl_dateHistory[], MATCH(tbl_dailyDashboard[[#This Row],[runDate]:[runDate]], tbl_dateHistory[[runDate]:[runDate]], 0), MATCH(tbl_dailyDashboard[[#Headers],[percentBRE]], tbl_dateHistory[#Headers], 0)), "-")</f>
        <v>x</v>
      </c>
      <c r="J1660" s="47" t="str">
        <f>IFERROR(INDEX(tbl_dateHistory[], MATCH(tbl_dailyDashboard[[#This Row],[runDate]:[runDate]], tbl_dateHistory[[runDate]:[runDate]], 0), MATCH(tbl_dailyDashboard[[#Headers],[percentSystemErrors]], tbl_dateHistory[#Headers], 0)), "-")</f>
        <v>x</v>
      </c>
      <c r="K1660" s="69"/>
    </row>
    <row r="1661" spans="2:11" x14ac:dyDescent="0.3">
      <c r="B1661" s="63"/>
      <c r="C1661" s="45" t="str">
        <f>IFERROR((INDEX(tbl_dateHistory[], tbl_dailyDashboard[[#This Row],[rowLookup]], 1)), "-")</f>
        <v>x</v>
      </c>
      <c r="D1661" s="48" t="str">
        <f>IFERROR(INDEX(tbl_dateHistory[], MATCH(tbl_dailyDashboard[[#This Row],[runDate]:[runDate]], tbl_dateHistory[[runDate]:[runDate]], 0), MATCH(tbl_dailyDashboard[[#Headers],[avgBotRunTime]], tbl_dateHistory[#Headers], 0)), "-")</f>
        <v>x</v>
      </c>
      <c r="E1661" s="48" t="str">
        <f>IFERROR(INDEX(tbl_dateHistory[], MATCH(tbl_dailyDashboard[[#This Row],[runDate]:[runDate]], tbl_dateHistory[[runDate]:[runDate]], 0), MATCH(tbl_dailyDashboard[[#Headers],[avgTransactionTime]], tbl_dateHistory[#Headers], 0)), "-")</f>
        <v>x</v>
      </c>
      <c r="F1661" s="5" t="str">
        <f>IFERROR(INDEX(tbl_dateHistory[], MATCH(tbl_dailyDashboard[[#This Row],[runDate]:[runDate]], tbl_dateHistory[[runDate]:[runDate]], 0), MATCH(tbl_dailyDashboard[[#Headers],[botRuns]], tbl_dateHistory[#Headers], 0)), "-")</f>
        <v>x</v>
      </c>
      <c r="G1661" s="6" t="str">
        <f>IFERROR(INDEX(tbl_dateHistory[], MATCH(tbl_dailyDashboard[[#This Row],[runDate]:[runDate]], tbl_dateHistory[[runDate]:[runDate]], 0), MATCH(tbl_dailyDashboard[[#Headers],[totalTransactions]], tbl_dateHistory[#Headers], 0)), "-")</f>
        <v>x</v>
      </c>
      <c r="H1661" s="46" t="str">
        <f>IFERROR(INDEX(tbl_dateHistory[], MATCH(tbl_dailyDashboard[[#This Row],[runDate]:[runDate]], tbl_dateHistory[[runDate]:[runDate]], 0), MATCH(tbl_dailyDashboard[[#Headers],[percentSuccessful]], tbl_dateHistory[#Headers], 0)), "-")</f>
        <v>x</v>
      </c>
      <c r="I1661" s="46" t="str">
        <f>IFERROR(INDEX(tbl_dateHistory[], MATCH(tbl_dailyDashboard[[#This Row],[runDate]:[runDate]], tbl_dateHistory[[runDate]:[runDate]], 0), MATCH(tbl_dailyDashboard[[#Headers],[percentBRE]], tbl_dateHistory[#Headers], 0)), "-")</f>
        <v>x</v>
      </c>
      <c r="J1661" s="47" t="str">
        <f>IFERROR(INDEX(tbl_dateHistory[], MATCH(tbl_dailyDashboard[[#This Row],[runDate]:[runDate]], tbl_dateHistory[[runDate]:[runDate]], 0), MATCH(tbl_dailyDashboard[[#Headers],[percentSystemErrors]], tbl_dateHistory[#Headers], 0)), "-")</f>
        <v>x</v>
      </c>
      <c r="K1661" s="69"/>
    </row>
    <row r="1662" spans="2:11" x14ac:dyDescent="0.3">
      <c r="B1662" s="63"/>
      <c r="C1662" s="45" t="str">
        <f>IFERROR((INDEX(tbl_dateHistory[], tbl_dailyDashboard[[#This Row],[rowLookup]], 1)), "-")</f>
        <v>x</v>
      </c>
      <c r="D1662" s="48" t="str">
        <f>IFERROR(INDEX(tbl_dateHistory[], MATCH(tbl_dailyDashboard[[#This Row],[runDate]:[runDate]], tbl_dateHistory[[runDate]:[runDate]], 0), MATCH(tbl_dailyDashboard[[#Headers],[avgBotRunTime]], tbl_dateHistory[#Headers], 0)), "-")</f>
        <v>x</v>
      </c>
      <c r="E1662" s="48" t="str">
        <f>IFERROR(INDEX(tbl_dateHistory[], MATCH(tbl_dailyDashboard[[#This Row],[runDate]:[runDate]], tbl_dateHistory[[runDate]:[runDate]], 0), MATCH(tbl_dailyDashboard[[#Headers],[avgTransactionTime]], tbl_dateHistory[#Headers], 0)), "-")</f>
        <v>x</v>
      </c>
      <c r="F1662" s="5" t="str">
        <f>IFERROR(INDEX(tbl_dateHistory[], MATCH(tbl_dailyDashboard[[#This Row],[runDate]:[runDate]], tbl_dateHistory[[runDate]:[runDate]], 0), MATCH(tbl_dailyDashboard[[#Headers],[botRuns]], tbl_dateHistory[#Headers], 0)), "-")</f>
        <v>x</v>
      </c>
      <c r="G1662" s="6" t="str">
        <f>IFERROR(INDEX(tbl_dateHistory[], MATCH(tbl_dailyDashboard[[#This Row],[runDate]:[runDate]], tbl_dateHistory[[runDate]:[runDate]], 0), MATCH(tbl_dailyDashboard[[#Headers],[totalTransactions]], tbl_dateHistory[#Headers], 0)), "-")</f>
        <v>x</v>
      </c>
      <c r="H1662" s="46" t="str">
        <f>IFERROR(INDEX(tbl_dateHistory[], MATCH(tbl_dailyDashboard[[#This Row],[runDate]:[runDate]], tbl_dateHistory[[runDate]:[runDate]], 0), MATCH(tbl_dailyDashboard[[#Headers],[percentSuccessful]], tbl_dateHistory[#Headers], 0)), "-")</f>
        <v>x</v>
      </c>
      <c r="I1662" s="46" t="str">
        <f>IFERROR(INDEX(tbl_dateHistory[], MATCH(tbl_dailyDashboard[[#This Row],[runDate]:[runDate]], tbl_dateHistory[[runDate]:[runDate]], 0), MATCH(tbl_dailyDashboard[[#Headers],[percentBRE]], tbl_dateHistory[#Headers], 0)), "-")</f>
        <v>x</v>
      </c>
      <c r="J1662" s="47" t="str">
        <f>IFERROR(INDEX(tbl_dateHistory[], MATCH(tbl_dailyDashboard[[#This Row],[runDate]:[runDate]], tbl_dateHistory[[runDate]:[runDate]], 0), MATCH(tbl_dailyDashboard[[#Headers],[percentSystemErrors]], tbl_dateHistory[#Headers], 0)), "-")</f>
        <v>x</v>
      </c>
      <c r="K1662" s="69"/>
    </row>
    <row r="1663" spans="2:11" x14ac:dyDescent="0.3">
      <c r="B1663" s="63"/>
      <c r="C1663" s="45" t="str">
        <f>IFERROR((INDEX(tbl_dateHistory[], tbl_dailyDashboard[[#This Row],[rowLookup]], 1)), "-")</f>
        <v>x</v>
      </c>
      <c r="D1663" s="48" t="str">
        <f>IFERROR(INDEX(tbl_dateHistory[], MATCH(tbl_dailyDashboard[[#This Row],[runDate]:[runDate]], tbl_dateHistory[[runDate]:[runDate]], 0), MATCH(tbl_dailyDashboard[[#Headers],[avgBotRunTime]], tbl_dateHistory[#Headers], 0)), "-")</f>
        <v>x</v>
      </c>
      <c r="E1663" s="48" t="str">
        <f>IFERROR(INDEX(tbl_dateHistory[], MATCH(tbl_dailyDashboard[[#This Row],[runDate]:[runDate]], tbl_dateHistory[[runDate]:[runDate]], 0), MATCH(tbl_dailyDashboard[[#Headers],[avgTransactionTime]], tbl_dateHistory[#Headers], 0)), "-")</f>
        <v>x</v>
      </c>
      <c r="F1663" s="5" t="str">
        <f>IFERROR(INDEX(tbl_dateHistory[], MATCH(tbl_dailyDashboard[[#This Row],[runDate]:[runDate]], tbl_dateHistory[[runDate]:[runDate]], 0), MATCH(tbl_dailyDashboard[[#Headers],[botRuns]], tbl_dateHistory[#Headers], 0)), "-")</f>
        <v>x</v>
      </c>
      <c r="G1663" s="6" t="str">
        <f>IFERROR(INDEX(tbl_dateHistory[], MATCH(tbl_dailyDashboard[[#This Row],[runDate]:[runDate]], tbl_dateHistory[[runDate]:[runDate]], 0), MATCH(tbl_dailyDashboard[[#Headers],[totalTransactions]], tbl_dateHistory[#Headers], 0)), "-")</f>
        <v>x</v>
      </c>
      <c r="H1663" s="46" t="str">
        <f>IFERROR(INDEX(tbl_dateHistory[], MATCH(tbl_dailyDashboard[[#This Row],[runDate]:[runDate]], tbl_dateHistory[[runDate]:[runDate]], 0), MATCH(tbl_dailyDashboard[[#Headers],[percentSuccessful]], tbl_dateHistory[#Headers], 0)), "-")</f>
        <v>x</v>
      </c>
      <c r="I1663" s="46" t="str">
        <f>IFERROR(INDEX(tbl_dateHistory[], MATCH(tbl_dailyDashboard[[#This Row],[runDate]:[runDate]], tbl_dateHistory[[runDate]:[runDate]], 0), MATCH(tbl_dailyDashboard[[#Headers],[percentBRE]], tbl_dateHistory[#Headers], 0)), "-")</f>
        <v>x</v>
      </c>
      <c r="J1663" s="47" t="str">
        <f>IFERROR(INDEX(tbl_dateHistory[], MATCH(tbl_dailyDashboard[[#This Row],[runDate]:[runDate]], tbl_dateHistory[[runDate]:[runDate]], 0), MATCH(tbl_dailyDashboard[[#Headers],[percentSystemErrors]], tbl_dateHistory[#Headers], 0)), "-")</f>
        <v>x</v>
      </c>
      <c r="K1663" s="69"/>
    </row>
    <row r="1664" spans="2:11" x14ac:dyDescent="0.3">
      <c r="B1664" s="63"/>
      <c r="C1664" s="45" t="str">
        <f>IFERROR((INDEX(tbl_dateHistory[], tbl_dailyDashboard[[#This Row],[rowLookup]], 1)), "-")</f>
        <v>x</v>
      </c>
      <c r="D1664" s="48" t="str">
        <f>IFERROR(INDEX(tbl_dateHistory[], MATCH(tbl_dailyDashboard[[#This Row],[runDate]:[runDate]], tbl_dateHistory[[runDate]:[runDate]], 0), MATCH(tbl_dailyDashboard[[#Headers],[avgBotRunTime]], tbl_dateHistory[#Headers], 0)), "-")</f>
        <v>x</v>
      </c>
      <c r="E1664" s="48" t="str">
        <f>IFERROR(INDEX(tbl_dateHistory[], MATCH(tbl_dailyDashboard[[#This Row],[runDate]:[runDate]], tbl_dateHistory[[runDate]:[runDate]], 0), MATCH(tbl_dailyDashboard[[#Headers],[avgTransactionTime]], tbl_dateHistory[#Headers], 0)), "-")</f>
        <v>x</v>
      </c>
      <c r="F1664" s="5" t="str">
        <f>IFERROR(INDEX(tbl_dateHistory[], MATCH(tbl_dailyDashboard[[#This Row],[runDate]:[runDate]], tbl_dateHistory[[runDate]:[runDate]], 0), MATCH(tbl_dailyDashboard[[#Headers],[botRuns]], tbl_dateHistory[#Headers], 0)), "-")</f>
        <v>x</v>
      </c>
      <c r="G1664" s="6" t="str">
        <f>IFERROR(INDEX(tbl_dateHistory[], MATCH(tbl_dailyDashboard[[#This Row],[runDate]:[runDate]], tbl_dateHistory[[runDate]:[runDate]], 0), MATCH(tbl_dailyDashboard[[#Headers],[totalTransactions]], tbl_dateHistory[#Headers], 0)), "-")</f>
        <v>x</v>
      </c>
      <c r="H1664" s="46" t="str">
        <f>IFERROR(INDEX(tbl_dateHistory[], MATCH(tbl_dailyDashboard[[#This Row],[runDate]:[runDate]], tbl_dateHistory[[runDate]:[runDate]], 0), MATCH(tbl_dailyDashboard[[#Headers],[percentSuccessful]], tbl_dateHistory[#Headers], 0)), "-")</f>
        <v>x</v>
      </c>
      <c r="I1664" s="46" t="str">
        <f>IFERROR(INDEX(tbl_dateHistory[], MATCH(tbl_dailyDashboard[[#This Row],[runDate]:[runDate]], tbl_dateHistory[[runDate]:[runDate]], 0), MATCH(tbl_dailyDashboard[[#Headers],[percentBRE]], tbl_dateHistory[#Headers], 0)), "-")</f>
        <v>x</v>
      </c>
      <c r="J1664" s="47" t="str">
        <f>IFERROR(INDEX(tbl_dateHistory[], MATCH(tbl_dailyDashboard[[#This Row],[runDate]:[runDate]], tbl_dateHistory[[runDate]:[runDate]], 0), MATCH(tbl_dailyDashboard[[#Headers],[percentSystemErrors]], tbl_dateHistory[#Headers], 0)), "-")</f>
        <v>x</v>
      </c>
      <c r="K1664" s="69"/>
    </row>
    <row r="1665" spans="2:11" x14ac:dyDescent="0.3">
      <c r="B1665" s="63"/>
      <c r="C1665" s="45" t="str">
        <f>IFERROR((INDEX(tbl_dateHistory[], tbl_dailyDashboard[[#This Row],[rowLookup]], 1)), "-")</f>
        <v>x</v>
      </c>
      <c r="D1665" s="48" t="str">
        <f>IFERROR(INDEX(tbl_dateHistory[], MATCH(tbl_dailyDashboard[[#This Row],[runDate]:[runDate]], tbl_dateHistory[[runDate]:[runDate]], 0), MATCH(tbl_dailyDashboard[[#Headers],[avgBotRunTime]], tbl_dateHistory[#Headers], 0)), "-")</f>
        <v>x</v>
      </c>
      <c r="E1665" s="48" t="str">
        <f>IFERROR(INDEX(tbl_dateHistory[], MATCH(tbl_dailyDashboard[[#This Row],[runDate]:[runDate]], tbl_dateHistory[[runDate]:[runDate]], 0), MATCH(tbl_dailyDashboard[[#Headers],[avgTransactionTime]], tbl_dateHistory[#Headers], 0)), "-")</f>
        <v>x</v>
      </c>
      <c r="F1665" s="5" t="str">
        <f>IFERROR(INDEX(tbl_dateHistory[], MATCH(tbl_dailyDashboard[[#This Row],[runDate]:[runDate]], tbl_dateHistory[[runDate]:[runDate]], 0), MATCH(tbl_dailyDashboard[[#Headers],[botRuns]], tbl_dateHistory[#Headers], 0)), "-")</f>
        <v>x</v>
      </c>
      <c r="G1665" s="6" t="str">
        <f>IFERROR(INDEX(tbl_dateHistory[], MATCH(tbl_dailyDashboard[[#This Row],[runDate]:[runDate]], tbl_dateHistory[[runDate]:[runDate]], 0), MATCH(tbl_dailyDashboard[[#Headers],[totalTransactions]], tbl_dateHistory[#Headers], 0)), "-")</f>
        <v>x</v>
      </c>
      <c r="H1665" s="46" t="str">
        <f>IFERROR(INDEX(tbl_dateHistory[], MATCH(tbl_dailyDashboard[[#This Row],[runDate]:[runDate]], tbl_dateHistory[[runDate]:[runDate]], 0), MATCH(tbl_dailyDashboard[[#Headers],[percentSuccessful]], tbl_dateHistory[#Headers], 0)), "-")</f>
        <v>x</v>
      </c>
      <c r="I1665" s="46" t="str">
        <f>IFERROR(INDEX(tbl_dateHistory[], MATCH(tbl_dailyDashboard[[#This Row],[runDate]:[runDate]], tbl_dateHistory[[runDate]:[runDate]], 0), MATCH(tbl_dailyDashboard[[#Headers],[percentBRE]], tbl_dateHistory[#Headers], 0)), "-")</f>
        <v>x</v>
      </c>
      <c r="J1665" s="47" t="str">
        <f>IFERROR(INDEX(tbl_dateHistory[], MATCH(tbl_dailyDashboard[[#This Row],[runDate]:[runDate]], tbl_dateHistory[[runDate]:[runDate]], 0), MATCH(tbl_dailyDashboard[[#Headers],[percentSystemErrors]], tbl_dateHistory[#Headers], 0)), "-")</f>
        <v>x</v>
      </c>
      <c r="K1665" s="69"/>
    </row>
    <row r="1666" spans="2:11" x14ac:dyDescent="0.3">
      <c r="B1666" s="63"/>
      <c r="C1666" s="45" t="str">
        <f>IFERROR((INDEX(tbl_dateHistory[], tbl_dailyDashboard[[#This Row],[rowLookup]], 1)), "-")</f>
        <v>x</v>
      </c>
      <c r="D1666" s="48" t="str">
        <f>IFERROR(INDEX(tbl_dateHistory[], MATCH(tbl_dailyDashboard[[#This Row],[runDate]:[runDate]], tbl_dateHistory[[runDate]:[runDate]], 0), MATCH(tbl_dailyDashboard[[#Headers],[avgBotRunTime]], tbl_dateHistory[#Headers], 0)), "-")</f>
        <v>x</v>
      </c>
      <c r="E1666" s="48" t="str">
        <f>IFERROR(INDEX(tbl_dateHistory[], MATCH(tbl_dailyDashboard[[#This Row],[runDate]:[runDate]], tbl_dateHistory[[runDate]:[runDate]], 0), MATCH(tbl_dailyDashboard[[#Headers],[avgTransactionTime]], tbl_dateHistory[#Headers], 0)), "-")</f>
        <v>x</v>
      </c>
      <c r="F1666" s="5" t="str">
        <f>IFERROR(INDEX(tbl_dateHistory[], MATCH(tbl_dailyDashboard[[#This Row],[runDate]:[runDate]], tbl_dateHistory[[runDate]:[runDate]], 0), MATCH(tbl_dailyDashboard[[#Headers],[botRuns]], tbl_dateHistory[#Headers], 0)), "-")</f>
        <v>x</v>
      </c>
      <c r="G1666" s="6" t="str">
        <f>IFERROR(INDEX(tbl_dateHistory[], MATCH(tbl_dailyDashboard[[#This Row],[runDate]:[runDate]], tbl_dateHistory[[runDate]:[runDate]], 0), MATCH(tbl_dailyDashboard[[#Headers],[totalTransactions]], tbl_dateHistory[#Headers], 0)), "-")</f>
        <v>x</v>
      </c>
      <c r="H1666" s="46" t="str">
        <f>IFERROR(INDEX(tbl_dateHistory[], MATCH(tbl_dailyDashboard[[#This Row],[runDate]:[runDate]], tbl_dateHistory[[runDate]:[runDate]], 0), MATCH(tbl_dailyDashboard[[#Headers],[percentSuccessful]], tbl_dateHistory[#Headers], 0)), "-")</f>
        <v>x</v>
      </c>
      <c r="I1666" s="46" t="str">
        <f>IFERROR(INDEX(tbl_dateHistory[], MATCH(tbl_dailyDashboard[[#This Row],[runDate]:[runDate]], tbl_dateHistory[[runDate]:[runDate]], 0), MATCH(tbl_dailyDashboard[[#Headers],[percentBRE]], tbl_dateHistory[#Headers], 0)), "-")</f>
        <v>x</v>
      </c>
      <c r="J1666" s="47" t="str">
        <f>IFERROR(INDEX(tbl_dateHistory[], MATCH(tbl_dailyDashboard[[#This Row],[runDate]:[runDate]], tbl_dateHistory[[runDate]:[runDate]], 0), MATCH(tbl_dailyDashboard[[#Headers],[percentSystemErrors]], tbl_dateHistory[#Headers], 0)), "-")</f>
        <v>x</v>
      </c>
      <c r="K1666" s="69"/>
    </row>
    <row r="1667" spans="2:11" x14ac:dyDescent="0.3">
      <c r="B1667" s="63"/>
      <c r="C1667" s="45" t="str">
        <f>IFERROR((INDEX(tbl_dateHistory[], tbl_dailyDashboard[[#This Row],[rowLookup]], 1)), "-")</f>
        <v>x</v>
      </c>
      <c r="D1667" s="48" t="str">
        <f>IFERROR(INDEX(tbl_dateHistory[], MATCH(tbl_dailyDashboard[[#This Row],[runDate]:[runDate]], tbl_dateHistory[[runDate]:[runDate]], 0), MATCH(tbl_dailyDashboard[[#Headers],[avgBotRunTime]], tbl_dateHistory[#Headers], 0)), "-")</f>
        <v>x</v>
      </c>
      <c r="E1667" s="48" t="str">
        <f>IFERROR(INDEX(tbl_dateHistory[], MATCH(tbl_dailyDashboard[[#This Row],[runDate]:[runDate]], tbl_dateHistory[[runDate]:[runDate]], 0), MATCH(tbl_dailyDashboard[[#Headers],[avgTransactionTime]], tbl_dateHistory[#Headers], 0)), "-")</f>
        <v>x</v>
      </c>
      <c r="F1667" s="5" t="str">
        <f>IFERROR(INDEX(tbl_dateHistory[], MATCH(tbl_dailyDashboard[[#This Row],[runDate]:[runDate]], tbl_dateHistory[[runDate]:[runDate]], 0), MATCH(tbl_dailyDashboard[[#Headers],[botRuns]], tbl_dateHistory[#Headers], 0)), "-")</f>
        <v>x</v>
      </c>
      <c r="G1667" s="6" t="str">
        <f>IFERROR(INDEX(tbl_dateHistory[], MATCH(tbl_dailyDashboard[[#This Row],[runDate]:[runDate]], tbl_dateHistory[[runDate]:[runDate]], 0), MATCH(tbl_dailyDashboard[[#Headers],[totalTransactions]], tbl_dateHistory[#Headers], 0)), "-")</f>
        <v>x</v>
      </c>
      <c r="H1667" s="46" t="str">
        <f>IFERROR(INDEX(tbl_dateHistory[], MATCH(tbl_dailyDashboard[[#This Row],[runDate]:[runDate]], tbl_dateHistory[[runDate]:[runDate]], 0), MATCH(tbl_dailyDashboard[[#Headers],[percentSuccessful]], tbl_dateHistory[#Headers], 0)), "-")</f>
        <v>x</v>
      </c>
      <c r="I1667" s="46" t="str">
        <f>IFERROR(INDEX(tbl_dateHistory[], MATCH(tbl_dailyDashboard[[#This Row],[runDate]:[runDate]], tbl_dateHistory[[runDate]:[runDate]], 0), MATCH(tbl_dailyDashboard[[#Headers],[percentBRE]], tbl_dateHistory[#Headers], 0)), "-")</f>
        <v>x</v>
      </c>
      <c r="J1667" s="47" t="str">
        <f>IFERROR(INDEX(tbl_dateHistory[], MATCH(tbl_dailyDashboard[[#This Row],[runDate]:[runDate]], tbl_dateHistory[[runDate]:[runDate]], 0), MATCH(tbl_dailyDashboard[[#Headers],[percentSystemErrors]], tbl_dateHistory[#Headers], 0)), "-")</f>
        <v>x</v>
      </c>
      <c r="K1667" s="69"/>
    </row>
    <row r="1668" spans="2:11" x14ac:dyDescent="0.3">
      <c r="B1668" s="63"/>
      <c r="C1668" s="45" t="str">
        <f>IFERROR((INDEX(tbl_dateHistory[], tbl_dailyDashboard[[#This Row],[rowLookup]], 1)), "-")</f>
        <v>x</v>
      </c>
      <c r="D1668" s="48" t="str">
        <f>IFERROR(INDEX(tbl_dateHistory[], MATCH(tbl_dailyDashboard[[#This Row],[runDate]:[runDate]], tbl_dateHistory[[runDate]:[runDate]], 0), MATCH(tbl_dailyDashboard[[#Headers],[avgBotRunTime]], tbl_dateHistory[#Headers], 0)), "-")</f>
        <v>x</v>
      </c>
      <c r="E1668" s="48" t="str">
        <f>IFERROR(INDEX(tbl_dateHistory[], MATCH(tbl_dailyDashboard[[#This Row],[runDate]:[runDate]], tbl_dateHistory[[runDate]:[runDate]], 0), MATCH(tbl_dailyDashboard[[#Headers],[avgTransactionTime]], tbl_dateHistory[#Headers], 0)), "-")</f>
        <v>x</v>
      </c>
      <c r="F1668" s="5" t="str">
        <f>IFERROR(INDEX(tbl_dateHistory[], MATCH(tbl_dailyDashboard[[#This Row],[runDate]:[runDate]], tbl_dateHistory[[runDate]:[runDate]], 0), MATCH(tbl_dailyDashboard[[#Headers],[botRuns]], tbl_dateHistory[#Headers], 0)), "-")</f>
        <v>x</v>
      </c>
      <c r="G1668" s="6" t="str">
        <f>IFERROR(INDEX(tbl_dateHistory[], MATCH(tbl_dailyDashboard[[#This Row],[runDate]:[runDate]], tbl_dateHistory[[runDate]:[runDate]], 0), MATCH(tbl_dailyDashboard[[#Headers],[totalTransactions]], tbl_dateHistory[#Headers], 0)), "-")</f>
        <v>x</v>
      </c>
      <c r="H1668" s="46" t="str">
        <f>IFERROR(INDEX(tbl_dateHistory[], MATCH(tbl_dailyDashboard[[#This Row],[runDate]:[runDate]], tbl_dateHistory[[runDate]:[runDate]], 0), MATCH(tbl_dailyDashboard[[#Headers],[percentSuccessful]], tbl_dateHistory[#Headers], 0)), "-")</f>
        <v>x</v>
      </c>
      <c r="I1668" s="46" t="str">
        <f>IFERROR(INDEX(tbl_dateHistory[], MATCH(tbl_dailyDashboard[[#This Row],[runDate]:[runDate]], tbl_dateHistory[[runDate]:[runDate]], 0), MATCH(tbl_dailyDashboard[[#Headers],[percentBRE]], tbl_dateHistory[#Headers], 0)), "-")</f>
        <v>x</v>
      </c>
      <c r="J1668" s="47" t="str">
        <f>IFERROR(INDEX(tbl_dateHistory[], MATCH(tbl_dailyDashboard[[#This Row],[runDate]:[runDate]], tbl_dateHistory[[runDate]:[runDate]], 0), MATCH(tbl_dailyDashboard[[#Headers],[percentSystemErrors]], tbl_dateHistory[#Headers], 0)), "-")</f>
        <v>x</v>
      </c>
      <c r="K1668" s="69"/>
    </row>
    <row r="1669" spans="2:11" x14ac:dyDescent="0.3">
      <c r="B1669" s="63"/>
      <c r="C1669" s="45" t="str">
        <f>IFERROR((INDEX(tbl_dateHistory[], tbl_dailyDashboard[[#This Row],[rowLookup]], 1)), "-")</f>
        <v>x</v>
      </c>
      <c r="D1669" s="48" t="str">
        <f>IFERROR(INDEX(tbl_dateHistory[], MATCH(tbl_dailyDashboard[[#This Row],[runDate]:[runDate]], tbl_dateHistory[[runDate]:[runDate]], 0), MATCH(tbl_dailyDashboard[[#Headers],[avgBotRunTime]], tbl_dateHistory[#Headers], 0)), "-")</f>
        <v>x</v>
      </c>
      <c r="E1669" s="48" t="str">
        <f>IFERROR(INDEX(tbl_dateHistory[], MATCH(tbl_dailyDashboard[[#This Row],[runDate]:[runDate]], tbl_dateHistory[[runDate]:[runDate]], 0), MATCH(tbl_dailyDashboard[[#Headers],[avgTransactionTime]], tbl_dateHistory[#Headers], 0)), "-")</f>
        <v>x</v>
      </c>
      <c r="F1669" s="5" t="str">
        <f>IFERROR(INDEX(tbl_dateHistory[], MATCH(tbl_dailyDashboard[[#This Row],[runDate]:[runDate]], tbl_dateHistory[[runDate]:[runDate]], 0), MATCH(tbl_dailyDashboard[[#Headers],[botRuns]], tbl_dateHistory[#Headers], 0)), "-")</f>
        <v>x</v>
      </c>
      <c r="G1669" s="6" t="str">
        <f>IFERROR(INDEX(tbl_dateHistory[], MATCH(tbl_dailyDashboard[[#This Row],[runDate]:[runDate]], tbl_dateHistory[[runDate]:[runDate]], 0), MATCH(tbl_dailyDashboard[[#Headers],[totalTransactions]], tbl_dateHistory[#Headers], 0)), "-")</f>
        <v>x</v>
      </c>
      <c r="H1669" s="46" t="str">
        <f>IFERROR(INDEX(tbl_dateHistory[], MATCH(tbl_dailyDashboard[[#This Row],[runDate]:[runDate]], tbl_dateHistory[[runDate]:[runDate]], 0), MATCH(tbl_dailyDashboard[[#Headers],[percentSuccessful]], tbl_dateHistory[#Headers], 0)), "-")</f>
        <v>x</v>
      </c>
      <c r="I1669" s="46" t="str">
        <f>IFERROR(INDEX(tbl_dateHistory[], MATCH(tbl_dailyDashboard[[#This Row],[runDate]:[runDate]], tbl_dateHistory[[runDate]:[runDate]], 0), MATCH(tbl_dailyDashboard[[#Headers],[percentBRE]], tbl_dateHistory[#Headers], 0)), "-")</f>
        <v>x</v>
      </c>
      <c r="J1669" s="47" t="str">
        <f>IFERROR(INDEX(tbl_dateHistory[], MATCH(tbl_dailyDashboard[[#This Row],[runDate]:[runDate]], tbl_dateHistory[[runDate]:[runDate]], 0), MATCH(tbl_dailyDashboard[[#Headers],[percentSystemErrors]], tbl_dateHistory[#Headers], 0)), "-")</f>
        <v>x</v>
      </c>
      <c r="K1669" s="69"/>
    </row>
    <row r="1670" spans="2:11" x14ac:dyDescent="0.3">
      <c r="B1670" s="63"/>
      <c r="C1670" s="45" t="str">
        <f>IFERROR((INDEX(tbl_dateHistory[], tbl_dailyDashboard[[#This Row],[rowLookup]], 1)), "-")</f>
        <v>x</v>
      </c>
      <c r="D1670" s="48" t="str">
        <f>IFERROR(INDEX(tbl_dateHistory[], MATCH(tbl_dailyDashboard[[#This Row],[runDate]:[runDate]], tbl_dateHistory[[runDate]:[runDate]], 0), MATCH(tbl_dailyDashboard[[#Headers],[avgBotRunTime]], tbl_dateHistory[#Headers], 0)), "-")</f>
        <v>x</v>
      </c>
      <c r="E1670" s="48" t="str">
        <f>IFERROR(INDEX(tbl_dateHistory[], MATCH(tbl_dailyDashboard[[#This Row],[runDate]:[runDate]], tbl_dateHistory[[runDate]:[runDate]], 0), MATCH(tbl_dailyDashboard[[#Headers],[avgTransactionTime]], tbl_dateHistory[#Headers], 0)), "-")</f>
        <v>x</v>
      </c>
      <c r="F1670" s="5" t="str">
        <f>IFERROR(INDEX(tbl_dateHistory[], MATCH(tbl_dailyDashboard[[#This Row],[runDate]:[runDate]], tbl_dateHistory[[runDate]:[runDate]], 0), MATCH(tbl_dailyDashboard[[#Headers],[botRuns]], tbl_dateHistory[#Headers], 0)), "-")</f>
        <v>x</v>
      </c>
      <c r="G1670" s="6" t="str">
        <f>IFERROR(INDEX(tbl_dateHistory[], MATCH(tbl_dailyDashboard[[#This Row],[runDate]:[runDate]], tbl_dateHistory[[runDate]:[runDate]], 0), MATCH(tbl_dailyDashboard[[#Headers],[totalTransactions]], tbl_dateHistory[#Headers], 0)), "-")</f>
        <v>x</v>
      </c>
      <c r="H1670" s="46" t="str">
        <f>IFERROR(INDEX(tbl_dateHistory[], MATCH(tbl_dailyDashboard[[#This Row],[runDate]:[runDate]], tbl_dateHistory[[runDate]:[runDate]], 0), MATCH(tbl_dailyDashboard[[#Headers],[percentSuccessful]], tbl_dateHistory[#Headers], 0)), "-")</f>
        <v>x</v>
      </c>
      <c r="I1670" s="46" t="str">
        <f>IFERROR(INDEX(tbl_dateHistory[], MATCH(tbl_dailyDashboard[[#This Row],[runDate]:[runDate]], tbl_dateHistory[[runDate]:[runDate]], 0), MATCH(tbl_dailyDashboard[[#Headers],[percentBRE]], tbl_dateHistory[#Headers], 0)), "-")</f>
        <v>x</v>
      </c>
      <c r="J1670" s="47" t="str">
        <f>IFERROR(INDEX(tbl_dateHistory[], MATCH(tbl_dailyDashboard[[#This Row],[runDate]:[runDate]], tbl_dateHistory[[runDate]:[runDate]], 0), MATCH(tbl_dailyDashboard[[#Headers],[percentSystemErrors]], tbl_dateHistory[#Headers], 0)), "-")</f>
        <v>x</v>
      </c>
      <c r="K1670" s="69"/>
    </row>
    <row r="1671" spans="2:11" x14ac:dyDescent="0.3">
      <c r="B1671" s="63"/>
      <c r="C1671" s="45" t="str">
        <f>IFERROR((INDEX(tbl_dateHistory[], tbl_dailyDashboard[[#This Row],[rowLookup]], 1)), "-")</f>
        <v>x</v>
      </c>
      <c r="D1671" s="48" t="str">
        <f>IFERROR(INDEX(tbl_dateHistory[], MATCH(tbl_dailyDashboard[[#This Row],[runDate]:[runDate]], tbl_dateHistory[[runDate]:[runDate]], 0), MATCH(tbl_dailyDashboard[[#Headers],[avgBotRunTime]], tbl_dateHistory[#Headers], 0)), "-")</f>
        <v>x</v>
      </c>
      <c r="E1671" s="48" t="str">
        <f>IFERROR(INDEX(tbl_dateHistory[], MATCH(tbl_dailyDashboard[[#This Row],[runDate]:[runDate]], tbl_dateHistory[[runDate]:[runDate]], 0), MATCH(tbl_dailyDashboard[[#Headers],[avgTransactionTime]], tbl_dateHistory[#Headers], 0)), "-")</f>
        <v>x</v>
      </c>
      <c r="F1671" s="5" t="str">
        <f>IFERROR(INDEX(tbl_dateHistory[], MATCH(tbl_dailyDashboard[[#This Row],[runDate]:[runDate]], tbl_dateHistory[[runDate]:[runDate]], 0), MATCH(tbl_dailyDashboard[[#Headers],[botRuns]], tbl_dateHistory[#Headers], 0)), "-")</f>
        <v>x</v>
      </c>
      <c r="G1671" s="6" t="str">
        <f>IFERROR(INDEX(tbl_dateHistory[], MATCH(tbl_dailyDashboard[[#This Row],[runDate]:[runDate]], tbl_dateHistory[[runDate]:[runDate]], 0), MATCH(tbl_dailyDashboard[[#Headers],[totalTransactions]], tbl_dateHistory[#Headers], 0)), "-")</f>
        <v>x</v>
      </c>
      <c r="H1671" s="46" t="str">
        <f>IFERROR(INDEX(tbl_dateHistory[], MATCH(tbl_dailyDashboard[[#This Row],[runDate]:[runDate]], tbl_dateHistory[[runDate]:[runDate]], 0), MATCH(tbl_dailyDashboard[[#Headers],[percentSuccessful]], tbl_dateHistory[#Headers], 0)), "-")</f>
        <v>x</v>
      </c>
      <c r="I1671" s="46" t="str">
        <f>IFERROR(INDEX(tbl_dateHistory[], MATCH(tbl_dailyDashboard[[#This Row],[runDate]:[runDate]], tbl_dateHistory[[runDate]:[runDate]], 0), MATCH(tbl_dailyDashboard[[#Headers],[percentBRE]], tbl_dateHistory[#Headers], 0)), "-")</f>
        <v>x</v>
      </c>
      <c r="J1671" s="47" t="str">
        <f>IFERROR(INDEX(tbl_dateHistory[], MATCH(tbl_dailyDashboard[[#This Row],[runDate]:[runDate]], tbl_dateHistory[[runDate]:[runDate]], 0), MATCH(tbl_dailyDashboard[[#Headers],[percentSystemErrors]], tbl_dateHistory[#Headers], 0)), "-")</f>
        <v>x</v>
      </c>
      <c r="K1671" s="69"/>
    </row>
    <row r="1672" spans="2:11" x14ac:dyDescent="0.3">
      <c r="B1672" s="63"/>
      <c r="C1672" s="45" t="str">
        <f>IFERROR((INDEX(tbl_dateHistory[], tbl_dailyDashboard[[#This Row],[rowLookup]], 1)), "-")</f>
        <v>x</v>
      </c>
      <c r="D1672" s="48" t="str">
        <f>IFERROR(INDEX(tbl_dateHistory[], MATCH(tbl_dailyDashboard[[#This Row],[runDate]:[runDate]], tbl_dateHistory[[runDate]:[runDate]], 0), MATCH(tbl_dailyDashboard[[#Headers],[avgBotRunTime]], tbl_dateHistory[#Headers], 0)), "-")</f>
        <v>x</v>
      </c>
      <c r="E1672" s="48" t="str">
        <f>IFERROR(INDEX(tbl_dateHistory[], MATCH(tbl_dailyDashboard[[#This Row],[runDate]:[runDate]], tbl_dateHistory[[runDate]:[runDate]], 0), MATCH(tbl_dailyDashboard[[#Headers],[avgTransactionTime]], tbl_dateHistory[#Headers], 0)), "-")</f>
        <v>x</v>
      </c>
      <c r="F1672" s="5" t="str">
        <f>IFERROR(INDEX(tbl_dateHistory[], MATCH(tbl_dailyDashboard[[#This Row],[runDate]:[runDate]], tbl_dateHistory[[runDate]:[runDate]], 0), MATCH(tbl_dailyDashboard[[#Headers],[botRuns]], tbl_dateHistory[#Headers], 0)), "-")</f>
        <v>x</v>
      </c>
      <c r="G1672" s="6" t="str">
        <f>IFERROR(INDEX(tbl_dateHistory[], MATCH(tbl_dailyDashboard[[#This Row],[runDate]:[runDate]], tbl_dateHistory[[runDate]:[runDate]], 0), MATCH(tbl_dailyDashboard[[#Headers],[totalTransactions]], tbl_dateHistory[#Headers], 0)), "-")</f>
        <v>x</v>
      </c>
      <c r="H1672" s="46" t="str">
        <f>IFERROR(INDEX(tbl_dateHistory[], MATCH(tbl_dailyDashboard[[#This Row],[runDate]:[runDate]], tbl_dateHistory[[runDate]:[runDate]], 0), MATCH(tbl_dailyDashboard[[#Headers],[percentSuccessful]], tbl_dateHistory[#Headers], 0)), "-")</f>
        <v>x</v>
      </c>
      <c r="I1672" s="46" t="str">
        <f>IFERROR(INDEX(tbl_dateHistory[], MATCH(tbl_dailyDashboard[[#This Row],[runDate]:[runDate]], tbl_dateHistory[[runDate]:[runDate]], 0), MATCH(tbl_dailyDashboard[[#Headers],[percentBRE]], tbl_dateHistory[#Headers], 0)), "-")</f>
        <v>x</v>
      </c>
      <c r="J1672" s="47" t="str">
        <f>IFERROR(INDEX(tbl_dateHistory[], MATCH(tbl_dailyDashboard[[#This Row],[runDate]:[runDate]], tbl_dateHistory[[runDate]:[runDate]], 0), MATCH(tbl_dailyDashboard[[#Headers],[percentSystemErrors]], tbl_dateHistory[#Headers], 0)), "-")</f>
        <v>x</v>
      </c>
      <c r="K1672" s="69"/>
    </row>
    <row r="1673" spans="2:11" x14ac:dyDescent="0.3">
      <c r="B1673" s="63"/>
      <c r="C1673" s="45" t="str">
        <f>IFERROR((INDEX(tbl_dateHistory[], tbl_dailyDashboard[[#This Row],[rowLookup]], 1)), "-")</f>
        <v>x</v>
      </c>
      <c r="D1673" s="48" t="str">
        <f>IFERROR(INDEX(tbl_dateHistory[], MATCH(tbl_dailyDashboard[[#This Row],[runDate]:[runDate]], tbl_dateHistory[[runDate]:[runDate]], 0), MATCH(tbl_dailyDashboard[[#Headers],[avgBotRunTime]], tbl_dateHistory[#Headers], 0)), "-")</f>
        <v>x</v>
      </c>
      <c r="E1673" s="48" t="str">
        <f>IFERROR(INDEX(tbl_dateHistory[], MATCH(tbl_dailyDashboard[[#This Row],[runDate]:[runDate]], tbl_dateHistory[[runDate]:[runDate]], 0), MATCH(tbl_dailyDashboard[[#Headers],[avgTransactionTime]], tbl_dateHistory[#Headers], 0)), "-")</f>
        <v>x</v>
      </c>
      <c r="F1673" s="5" t="str">
        <f>IFERROR(INDEX(tbl_dateHistory[], MATCH(tbl_dailyDashboard[[#This Row],[runDate]:[runDate]], tbl_dateHistory[[runDate]:[runDate]], 0), MATCH(tbl_dailyDashboard[[#Headers],[botRuns]], tbl_dateHistory[#Headers], 0)), "-")</f>
        <v>x</v>
      </c>
      <c r="G1673" s="6" t="str">
        <f>IFERROR(INDEX(tbl_dateHistory[], MATCH(tbl_dailyDashboard[[#This Row],[runDate]:[runDate]], tbl_dateHistory[[runDate]:[runDate]], 0), MATCH(tbl_dailyDashboard[[#Headers],[totalTransactions]], tbl_dateHistory[#Headers], 0)), "-")</f>
        <v>x</v>
      </c>
      <c r="H1673" s="46" t="str">
        <f>IFERROR(INDEX(tbl_dateHistory[], MATCH(tbl_dailyDashboard[[#This Row],[runDate]:[runDate]], tbl_dateHistory[[runDate]:[runDate]], 0), MATCH(tbl_dailyDashboard[[#Headers],[percentSuccessful]], tbl_dateHistory[#Headers], 0)), "-")</f>
        <v>x</v>
      </c>
      <c r="I1673" s="46" t="str">
        <f>IFERROR(INDEX(tbl_dateHistory[], MATCH(tbl_dailyDashboard[[#This Row],[runDate]:[runDate]], tbl_dateHistory[[runDate]:[runDate]], 0), MATCH(tbl_dailyDashboard[[#Headers],[percentBRE]], tbl_dateHistory[#Headers], 0)), "-")</f>
        <v>x</v>
      </c>
      <c r="J1673" s="47" t="str">
        <f>IFERROR(INDEX(tbl_dateHistory[], MATCH(tbl_dailyDashboard[[#This Row],[runDate]:[runDate]], tbl_dateHistory[[runDate]:[runDate]], 0), MATCH(tbl_dailyDashboard[[#Headers],[percentSystemErrors]], tbl_dateHistory[#Headers], 0)), "-")</f>
        <v>x</v>
      </c>
      <c r="K1673" s="69"/>
    </row>
    <row r="1674" spans="2:11" x14ac:dyDescent="0.3">
      <c r="B1674" s="63"/>
      <c r="C1674" s="45" t="str">
        <f>IFERROR((INDEX(tbl_dateHistory[], tbl_dailyDashboard[[#This Row],[rowLookup]], 1)), "-")</f>
        <v>x</v>
      </c>
      <c r="D1674" s="48" t="str">
        <f>IFERROR(INDEX(tbl_dateHistory[], MATCH(tbl_dailyDashboard[[#This Row],[runDate]:[runDate]], tbl_dateHistory[[runDate]:[runDate]], 0), MATCH(tbl_dailyDashboard[[#Headers],[avgBotRunTime]], tbl_dateHistory[#Headers], 0)), "-")</f>
        <v>x</v>
      </c>
      <c r="E1674" s="48" t="str">
        <f>IFERROR(INDEX(tbl_dateHistory[], MATCH(tbl_dailyDashboard[[#This Row],[runDate]:[runDate]], tbl_dateHistory[[runDate]:[runDate]], 0), MATCH(tbl_dailyDashboard[[#Headers],[avgTransactionTime]], tbl_dateHistory[#Headers], 0)), "-")</f>
        <v>x</v>
      </c>
      <c r="F1674" s="5" t="str">
        <f>IFERROR(INDEX(tbl_dateHistory[], MATCH(tbl_dailyDashboard[[#This Row],[runDate]:[runDate]], tbl_dateHistory[[runDate]:[runDate]], 0), MATCH(tbl_dailyDashboard[[#Headers],[botRuns]], tbl_dateHistory[#Headers], 0)), "-")</f>
        <v>x</v>
      </c>
      <c r="G1674" s="6" t="str">
        <f>IFERROR(INDEX(tbl_dateHistory[], MATCH(tbl_dailyDashboard[[#This Row],[runDate]:[runDate]], tbl_dateHistory[[runDate]:[runDate]], 0), MATCH(tbl_dailyDashboard[[#Headers],[totalTransactions]], tbl_dateHistory[#Headers], 0)), "-")</f>
        <v>x</v>
      </c>
      <c r="H1674" s="46" t="str">
        <f>IFERROR(INDEX(tbl_dateHistory[], MATCH(tbl_dailyDashboard[[#This Row],[runDate]:[runDate]], tbl_dateHistory[[runDate]:[runDate]], 0), MATCH(tbl_dailyDashboard[[#Headers],[percentSuccessful]], tbl_dateHistory[#Headers], 0)), "-")</f>
        <v>x</v>
      </c>
      <c r="I1674" s="46" t="str">
        <f>IFERROR(INDEX(tbl_dateHistory[], MATCH(tbl_dailyDashboard[[#This Row],[runDate]:[runDate]], tbl_dateHistory[[runDate]:[runDate]], 0), MATCH(tbl_dailyDashboard[[#Headers],[percentBRE]], tbl_dateHistory[#Headers], 0)), "-")</f>
        <v>x</v>
      </c>
      <c r="J1674" s="47" t="str">
        <f>IFERROR(INDEX(tbl_dateHistory[], MATCH(tbl_dailyDashboard[[#This Row],[runDate]:[runDate]], tbl_dateHistory[[runDate]:[runDate]], 0), MATCH(tbl_dailyDashboard[[#Headers],[percentSystemErrors]], tbl_dateHistory[#Headers], 0)), "-")</f>
        <v>x</v>
      </c>
      <c r="K1674" s="69"/>
    </row>
    <row r="1675" spans="2:11" x14ac:dyDescent="0.3">
      <c r="B1675" s="63"/>
      <c r="C1675" s="45" t="str">
        <f>IFERROR((INDEX(tbl_dateHistory[], tbl_dailyDashboard[[#This Row],[rowLookup]], 1)), "-")</f>
        <v>x</v>
      </c>
      <c r="D1675" s="48" t="str">
        <f>IFERROR(INDEX(tbl_dateHistory[], MATCH(tbl_dailyDashboard[[#This Row],[runDate]:[runDate]], tbl_dateHistory[[runDate]:[runDate]], 0), MATCH(tbl_dailyDashboard[[#Headers],[avgBotRunTime]], tbl_dateHistory[#Headers], 0)), "-")</f>
        <v>x</v>
      </c>
      <c r="E1675" s="48" t="str">
        <f>IFERROR(INDEX(tbl_dateHistory[], MATCH(tbl_dailyDashboard[[#This Row],[runDate]:[runDate]], tbl_dateHistory[[runDate]:[runDate]], 0), MATCH(tbl_dailyDashboard[[#Headers],[avgTransactionTime]], tbl_dateHistory[#Headers], 0)), "-")</f>
        <v>x</v>
      </c>
      <c r="F1675" s="5" t="str">
        <f>IFERROR(INDEX(tbl_dateHistory[], MATCH(tbl_dailyDashboard[[#This Row],[runDate]:[runDate]], tbl_dateHistory[[runDate]:[runDate]], 0), MATCH(tbl_dailyDashboard[[#Headers],[botRuns]], tbl_dateHistory[#Headers], 0)), "-")</f>
        <v>x</v>
      </c>
      <c r="G1675" s="6" t="str">
        <f>IFERROR(INDEX(tbl_dateHistory[], MATCH(tbl_dailyDashboard[[#This Row],[runDate]:[runDate]], tbl_dateHistory[[runDate]:[runDate]], 0), MATCH(tbl_dailyDashboard[[#Headers],[totalTransactions]], tbl_dateHistory[#Headers], 0)), "-")</f>
        <v>x</v>
      </c>
      <c r="H1675" s="46" t="str">
        <f>IFERROR(INDEX(tbl_dateHistory[], MATCH(tbl_dailyDashboard[[#This Row],[runDate]:[runDate]], tbl_dateHistory[[runDate]:[runDate]], 0), MATCH(tbl_dailyDashboard[[#Headers],[percentSuccessful]], tbl_dateHistory[#Headers], 0)), "-")</f>
        <v>x</v>
      </c>
      <c r="I1675" s="46" t="str">
        <f>IFERROR(INDEX(tbl_dateHistory[], MATCH(tbl_dailyDashboard[[#This Row],[runDate]:[runDate]], tbl_dateHistory[[runDate]:[runDate]], 0), MATCH(tbl_dailyDashboard[[#Headers],[percentBRE]], tbl_dateHistory[#Headers], 0)), "-")</f>
        <v>x</v>
      </c>
      <c r="J1675" s="47" t="str">
        <f>IFERROR(INDEX(tbl_dateHistory[], MATCH(tbl_dailyDashboard[[#This Row],[runDate]:[runDate]], tbl_dateHistory[[runDate]:[runDate]], 0), MATCH(tbl_dailyDashboard[[#Headers],[percentSystemErrors]], tbl_dateHistory[#Headers], 0)), "-")</f>
        <v>x</v>
      </c>
      <c r="K1675" s="69"/>
    </row>
    <row r="1676" spans="2:11" x14ac:dyDescent="0.3">
      <c r="B1676" s="63"/>
      <c r="C1676" s="45" t="str">
        <f>IFERROR((INDEX(tbl_dateHistory[], tbl_dailyDashboard[[#This Row],[rowLookup]], 1)), "-")</f>
        <v>x</v>
      </c>
      <c r="D1676" s="48" t="str">
        <f>IFERROR(INDEX(tbl_dateHistory[], MATCH(tbl_dailyDashboard[[#This Row],[runDate]:[runDate]], tbl_dateHistory[[runDate]:[runDate]], 0), MATCH(tbl_dailyDashboard[[#Headers],[avgBotRunTime]], tbl_dateHistory[#Headers], 0)), "-")</f>
        <v>x</v>
      </c>
      <c r="E1676" s="48" t="str">
        <f>IFERROR(INDEX(tbl_dateHistory[], MATCH(tbl_dailyDashboard[[#This Row],[runDate]:[runDate]], tbl_dateHistory[[runDate]:[runDate]], 0), MATCH(tbl_dailyDashboard[[#Headers],[avgTransactionTime]], tbl_dateHistory[#Headers], 0)), "-")</f>
        <v>x</v>
      </c>
      <c r="F1676" s="5" t="str">
        <f>IFERROR(INDEX(tbl_dateHistory[], MATCH(tbl_dailyDashboard[[#This Row],[runDate]:[runDate]], tbl_dateHistory[[runDate]:[runDate]], 0), MATCH(tbl_dailyDashboard[[#Headers],[botRuns]], tbl_dateHistory[#Headers], 0)), "-")</f>
        <v>x</v>
      </c>
      <c r="G1676" s="6" t="str">
        <f>IFERROR(INDEX(tbl_dateHistory[], MATCH(tbl_dailyDashboard[[#This Row],[runDate]:[runDate]], tbl_dateHistory[[runDate]:[runDate]], 0), MATCH(tbl_dailyDashboard[[#Headers],[totalTransactions]], tbl_dateHistory[#Headers], 0)), "-")</f>
        <v>x</v>
      </c>
      <c r="H1676" s="46" t="str">
        <f>IFERROR(INDEX(tbl_dateHistory[], MATCH(tbl_dailyDashboard[[#This Row],[runDate]:[runDate]], tbl_dateHistory[[runDate]:[runDate]], 0), MATCH(tbl_dailyDashboard[[#Headers],[percentSuccessful]], tbl_dateHistory[#Headers], 0)), "-")</f>
        <v>x</v>
      </c>
      <c r="I1676" s="46" t="str">
        <f>IFERROR(INDEX(tbl_dateHistory[], MATCH(tbl_dailyDashboard[[#This Row],[runDate]:[runDate]], tbl_dateHistory[[runDate]:[runDate]], 0), MATCH(tbl_dailyDashboard[[#Headers],[percentBRE]], tbl_dateHistory[#Headers], 0)), "-")</f>
        <v>x</v>
      </c>
      <c r="J1676" s="47" t="str">
        <f>IFERROR(INDEX(tbl_dateHistory[], MATCH(tbl_dailyDashboard[[#This Row],[runDate]:[runDate]], tbl_dateHistory[[runDate]:[runDate]], 0), MATCH(tbl_dailyDashboard[[#Headers],[percentSystemErrors]], tbl_dateHistory[#Headers], 0)), "-")</f>
        <v>x</v>
      </c>
      <c r="K1676" s="69"/>
    </row>
    <row r="1677" spans="2:11" x14ac:dyDescent="0.3">
      <c r="B1677" s="63"/>
      <c r="C1677" s="45" t="str">
        <f>IFERROR((INDEX(tbl_dateHistory[], tbl_dailyDashboard[[#This Row],[rowLookup]], 1)), "-")</f>
        <v>x</v>
      </c>
      <c r="D1677" s="48" t="str">
        <f>IFERROR(INDEX(tbl_dateHistory[], MATCH(tbl_dailyDashboard[[#This Row],[runDate]:[runDate]], tbl_dateHistory[[runDate]:[runDate]], 0), MATCH(tbl_dailyDashboard[[#Headers],[avgBotRunTime]], tbl_dateHistory[#Headers], 0)), "-")</f>
        <v>x</v>
      </c>
      <c r="E1677" s="48" t="str">
        <f>IFERROR(INDEX(tbl_dateHistory[], MATCH(tbl_dailyDashboard[[#This Row],[runDate]:[runDate]], tbl_dateHistory[[runDate]:[runDate]], 0), MATCH(tbl_dailyDashboard[[#Headers],[avgTransactionTime]], tbl_dateHistory[#Headers], 0)), "-")</f>
        <v>x</v>
      </c>
      <c r="F1677" s="5" t="str">
        <f>IFERROR(INDEX(tbl_dateHistory[], MATCH(tbl_dailyDashboard[[#This Row],[runDate]:[runDate]], tbl_dateHistory[[runDate]:[runDate]], 0), MATCH(tbl_dailyDashboard[[#Headers],[botRuns]], tbl_dateHistory[#Headers], 0)), "-")</f>
        <v>x</v>
      </c>
      <c r="G1677" s="6" t="str">
        <f>IFERROR(INDEX(tbl_dateHistory[], MATCH(tbl_dailyDashboard[[#This Row],[runDate]:[runDate]], tbl_dateHistory[[runDate]:[runDate]], 0), MATCH(tbl_dailyDashboard[[#Headers],[totalTransactions]], tbl_dateHistory[#Headers], 0)), "-")</f>
        <v>x</v>
      </c>
      <c r="H1677" s="46" t="str">
        <f>IFERROR(INDEX(tbl_dateHistory[], MATCH(tbl_dailyDashboard[[#This Row],[runDate]:[runDate]], tbl_dateHistory[[runDate]:[runDate]], 0), MATCH(tbl_dailyDashboard[[#Headers],[percentSuccessful]], tbl_dateHistory[#Headers], 0)), "-")</f>
        <v>x</v>
      </c>
      <c r="I1677" s="46" t="str">
        <f>IFERROR(INDEX(tbl_dateHistory[], MATCH(tbl_dailyDashboard[[#This Row],[runDate]:[runDate]], tbl_dateHistory[[runDate]:[runDate]], 0), MATCH(tbl_dailyDashboard[[#Headers],[percentBRE]], tbl_dateHistory[#Headers], 0)), "-")</f>
        <v>x</v>
      </c>
      <c r="J1677" s="47" t="str">
        <f>IFERROR(INDEX(tbl_dateHistory[], MATCH(tbl_dailyDashboard[[#This Row],[runDate]:[runDate]], tbl_dateHistory[[runDate]:[runDate]], 0), MATCH(tbl_dailyDashboard[[#Headers],[percentSystemErrors]], tbl_dateHistory[#Headers], 0)), "-")</f>
        <v>x</v>
      </c>
      <c r="K1677" s="69"/>
    </row>
    <row r="1678" spans="2:11" x14ac:dyDescent="0.3">
      <c r="B1678" s="63"/>
      <c r="C1678" s="45" t="str">
        <f>IFERROR((INDEX(tbl_dateHistory[], tbl_dailyDashboard[[#This Row],[rowLookup]], 1)), "-")</f>
        <v>x</v>
      </c>
      <c r="D1678" s="48" t="str">
        <f>IFERROR(INDEX(tbl_dateHistory[], MATCH(tbl_dailyDashboard[[#This Row],[runDate]:[runDate]], tbl_dateHistory[[runDate]:[runDate]], 0), MATCH(tbl_dailyDashboard[[#Headers],[avgBotRunTime]], tbl_dateHistory[#Headers], 0)), "-")</f>
        <v>x</v>
      </c>
      <c r="E1678" s="48" t="str">
        <f>IFERROR(INDEX(tbl_dateHistory[], MATCH(tbl_dailyDashboard[[#This Row],[runDate]:[runDate]], tbl_dateHistory[[runDate]:[runDate]], 0), MATCH(tbl_dailyDashboard[[#Headers],[avgTransactionTime]], tbl_dateHistory[#Headers], 0)), "-")</f>
        <v>x</v>
      </c>
      <c r="F1678" s="5" t="str">
        <f>IFERROR(INDEX(tbl_dateHistory[], MATCH(tbl_dailyDashboard[[#This Row],[runDate]:[runDate]], tbl_dateHistory[[runDate]:[runDate]], 0), MATCH(tbl_dailyDashboard[[#Headers],[botRuns]], tbl_dateHistory[#Headers], 0)), "-")</f>
        <v>x</v>
      </c>
      <c r="G1678" s="6" t="str">
        <f>IFERROR(INDEX(tbl_dateHistory[], MATCH(tbl_dailyDashboard[[#This Row],[runDate]:[runDate]], tbl_dateHistory[[runDate]:[runDate]], 0), MATCH(tbl_dailyDashboard[[#Headers],[totalTransactions]], tbl_dateHistory[#Headers], 0)), "-")</f>
        <v>x</v>
      </c>
      <c r="H1678" s="46" t="str">
        <f>IFERROR(INDEX(tbl_dateHistory[], MATCH(tbl_dailyDashboard[[#This Row],[runDate]:[runDate]], tbl_dateHistory[[runDate]:[runDate]], 0), MATCH(tbl_dailyDashboard[[#Headers],[percentSuccessful]], tbl_dateHistory[#Headers], 0)), "-")</f>
        <v>x</v>
      </c>
      <c r="I1678" s="46" t="str">
        <f>IFERROR(INDEX(tbl_dateHistory[], MATCH(tbl_dailyDashboard[[#This Row],[runDate]:[runDate]], tbl_dateHistory[[runDate]:[runDate]], 0), MATCH(tbl_dailyDashboard[[#Headers],[percentBRE]], tbl_dateHistory[#Headers], 0)), "-")</f>
        <v>x</v>
      </c>
      <c r="J1678" s="47" t="str">
        <f>IFERROR(INDEX(tbl_dateHistory[], MATCH(tbl_dailyDashboard[[#This Row],[runDate]:[runDate]], tbl_dateHistory[[runDate]:[runDate]], 0), MATCH(tbl_dailyDashboard[[#Headers],[percentSystemErrors]], tbl_dateHistory[#Headers], 0)), "-")</f>
        <v>x</v>
      </c>
      <c r="K1678" s="69"/>
    </row>
    <row r="1679" spans="2:11" x14ac:dyDescent="0.3">
      <c r="B1679" s="63"/>
      <c r="C1679" s="45" t="str">
        <f>IFERROR((INDEX(tbl_dateHistory[], tbl_dailyDashboard[[#This Row],[rowLookup]], 1)), "-")</f>
        <v>x</v>
      </c>
      <c r="D1679" s="48" t="str">
        <f>IFERROR(INDEX(tbl_dateHistory[], MATCH(tbl_dailyDashboard[[#This Row],[runDate]:[runDate]], tbl_dateHistory[[runDate]:[runDate]], 0), MATCH(tbl_dailyDashboard[[#Headers],[avgBotRunTime]], tbl_dateHistory[#Headers], 0)), "-")</f>
        <v>x</v>
      </c>
      <c r="E1679" s="48" t="str">
        <f>IFERROR(INDEX(tbl_dateHistory[], MATCH(tbl_dailyDashboard[[#This Row],[runDate]:[runDate]], tbl_dateHistory[[runDate]:[runDate]], 0), MATCH(tbl_dailyDashboard[[#Headers],[avgTransactionTime]], tbl_dateHistory[#Headers], 0)), "-")</f>
        <v>x</v>
      </c>
      <c r="F1679" s="5" t="str">
        <f>IFERROR(INDEX(tbl_dateHistory[], MATCH(tbl_dailyDashboard[[#This Row],[runDate]:[runDate]], tbl_dateHistory[[runDate]:[runDate]], 0), MATCH(tbl_dailyDashboard[[#Headers],[botRuns]], tbl_dateHistory[#Headers], 0)), "-")</f>
        <v>x</v>
      </c>
      <c r="G1679" s="6" t="str">
        <f>IFERROR(INDEX(tbl_dateHistory[], MATCH(tbl_dailyDashboard[[#This Row],[runDate]:[runDate]], tbl_dateHistory[[runDate]:[runDate]], 0), MATCH(tbl_dailyDashboard[[#Headers],[totalTransactions]], tbl_dateHistory[#Headers], 0)), "-")</f>
        <v>x</v>
      </c>
      <c r="H1679" s="46" t="str">
        <f>IFERROR(INDEX(tbl_dateHistory[], MATCH(tbl_dailyDashboard[[#This Row],[runDate]:[runDate]], tbl_dateHistory[[runDate]:[runDate]], 0), MATCH(tbl_dailyDashboard[[#Headers],[percentSuccessful]], tbl_dateHistory[#Headers], 0)), "-")</f>
        <v>x</v>
      </c>
      <c r="I1679" s="46" t="str">
        <f>IFERROR(INDEX(tbl_dateHistory[], MATCH(tbl_dailyDashboard[[#This Row],[runDate]:[runDate]], tbl_dateHistory[[runDate]:[runDate]], 0), MATCH(tbl_dailyDashboard[[#Headers],[percentBRE]], tbl_dateHistory[#Headers], 0)), "-")</f>
        <v>x</v>
      </c>
      <c r="J1679" s="47" t="str">
        <f>IFERROR(INDEX(tbl_dateHistory[], MATCH(tbl_dailyDashboard[[#This Row],[runDate]:[runDate]], tbl_dateHistory[[runDate]:[runDate]], 0), MATCH(tbl_dailyDashboard[[#Headers],[percentSystemErrors]], tbl_dateHistory[#Headers], 0)), "-")</f>
        <v>x</v>
      </c>
      <c r="K1679" s="69"/>
    </row>
    <row r="1680" spans="2:11" x14ac:dyDescent="0.3">
      <c r="B1680" s="63"/>
      <c r="C1680" s="45" t="str">
        <f>IFERROR((INDEX(tbl_dateHistory[], tbl_dailyDashboard[[#This Row],[rowLookup]], 1)), "-")</f>
        <v>x</v>
      </c>
      <c r="D1680" s="48" t="str">
        <f>IFERROR(INDEX(tbl_dateHistory[], MATCH(tbl_dailyDashboard[[#This Row],[runDate]:[runDate]], tbl_dateHistory[[runDate]:[runDate]], 0), MATCH(tbl_dailyDashboard[[#Headers],[avgBotRunTime]], tbl_dateHistory[#Headers], 0)), "-")</f>
        <v>x</v>
      </c>
      <c r="E1680" s="48" t="str">
        <f>IFERROR(INDEX(tbl_dateHistory[], MATCH(tbl_dailyDashboard[[#This Row],[runDate]:[runDate]], tbl_dateHistory[[runDate]:[runDate]], 0), MATCH(tbl_dailyDashboard[[#Headers],[avgTransactionTime]], tbl_dateHistory[#Headers], 0)), "-")</f>
        <v>x</v>
      </c>
      <c r="F1680" s="5" t="str">
        <f>IFERROR(INDEX(tbl_dateHistory[], MATCH(tbl_dailyDashboard[[#This Row],[runDate]:[runDate]], tbl_dateHistory[[runDate]:[runDate]], 0), MATCH(tbl_dailyDashboard[[#Headers],[botRuns]], tbl_dateHistory[#Headers], 0)), "-")</f>
        <v>x</v>
      </c>
      <c r="G1680" s="6" t="str">
        <f>IFERROR(INDEX(tbl_dateHistory[], MATCH(tbl_dailyDashboard[[#This Row],[runDate]:[runDate]], tbl_dateHistory[[runDate]:[runDate]], 0), MATCH(tbl_dailyDashboard[[#Headers],[totalTransactions]], tbl_dateHistory[#Headers], 0)), "-")</f>
        <v>x</v>
      </c>
      <c r="H1680" s="46" t="str">
        <f>IFERROR(INDEX(tbl_dateHistory[], MATCH(tbl_dailyDashboard[[#This Row],[runDate]:[runDate]], tbl_dateHistory[[runDate]:[runDate]], 0), MATCH(tbl_dailyDashboard[[#Headers],[percentSuccessful]], tbl_dateHistory[#Headers], 0)), "-")</f>
        <v>x</v>
      </c>
      <c r="I1680" s="46" t="str">
        <f>IFERROR(INDEX(tbl_dateHistory[], MATCH(tbl_dailyDashboard[[#This Row],[runDate]:[runDate]], tbl_dateHistory[[runDate]:[runDate]], 0), MATCH(tbl_dailyDashboard[[#Headers],[percentBRE]], tbl_dateHistory[#Headers], 0)), "-")</f>
        <v>x</v>
      </c>
      <c r="J1680" s="47" t="str">
        <f>IFERROR(INDEX(tbl_dateHistory[], MATCH(tbl_dailyDashboard[[#This Row],[runDate]:[runDate]], tbl_dateHistory[[runDate]:[runDate]], 0), MATCH(tbl_dailyDashboard[[#Headers],[percentSystemErrors]], tbl_dateHistory[#Headers], 0)), "-")</f>
        <v>x</v>
      </c>
      <c r="K1680" s="69"/>
    </row>
    <row r="1681" spans="2:11" x14ac:dyDescent="0.3">
      <c r="B1681" s="63"/>
      <c r="C1681" s="45" t="str">
        <f>IFERROR((INDEX(tbl_dateHistory[], tbl_dailyDashboard[[#This Row],[rowLookup]], 1)), "-")</f>
        <v>x</v>
      </c>
      <c r="D1681" s="48" t="str">
        <f>IFERROR(INDEX(tbl_dateHistory[], MATCH(tbl_dailyDashboard[[#This Row],[runDate]:[runDate]], tbl_dateHistory[[runDate]:[runDate]], 0), MATCH(tbl_dailyDashboard[[#Headers],[avgBotRunTime]], tbl_dateHistory[#Headers], 0)), "-")</f>
        <v>x</v>
      </c>
      <c r="E1681" s="48" t="str">
        <f>IFERROR(INDEX(tbl_dateHistory[], MATCH(tbl_dailyDashboard[[#This Row],[runDate]:[runDate]], tbl_dateHistory[[runDate]:[runDate]], 0), MATCH(tbl_dailyDashboard[[#Headers],[avgTransactionTime]], tbl_dateHistory[#Headers], 0)), "-")</f>
        <v>x</v>
      </c>
      <c r="F1681" s="5" t="str">
        <f>IFERROR(INDEX(tbl_dateHistory[], MATCH(tbl_dailyDashboard[[#This Row],[runDate]:[runDate]], tbl_dateHistory[[runDate]:[runDate]], 0), MATCH(tbl_dailyDashboard[[#Headers],[botRuns]], tbl_dateHistory[#Headers], 0)), "-")</f>
        <v>x</v>
      </c>
      <c r="G1681" s="6" t="str">
        <f>IFERROR(INDEX(tbl_dateHistory[], MATCH(tbl_dailyDashboard[[#This Row],[runDate]:[runDate]], tbl_dateHistory[[runDate]:[runDate]], 0), MATCH(tbl_dailyDashboard[[#Headers],[totalTransactions]], tbl_dateHistory[#Headers], 0)), "-")</f>
        <v>x</v>
      </c>
      <c r="H1681" s="46" t="str">
        <f>IFERROR(INDEX(tbl_dateHistory[], MATCH(tbl_dailyDashboard[[#This Row],[runDate]:[runDate]], tbl_dateHistory[[runDate]:[runDate]], 0), MATCH(tbl_dailyDashboard[[#Headers],[percentSuccessful]], tbl_dateHistory[#Headers], 0)), "-")</f>
        <v>x</v>
      </c>
      <c r="I1681" s="46" t="str">
        <f>IFERROR(INDEX(tbl_dateHistory[], MATCH(tbl_dailyDashboard[[#This Row],[runDate]:[runDate]], tbl_dateHistory[[runDate]:[runDate]], 0), MATCH(tbl_dailyDashboard[[#Headers],[percentBRE]], tbl_dateHistory[#Headers], 0)), "-")</f>
        <v>x</v>
      </c>
      <c r="J1681" s="47" t="str">
        <f>IFERROR(INDEX(tbl_dateHistory[], MATCH(tbl_dailyDashboard[[#This Row],[runDate]:[runDate]], tbl_dateHistory[[runDate]:[runDate]], 0), MATCH(tbl_dailyDashboard[[#Headers],[percentSystemErrors]], tbl_dateHistory[#Headers], 0)), "-")</f>
        <v>x</v>
      </c>
      <c r="K1681" s="69"/>
    </row>
    <row r="1682" spans="2:11" x14ac:dyDescent="0.3">
      <c r="B1682" s="63"/>
      <c r="C1682" s="45" t="str">
        <f>IFERROR((INDEX(tbl_dateHistory[], tbl_dailyDashboard[[#This Row],[rowLookup]], 1)), "-")</f>
        <v>x</v>
      </c>
      <c r="D1682" s="48" t="str">
        <f>IFERROR(INDEX(tbl_dateHistory[], MATCH(tbl_dailyDashboard[[#This Row],[runDate]:[runDate]], tbl_dateHistory[[runDate]:[runDate]], 0), MATCH(tbl_dailyDashboard[[#Headers],[avgBotRunTime]], tbl_dateHistory[#Headers], 0)), "-")</f>
        <v>x</v>
      </c>
      <c r="E1682" s="48" t="str">
        <f>IFERROR(INDEX(tbl_dateHistory[], MATCH(tbl_dailyDashboard[[#This Row],[runDate]:[runDate]], tbl_dateHistory[[runDate]:[runDate]], 0), MATCH(tbl_dailyDashboard[[#Headers],[avgTransactionTime]], tbl_dateHistory[#Headers], 0)), "-")</f>
        <v>x</v>
      </c>
      <c r="F1682" s="5" t="str">
        <f>IFERROR(INDEX(tbl_dateHistory[], MATCH(tbl_dailyDashboard[[#This Row],[runDate]:[runDate]], tbl_dateHistory[[runDate]:[runDate]], 0), MATCH(tbl_dailyDashboard[[#Headers],[botRuns]], tbl_dateHistory[#Headers], 0)), "-")</f>
        <v>x</v>
      </c>
      <c r="G1682" s="6" t="str">
        <f>IFERROR(INDEX(tbl_dateHistory[], MATCH(tbl_dailyDashboard[[#This Row],[runDate]:[runDate]], tbl_dateHistory[[runDate]:[runDate]], 0), MATCH(tbl_dailyDashboard[[#Headers],[totalTransactions]], tbl_dateHistory[#Headers], 0)), "-")</f>
        <v>x</v>
      </c>
      <c r="H1682" s="46" t="str">
        <f>IFERROR(INDEX(tbl_dateHistory[], MATCH(tbl_dailyDashboard[[#This Row],[runDate]:[runDate]], tbl_dateHistory[[runDate]:[runDate]], 0), MATCH(tbl_dailyDashboard[[#Headers],[percentSuccessful]], tbl_dateHistory[#Headers], 0)), "-")</f>
        <v>x</v>
      </c>
      <c r="I1682" s="46" t="str">
        <f>IFERROR(INDEX(tbl_dateHistory[], MATCH(tbl_dailyDashboard[[#This Row],[runDate]:[runDate]], tbl_dateHistory[[runDate]:[runDate]], 0), MATCH(tbl_dailyDashboard[[#Headers],[percentBRE]], tbl_dateHistory[#Headers], 0)), "-")</f>
        <v>x</v>
      </c>
      <c r="J1682" s="47" t="str">
        <f>IFERROR(INDEX(tbl_dateHistory[], MATCH(tbl_dailyDashboard[[#This Row],[runDate]:[runDate]], tbl_dateHistory[[runDate]:[runDate]], 0), MATCH(tbl_dailyDashboard[[#Headers],[percentSystemErrors]], tbl_dateHistory[#Headers], 0)), "-")</f>
        <v>x</v>
      </c>
      <c r="K1682" s="69"/>
    </row>
    <row r="1683" spans="2:11" x14ac:dyDescent="0.3">
      <c r="B1683" s="63"/>
      <c r="C1683" s="45" t="str">
        <f>IFERROR((INDEX(tbl_dateHistory[], tbl_dailyDashboard[[#This Row],[rowLookup]], 1)), "-")</f>
        <v>x</v>
      </c>
      <c r="D1683" s="48" t="str">
        <f>IFERROR(INDEX(tbl_dateHistory[], MATCH(tbl_dailyDashboard[[#This Row],[runDate]:[runDate]], tbl_dateHistory[[runDate]:[runDate]], 0), MATCH(tbl_dailyDashboard[[#Headers],[avgBotRunTime]], tbl_dateHistory[#Headers], 0)), "-")</f>
        <v>x</v>
      </c>
      <c r="E1683" s="48" t="str">
        <f>IFERROR(INDEX(tbl_dateHistory[], MATCH(tbl_dailyDashboard[[#This Row],[runDate]:[runDate]], tbl_dateHistory[[runDate]:[runDate]], 0), MATCH(tbl_dailyDashboard[[#Headers],[avgTransactionTime]], tbl_dateHistory[#Headers], 0)), "-")</f>
        <v>x</v>
      </c>
      <c r="F1683" s="5" t="str">
        <f>IFERROR(INDEX(tbl_dateHistory[], MATCH(tbl_dailyDashboard[[#This Row],[runDate]:[runDate]], tbl_dateHistory[[runDate]:[runDate]], 0), MATCH(tbl_dailyDashboard[[#Headers],[botRuns]], tbl_dateHistory[#Headers], 0)), "-")</f>
        <v>x</v>
      </c>
      <c r="G1683" s="6" t="str">
        <f>IFERROR(INDEX(tbl_dateHistory[], MATCH(tbl_dailyDashboard[[#This Row],[runDate]:[runDate]], tbl_dateHistory[[runDate]:[runDate]], 0), MATCH(tbl_dailyDashboard[[#Headers],[totalTransactions]], tbl_dateHistory[#Headers], 0)), "-")</f>
        <v>x</v>
      </c>
      <c r="H1683" s="46" t="str">
        <f>IFERROR(INDEX(tbl_dateHistory[], MATCH(tbl_dailyDashboard[[#This Row],[runDate]:[runDate]], tbl_dateHistory[[runDate]:[runDate]], 0), MATCH(tbl_dailyDashboard[[#Headers],[percentSuccessful]], tbl_dateHistory[#Headers], 0)), "-")</f>
        <v>x</v>
      </c>
      <c r="I1683" s="46" t="str">
        <f>IFERROR(INDEX(tbl_dateHistory[], MATCH(tbl_dailyDashboard[[#This Row],[runDate]:[runDate]], tbl_dateHistory[[runDate]:[runDate]], 0), MATCH(tbl_dailyDashboard[[#Headers],[percentBRE]], tbl_dateHistory[#Headers], 0)), "-")</f>
        <v>x</v>
      </c>
      <c r="J1683" s="47" t="str">
        <f>IFERROR(INDEX(tbl_dateHistory[], MATCH(tbl_dailyDashboard[[#This Row],[runDate]:[runDate]], tbl_dateHistory[[runDate]:[runDate]], 0), MATCH(tbl_dailyDashboard[[#Headers],[percentSystemErrors]], tbl_dateHistory[#Headers], 0)), "-")</f>
        <v>x</v>
      </c>
      <c r="K1683" s="69"/>
    </row>
    <row r="1684" spans="2:11" x14ac:dyDescent="0.3">
      <c r="B1684" s="63"/>
      <c r="C1684" s="45" t="str">
        <f>IFERROR((INDEX(tbl_dateHistory[], tbl_dailyDashboard[[#This Row],[rowLookup]], 1)), "-")</f>
        <v>x</v>
      </c>
      <c r="D1684" s="48" t="str">
        <f>IFERROR(INDEX(tbl_dateHistory[], MATCH(tbl_dailyDashboard[[#This Row],[runDate]:[runDate]], tbl_dateHistory[[runDate]:[runDate]], 0), MATCH(tbl_dailyDashboard[[#Headers],[avgBotRunTime]], tbl_dateHistory[#Headers], 0)), "-")</f>
        <v>x</v>
      </c>
      <c r="E1684" s="48" t="str">
        <f>IFERROR(INDEX(tbl_dateHistory[], MATCH(tbl_dailyDashboard[[#This Row],[runDate]:[runDate]], tbl_dateHistory[[runDate]:[runDate]], 0), MATCH(tbl_dailyDashboard[[#Headers],[avgTransactionTime]], tbl_dateHistory[#Headers], 0)), "-")</f>
        <v>x</v>
      </c>
      <c r="F1684" s="5" t="str">
        <f>IFERROR(INDEX(tbl_dateHistory[], MATCH(tbl_dailyDashboard[[#This Row],[runDate]:[runDate]], tbl_dateHistory[[runDate]:[runDate]], 0), MATCH(tbl_dailyDashboard[[#Headers],[botRuns]], tbl_dateHistory[#Headers], 0)), "-")</f>
        <v>x</v>
      </c>
      <c r="G1684" s="6" t="str">
        <f>IFERROR(INDEX(tbl_dateHistory[], MATCH(tbl_dailyDashboard[[#This Row],[runDate]:[runDate]], tbl_dateHistory[[runDate]:[runDate]], 0), MATCH(tbl_dailyDashboard[[#Headers],[totalTransactions]], tbl_dateHistory[#Headers], 0)), "-")</f>
        <v>x</v>
      </c>
      <c r="H1684" s="46" t="str">
        <f>IFERROR(INDEX(tbl_dateHistory[], MATCH(tbl_dailyDashboard[[#This Row],[runDate]:[runDate]], tbl_dateHistory[[runDate]:[runDate]], 0), MATCH(tbl_dailyDashboard[[#Headers],[percentSuccessful]], tbl_dateHistory[#Headers], 0)), "-")</f>
        <v>x</v>
      </c>
      <c r="I1684" s="46" t="str">
        <f>IFERROR(INDEX(tbl_dateHistory[], MATCH(tbl_dailyDashboard[[#This Row],[runDate]:[runDate]], tbl_dateHistory[[runDate]:[runDate]], 0), MATCH(tbl_dailyDashboard[[#Headers],[percentBRE]], tbl_dateHistory[#Headers], 0)), "-")</f>
        <v>x</v>
      </c>
      <c r="J1684" s="47" t="str">
        <f>IFERROR(INDEX(tbl_dateHistory[], MATCH(tbl_dailyDashboard[[#This Row],[runDate]:[runDate]], tbl_dateHistory[[runDate]:[runDate]], 0), MATCH(tbl_dailyDashboard[[#Headers],[percentSystemErrors]], tbl_dateHistory[#Headers], 0)), "-")</f>
        <v>x</v>
      </c>
      <c r="K1684" s="69"/>
    </row>
    <row r="1685" spans="2:11" x14ac:dyDescent="0.3">
      <c r="B1685" s="63"/>
      <c r="C1685" s="45" t="str">
        <f>IFERROR((INDEX(tbl_dateHistory[], tbl_dailyDashboard[[#This Row],[rowLookup]], 1)), "-")</f>
        <v>x</v>
      </c>
      <c r="D1685" s="48" t="str">
        <f>IFERROR(INDEX(tbl_dateHistory[], MATCH(tbl_dailyDashboard[[#This Row],[runDate]:[runDate]], tbl_dateHistory[[runDate]:[runDate]], 0), MATCH(tbl_dailyDashboard[[#Headers],[avgBotRunTime]], tbl_dateHistory[#Headers], 0)), "-")</f>
        <v>x</v>
      </c>
      <c r="E1685" s="48" t="str">
        <f>IFERROR(INDEX(tbl_dateHistory[], MATCH(tbl_dailyDashboard[[#This Row],[runDate]:[runDate]], tbl_dateHistory[[runDate]:[runDate]], 0), MATCH(tbl_dailyDashboard[[#Headers],[avgTransactionTime]], tbl_dateHistory[#Headers], 0)), "-")</f>
        <v>x</v>
      </c>
      <c r="F1685" s="5" t="str">
        <f>IFERROR(INDEX(tbl_dateHistory[], MATCH(tbl_dailyDashboard[[#This Row],[runDate]:[runDate]], tbl_dateHistory[[runDate]:[runDate]], 0), MATCH(tbl_dailyDashboard[[#Headers],[botRuns]], tbl_dateHistory[#Headers], 0)), "-")</f>
        <v>x</v>
      </c>
      <c r="G1685" s="6" t="str">
        <f>IFERROR(INDEX(tbl_dateHistory[], MATCH(tbl_dailyDashboard[[#This Row],[runDate]:[runDate]], tbl_dateHistory[[runDate]:[runDate]], 0), MATCH(tbl_dailyDashboard[[#Headers],[totalTransactions]], tbl_dateHistory[#Headers], 0)), "-")</f>
        <v>x</v>
      </c>
      <c r="H1685" s="46" t="str">
        <f>IFERROR(INDEX(tbl_dateHistory[], MATCH(tbl_dailyDashboard[[#This Row],[runDate]:[runDate]], tbl_dateHistory[[runDate]:[runDate]], 0), MATCH(tbl_dailyDashboard[[#Headers],[percentSuccessful]], tbl_dateHistory[#Headers], 0)), "-")</f>
        <v>x</v>
      </c>
      <c r="I1685" s="46" t="str">
        <f>IFERROR(INDEX(tbl_dateHistory[], MATCH(tbl_dailyDashboard[[#This Row],[runDate]:[runDate]], tbl_dateHistory[[runDate]:[runDate]], 0), MATCH(tbl_dailyDashboard[[#Headers],[percentBRE]], tbl_dateHistory[#Headers], 0)), "-")</f>
        <v>x</v>
      </c>
      <c r="J1685" s="47" t="str">
        <f>IFERROR(INDEX(tbl_dateHistory[], MATCH(tbl_dailyDashboard[[#This Row],[runDate]:[runDate]], tbl_dateHistory[[runDate]:[runDate]], 0), MATCH(tbl_dailyDashboard[[#Headers],[percentSystemErrors]], tbl_dateHistory[#Headers], 0)), "-")</f>
        <v>x</v>
      </c>
      <c r="K1685" s="69"/>
    </row>
    <row r="1686" spans="2:11" x14ac:dyDescent="0.3">
      <c r="B1686" s="63"/>
      <c r="C1686" s="45" t="str">
        <f>IFERROR((INDEX(tbl_dateHistory[], tbl_dailyDashboard[[#This Row],[rowLookup]], 1)), "-")</f>
        <v>x</v>
      </c>
      <c r="D1686" s="48" t="str">
        <f>IFERROR(INDEX(tbl_dateHistory[], MATCH(tbl_dailyDashboard[[#This Row],[runDate]:[runDate]], tbl_dateHistory[[runDate]:[runDate]], 0), MATCH(tbl_dailyDashboard[[#Headers],[avgBotRunTime]], tbl_dateHistory[#Headers], 0)), "-")</f>
        <v>x</v>
      </c>
      <c r="E1686" s="48" t="str">
        <f>IFERROR(INDEX(tbl_dateHistory[], MATCH(tbl_dailyDashboard[[#This Row],[runDate]:[runDate]], tbl_dateHistory[[runDate]:[runDate]], 0), MATCH(tbl_dailyDashboard[[#Headers],[avgTransactionTime]], tbl_dateHistory[#Headers], 0)), "-")</f>
        <v>x</v>
      </c>
      <c r="F1686" s="5" t="str">
        <f>IFERROR(INDEX(tbl_dateHistory[], MATCH(tbl_dailyDashboard[[#This Row],[runDate]:[runDate]], tbl_dateHistory[[runDate]:[runDate]], 0), MATCH(tbl_dailyDashboard[[#Headers],[botRuns]], tbl_dateHistory[#Headers], 0)), "-")</f>
        <v>x</v>
      </c>
      <c r="G1686" s="6" t="str">
        <f>IFERROR(INDEX(tbl_dateHistory[], MATCH(tbl_dailyDashboard[[#This Row],[runDate]:[runDate]], tbl_dateHistory[[runDate]:[runDate]], 0), MATCH(tbl_dailyDashboard[[#Headers],[totalTransactions]], tbl_dateHistory[#Headers], 0)), "-")</f>
        <v>x</v>
      </c>
      <c r="H1686" s="46" t="str">
        <f>IFERROR(INDEX(tbl_dateHistory[], MATCH(tbl_dailyDashboard[[#This Row],[runDate]:[runDate]], tbl_dateHistory[[runDate]:[runDate]], 0), MATCH(tbl_dailyDashboard[[#Headers],[percentSuccessful]], tbl_dateHistory[#Headers], 0)), "-")</f>
        <v>x</v>
      </c>
      <c r="I1686" s="46" t="str">
        <f>IFERROR(INDEX(tbl_dateHistory[], MATCH(tbl_dailyDashboard[[#This Row],[runDate]:[runDate]], tbl_dateHistory[[runDate]:[runDate]], 0), MATCH(tbl_dailyDashboard[[#Headers],[percentBRE]], tbl_dateHistory[#Headers], 0)), "-")</f>
        <v>x</v>
      </c>
      <c r="J1686" s="47" t="str">
        <f>IFERROR(INDEX(tbl_dateHistory[], MATCH(tbl_dailyDashboard[[#This Row],[runDate]:[runDate]], tbl_dateHistory[[runDate]:[runDate]], 0), MATCH(tbl_dailyDashboard[[#Headers],[percentSystemErrors]], tbl_dateHistory[#Headers], 0)), "-")</f>
        <v>x</v>
      </c>
      <c r="K1686" s="69"/>
    </row>
    <row r="1687" spans="2:11" x14ac:dyDescent="0.3">
      <c r="B1687" s="63"/>
      <c r="C1687" s="45" t="str">
        <f>IFERROR((INDEX(tbl_dateHistory[], tbl_dailyDashboard[[#This Row],[rowLookup]], 1)), "-")</f>
        <v>x</v>
      </c>
      <c r="D1687" s="48" t="str">
        <f>IFERROR(INDEX(tbl_dateHistory[], MATCH(tbl_dailyDashboard[[#This Row],[runDate]:[runDate]], tbl_dateHistory[[runDate]:[runDate]], 0), MATCH(tbl_dailyDashboard[[#Headers],[avgBotRunTime]], tbl_dateHistory[#Headers], 0)), "-")</f>
        <v>x</v>
      </c>
      <c r="E1687" s="48" t="str">
        <f>IFERROR(INDEX(tbl_dateHistory[], MATCH(tbl_dailyDashboard[[#This Row],[runDate]:[runDate]], tbl_dateHistory[[runDate]:[runDate]], 0), MATCH(tbl_dailyDashboard[[#Headers],[avgTransactionTime]], tbl_dateHistory[#Headers], 0)), "-")</f>
        <v>x</v>
      </c>
      <c r="F1687" s="5" t="str">
        <f>IFERROR(INDEX(tbl_dateHistory[], MATCH(tbl_dailyDashboard[[#This Row],[runDate]:[runDate]], tbl_dateHistory[[runDate]:[runDate]], 0), MATCH(tbl_dailyDashboard[[#Headers],[botRuns]], tbl_dateHistory[#Headers], 0)), "-")</f>
        <v>x</v>
      </c>
      <c r="G1687" s="6" t="str">
        <f>IFERROR(INDEX(tbl_dateHistory[], MATCH(tbl_dailyDashboard[[#This Row],[runDate]:[runDate]], tbl_dateHistory[[runDate]:[runDate]], 0), MATCH(tbl_dailyDashboard[[#Headers],[totalTransactions]], tbl_dateHistory[#Headers], 0)), "-")</f>
        <v>x</v>
      </c>
      <c r="H1687" s="46" t="str">
        <f>IFERROR(INDEX(tbl_dateHistory[], MATCH(tbl_dailyDashboard[[#This Row],[runDate]:[runDate]], tbl_dateHistory[[runDate]:[runDate]], 0), MATCH(tbl_dailyDashboard[[#Headers],[percentSuccessful]], tbl_dateHistory[#Headers], 0)), "-")</f>
        <v>x</v>
      </c>
      <c r="I1687" s="46" t="str">
        <f>IFERROR(INDEX(tbl_dateHistory[], MATCH(tbl_dailyDashboard[[#This Row],[runDate]:[runDate]], tbl_dateHistory[[runDate]:[runDate]], 0), MATCH(tbl_dailyDashboard[[#Headers],[percentBRE]], tbl_dateHistory[#Headers], 0)), "-")</f>
        <v>x</v>
      </c>
      <c r="J1687" s="47" t="str">
        <f>IFERROR(INDEX(tbl_dateHistory[], MATCH(tbl_dailyDashboard[[#This Row],[runDate]:[runDate]], tbl_dateHistory[[runDate]:[runDate]], 0), MATCH(tbl_dailyDashboard[[#Headers],[percentSystemErrors]], tbl_dateHistory[#Headers], 0)), "-")</f>
        <v>x</v>
      </c>
      <c r="K1687" s="69"/>
    </row>
    <row r="1688" spans="2:11" x14ac:dyDescent="0.3">
      <c r="B1688" s="63"/>
      <c r="C1688" s="45" t="str">
        <f>IFERROR((INDEX(tbl_dateHistory[], tbl_dailyDashboard[[#This Row],[rowLookup]], 1)), "-")</f>
        <v>x</v>
      </c>
      <c r="D1688" s="48" t="str">
        <f>IFERROR(INDEX(tbl_dateHistory[], MATCH(tbl_dailyDashboard[[#This Row],[runDate]:[runDate]], tbl_dateHistory[[runDate]:[runDate]], 0), MATCH(tbl_dailyDashboard[[#Headers],[avgBotRunTime]], tbl_dateHistory[#Headers], 0)), "-")</f>
        <v>x</v>
      </c>
      <c r="E1688" s="48" t="str">
        <f>IFERROR(INDEX(tbl_dateHistory[], MATCH(tbl_dailyDashboard[[#This Row],[runDate]:[runDate]], tbl_dateHistory[[runDate]:[runDate]], 0), MATCH(tbl_dailyDashboard[[#Headers],[avgTransactionTime]], tbl_dateHistory[#Headers], 0)), "-")</f>
        <v>x</v>
      </c>
      <c r="F1688" s="5" t="str">
        <f>IFERROR(INDEX(tbl_dateHistory[], MATCH(tbl_dailyDashboard[[#This Row],[runDate]:[runDate]], tbl_dateHistory[[runDate]:[runDate]], 0), MATCH(tbl_dailyDashboard[[#Headers],[botRuns]], tbl_dateHistory[#Headers], 0)), "-")</f>
        <v>x</v>
      </c>
      <c r="G1688" s="6" t="str">
        <f>IFERROR(INDEX(tbl_dateHistory[], MATCH(tbl_dailyDashboard[[#This Row],[runDate]:[runDate]], tbl_dateHistory[[runDate]:[runDate]], 0), MATCH(tbl_dailyDashboard[[#Headers],[totalTransactions]], tbl_dateHistory[#Headers], 0)), "-")</f>
        <v>x</v>
      </c>
      <c r="H1688" s="46" t="str">
        <f>IFERROR(INDEX(tbl_dateHistory[], MATCH(tbl_dailyDashboard[[#This Row],[runDate]:[runDate]], tbl_dateHistory[[runDate]:[runDate]], 0), MATCH(tbl_dailyDashboard[[#Headers],[percentSuccessful]], tbl_dateHistory[#Headers], 0)), "-")</f>
        <v>x</v>
      </c>
      <c r="I1688" s="46" t="str">
        <f>IFERROR(INDEX(tbl_dateHistory[], MATCH(tbl_dailyDashboard[[#This Row],[runDate]:[runDate]], tbl_dateHistory[[runDate]:[runDate]], 0), MATCH(tbl_dailyDashboard[[#Headers],[percentBRE]], tbl_dateHistory[#Headers], 0)), "-")</f>
        <v>x</v>
      </c>
      <c r="J1688" s="47" t="str">
        <f>IFERROR(INDEX(tbl_dateHistory[], MATCH(tbl_dailyDashboard[[#This Row],[runDate]:[runDate]], tbl_dateHistory[[runDate]:[runDate]], 0), MATCH(tbl_dailyDashboard[[#Headers],[percentSystemErrors]], tbl_dateHistory[#Headers], 0)), "-")</f>
        <v>x</v>
      </c>
      <c r="K1688" s="69"/>
    </row>
    <row r="1689" spans="2:11" x14ac:dyDescent="0.3">
      <c r="B1689" s="63"/>
      <c r="C1689" s="45" t="str">
        <f>IFERROR((INDEX(tbl_dateHistory[], tbl_dailyDashboard[[#This Row],[rowLookup]], 1)), "-")</f>
        <v>x</v>
      </c>
      <c r="D1689" s="48" t="str">
        <f>IFERROR(INDEX(tbl_dateHistory[], MATCH(tbl_dailyDashboard[[#This Row],[runDate]:[runDate]], tbl_dateHistory[[runDate]:[runDate]], 0), MATCH(tbl_dailyDashboard[[#Headers],[avgBotRunTime]], tbl_dateHistory[#Headers], 0)), "-")</f>
        <v>x</v>
      </c>
      <c r="E1689" s="48" t="str">
        <f>IFERROR(INDEX(tbl_dateHistory[], MATCH(tbl_dailyDashboard[[#This Row],[runDate]:[runDate]], tbl_dateHistory[[runDate]:[runDate]], 0), MATCH(tbl_dailyDashboard[[#Headers],[avgTransactionTime]], tbl_dateHistory[#Headers], 0)), "-")</f>
        <v>x</v>
      </c>
      <c r="F1689" s="5" t="str">
        <f>IFERROR(INDEX(tbl_dateHistory[], MATCH(tbl_dailyDashboard[[#This Row],[runDate]:[runDate]], tbl_dateHistory[[runDate]:[runDate]], 0), MATCH(tbl_dailyDashboard[[#Headers],[botRuns]], tbl_dateHistory[#Headers], 0)), "-")</f>
        <v>x</v>
      </c>
      <c r="G1689" s="6" t="str">
        <f>IFERROR(INDEX(tbl_dateHistory[], MATCH(tbl_dailyDashboard[[#This Row],[runDate]:[runDate]], tbl_dateHistory[[runDate]:[runDate]], 0), MATCH(tbl_dailyDashboard[[#Headers],[totalTransactions]], tbl_dateHistory[#Headers], 0)), "-")</f>
        <v>x</v>
      </c>
      <c r="H1689" s="46" t="str">
        <f>IFERROR(INDEX(tbl_dateHistory[], MATCH(tbl_dailyDashboard[[#This Row],[runDate]:[runDate]], tbl_dateHistory[[runDate]:[runDate]], 0), MATCH(tbl_dailyDashboard[[#Headers],[percentSuccessful]], tbl_dateHistory[#Headers], 0)), "-")</f>
        <v>x</v>
      </c>
      <c r="I1689" s="46" t="str">
        <f>IFERROR(INDEX(tbl_dateHistory[], MATCH(tbl_dailyDashboard[[#This Row],[runDate]:[runDate]], tbl_dateHistory[[runDate]:[runDate]], 0), MATCH(tbl_dailyDashboard[[#Headers],[percentBRE]], tbl_dateHistory[#Headers], 0)), "-")</f>
        <v>x</v>
      </c>
      <c r="J1689" s="47" t="str">
        <f>IFERROR(INDEX(tbl_dateHistory[], MATCH(tbl_dailyDashboard[[#This Row],[runDate]:[runDate]], tbl_dateHistory[[runDate]:[runDate]], 0), MATCH(tbl_dailyDashboard[[#Headers],[percentSystemErrors]], tbl_dateHistory[#Headers], 0)), "-")</f>
        <v>x</v>
      </c>
      <c r="K1689" s="69"/>
    </row>
    <row r="1690" spans="2:11" x14ac:dyDescent="0.3">
      <c r="B1690" s="63"/>
      <c r="C1690" s="45" t="str">
        <f>IFERROR((INDEX(tbl_dateHistory[], tbl_dailyDashboard[[#This Row],[rowLookup]], 1)), "-")</f>
        <v>x</v>
      </c>
      <c r="D1690" s="48" t="str">
        <f>IFERROR(INDEX(tbl_dateHistory[], MATCH(tbl_dailyDashboard[[#This Row],[runDate]:[runDate]], tbl_dateHistory[[runDate]:[runDate]], 0), MATCH(tbl_dailyDashboard[[#Headers],[avgBotRunTime]], tbl_dateHistory[#Headers], 0)), "-")</f>
        <v>x</v>
      </c>
      <c r="E1690" s="48" t="str">
        <f>IFERROR(INDEX(tbl_dateHistory[], MATCH(tbl_dailyDashboard[[#This Row],[runDate]:[runDate]], tbl_dateHistory[[runDate]:[runDate]], 0), MATCH(tbl_dailyDashboard[[#Headers],[avgTransactionTime]], tbl_dateHistory[#Headers], 0)), "-")</f>
        <v>x</v>
      </c>
      <c r="F1690" s="5" t="str">
        <f>IFERROR(INDEX(tbl_dateHistory[], MATCH(tbl_dailyDashboard[[#This Row],[runDate]:[runDate]], tbl_dateHistory[[runDate]:[runDate]], 0), MATCH(tbl_dailyDashboard[[#Headers],[botRuns]], tbl_dateHistory[#Headers], 0)), "-")</f>
        <v>x</v>
      </c>
      <c r="G1690" s="6" t="str">
        <f>IFERROR(INDEX(tbl_dateHistory[], MATCH(tbl_dailyDashboard[[#This Row],[runDate]:[runDate]], tbl_dateHistory[[runDate]:[runDate]], 0), MATCH(tbl_dailyDashboard[[#Headers],[totalTransactions]], tbl_dateHistory[#Headers], 0)), "-")</f>
        <v>x</v>
      </c>
      <c r="H1690" s="46" t="str">
        <f>IFERROR(INDEX(tbl_dateHistory[], MATCH(tbl_dailyDashboard[[#This Row],[runDate]:[runDate]], tbl_dateHistory[[runDate]:[runDate]], 0), MATCH(tbl_dailyDashboard[[#Headers],[percentSuccessful]], tbl_dateHistory[#Headers], 0)), "-")</f>
        <v>x</v>
      </c>
      <c r="I1690" s="46" t="str">
        <f>IFERROR(INDEX(tbl_dateHistory[], MATCH(tbl_dailyDashboard[[#This Row],[runDate]:[runDate]], tbl_dateHistory[[runDate]:[runDate]], 0), MATCH(tbl_dailyDashboard[[#Headers],[percentBRE]], tbl_dateHistory[#Headers], 0)), "-")</f>
        <v>x</v>
      </c>
      <c r="J1690" s="47" t="str">
        <f>IFERROR(INDEX(tbl_dateHistory[], MATCH(tbl_dailyDashboard[[#This Row],[runDate]:[runDate]], tbl_dateHistory[[runDate]:[runDate]], 0), MATCH(tbl_dailyDashboard[[#Headers],[percentSystemErrors]], tbl_dateHistory[#Headers], 0)), "-")</f>
        <v>x</v>
      </c>
      <c r="K1690" s="69"/>
    </row>
    <row r="1691" spans="2:11" x14ac:dyDescent="0.3">
      <c r="B1691" s="63"/>
      <c r="C1691" s="45" t="str">
        <f>IFERROR((INDEX(tbl_dateHistory[], tbl_dailyDashboard[[#This Row],[rowLookup]], 1)), "-")</f>
        <v>x</v>
      </c>
      <c r="D1691" s="48" t="str">
        <f>IFERROR(INDEX(tbl_dateHistory[], MATCH(tbl_dailyDashboard[[#This Row],[runDate]:[runDate]], tbl_dateHistory[[runDate]:[runDate]], 0), MATCH(tbl_dailyDashboard[[#Headers],[avgBotRunTime]], tbl_dateHistory[#Headers], 0)), "-")</f>
        <v>x</v>
      </c>
      <c r="E1691" s="48" t="str">
        <f>IFERROR(INDEX(tbl_dateHistory[], MATCH(tbl_dailyDashboard[[#This Row],[runDate]:[runDate]], tbl_dateHistory[[runDate]:[runDate]], 0), MATCH(tbl_dailyDashboard[[#Headers],[avgTransactionTime]], tbl_dateHistory[#Headers], 0)), "-")</f>
        <v>x</v>
      </c>
      <c r="F1691" s="5" t="str">
        <f>IFERROR(INDEX(tbl_dateHistory[], MATCH(tbl_dailyDashboard[[#This Row],[runDate]:[runDate]], tbl_dateHistory[[runDate]:[runDate]], 0), MATCH(tbl_dailyDashboard[[#Headers],[botRuns]], tbl_dateHistory[#Headers], 0)), "-")</f>
        <v>x</v>
      </c>
      <c r="G1691" s="6" t="str">
        <f>IFERROR(INDEX(tbl_dateHistory[], MATCH(tbl_dailyDashboard[[#This Row],[runDate]:[runDate]], tbl_dateHistory[[runDate]:[runDate]], 0), MATCH(tbl_dailyDashboard[[#Headers],[totalTransactions]], tbl_dateHistory[#Headers], 0)), "-")</f>
        <v>x</v>
      </c>
      <c r="H1691" s="46" t="str">
        <f>IFERROR(INDEX(tbl_dateHistory[], MATCH(tbl_dailyDashboard[[#This Row],[runDate]:[runDate]], tbl_dateHistory[[runDate]:[runDate]], 0), MATCH(tbl_dailyDashboard[[#Headers],[percentSuccessful]], tbl_dateHistory[#Headers], 0)), "-")</f>
        <v>x</v>
      </c>
      <c r="I1691" s="46" t="str">
        <f>IFERROR(INDEX(tbl_dateHistory[], MATCH(tbl_dailyDashboard[[#This Row],[runDate]:[runDate]], tbl_dateHistory[[runDate]:[runDate]], 0), MATCH(tbl_dailyDashboard[[#Headers],[percentBRE]], tbl_dateHistory[#Headers], 0)), "-")</f>
        <v>x</v>
      </c>
      <c r="J1691" s="47" t="str">
        <f>IFERROR(INDEX(tbl_dateHistory[], MATCH(tbl_dailyDashboard[[#This Row],[runDate]:[runDate]], tbl_dateHistory[[runDate]:[runDate]], 0), MATCH(tbl_dailyDashboard[[#Headers],[percentSystemErrors]], tbl_dateHistory[#Headers], 0)), "-")</f>
        <v>x</v>
      </c>
      <c r="K1691" s="69"/>
    </row>
    <row r="1692" spans="2:11" x14ac:dyDescent="0.3">
      <c r="B1692" s="63"/>
      <c r="C1692" s="45" t="str">
        <f>IFERROR((INDEX(tbl_dateHistory[], tbl_dailyDashboard[[#This Row],[rowLookup]], 1)), "-")</f>
        <v>x</v>
      </c>
      <c r="D1692" s="48" t="str">
        <f>IFERROR(INDEX(tbl_dateHistory[], MATCH(tbl_dailyDashboard[[#This Row],[runDate]:[runDate]], tbl_dateHistory[[runDate]:[runDate]], 0), MATCH(tbl_dailyDashboard[[#Headers],[avgBotRunTime]], tbl_dateHistory[#Headers], 0)), "-")</f>
        <v>x</v>
      </c>
      <c r="E1692" s="48" t="str">
        <f>IFERROR(INDEX(tbl_dateHistory[], MATCH(tbl_dailyDashboard[[#This Row],[runDate]:[runDate]], tbl_dateHistory[[runDate]:[runDate]], 0), MATCH(tbl_dailyDashboard[[#Headers],[avgTransactionTime]], tbl_dateHistory[#Headers], 0)), "-")</f>
        <v>x</v>
      </c>
      <c r="F1692" s="5" t="str">
        <f>IFERROR(INDEX(tbl_dateHistory[], MATCH(tbl_dailyDashboard[[#This Row],[runDate]:[runDate]], tbl_dateHistory[[runDate]:[runDate]], 0), MATCH(tbl_dailyDashboard[[#Headers],[botRuns]], tbl_dateHistory[#Headers], 0)), "-")</f>
        <v>x</v>
      </c>
      <c r="G1692" s="6" t="str">
        <f>IFERROR(INDEX(tbl_dateHistory[], MATCH(tbl_dailyDashboard[[#This Row],[runDate]:[runDate]], tbl_dateHistory[[runDate]:[runDate]], 0), MATCH(tbl_dailyDashboard[[#Headers],[totalTransactions]], tbl_dateHistory[#Headers], 0)), "-")</f>
        <v>x</v>
      </c>
      <c r="H1692" s="46" t="str">
        <f>IFERROR(INDEX(tbl_dateHistory[], MATCH(tbl_dailyDashboard[[#This Row],[runDate]:[runDate]], tbl_dateHistory[[runDate]:[runDate]], 0), MATCH(tbl_dailyDashboard[[#Headers],[percentSuccessful]], tbl_dateHistory[#Headers], 0)), "-")</f>
        <v>x</v>
      </c>
      <c r="I1692" s="46" t="str">
        <f>IFERROR(INDEX(tbl_dateHistory[], MATCH(tbl_dailyDashboard[[#This Row],[runDate]:[runDate]], tbl_dateHistory[[runDate]:[runDate]], 0), MATCH(tbl_dailyDashboard[[#Headers],[percentBRE]], tbl_dateHistory[#Headers], 0)), "-")</f>
        <v>x</v>
      </c>
      <c r="J1692" s="47" t="str">
        <f>IFERROR(INDEX(tbl_dateHistory[], MATCH(tbl_dailyDashboard[[#This Row],[runDate]:[runDate]], tbl_dateHistory[[runDate]:[runDate]], 0), MATCH(tbl_dailyDashboard[[#Headers],[percentSystemErrors]], tbl_dateHistory[#Headers], 0)), "-")</f>
        <v>x</v>
      </c>
      <c r="K1692" s="69"/>
    </row>
    <row r="1693" spans="2:11" x14ac:dyDescent="0.3">
      <c r="B1693" s="63"/>
      <c r="C1693" s="45" t="str">
        <f>IFERROR((INDEX(tbl_dateHistory[], tbl_dailyDashboard[[#This Row],[rowLookup]], 1)), "-")</f>
        <v>x</v>
      </c>
      <c r="D1693" s="48" t="str">
        <f>IFERROR(INDEX(tbl_dateHistory[], MATCH(tbl_dailyDashboard[[#This Row],[runDate]:[runDate]], tbl_dateHistory[[runDate]:[runDate]], 0), MATCH(tbl_dailyDashboard[[#Headers],[avgBotRunTime]], tbl_dateHistory[#Headers], 0)), "-")</f>
        <v>x</v>
      </c>
      <c r="E1693" s="48" t="str">
        <f>IFERROR(INDEX(tbl_dateHistory[], MATCH(tbl_dailyDashboard[[#This Row],[runDate]:[runDate]], tbl_dateHistory[[runDate]:[runDate]], 0), MATCH(tbl_dailyDashboard[[#Headers],[avgTransactionTime]], tbl_dateHistory[#Headers], 0)), "-")</f>
        <v>x</v>
      </c>
      <c r="F1693" s="5" t="str">
        <f>IFERROR(INDEX(tbl_dateHistory[], MATCH(tbl_dailyDashboard[[#This Row],[runDate]:[runDate]], tbl_dateHistory[[runDate]:[runDate]], 0), MATCH(tbl_dailyDashboard[[#Headers],[botRuns]], tbl_dateHistory[#Headers], 0)), "-")</f>
        <v>x</v>
      </c>
      <c r="G1693" s="6" t="str">
        <f>IFERROR(INDEX(tbl_dateHistory[], MATCH(tbl_dailyDashboard[[#This Row],[runDate]:[runDate]], tbl_dateHistory[[runDate]:[runDate]], 0), MATCH(tbl_dailyDashboard[[#Headers],[totalTransactions]], tbl_dateHistory[#Headers], 0)), "-")</f>
        <v>x</v>
      </c>
      <c r="H1693" s="46" t="str">
        <f>IFERROR(INDEX(tbl_dateHistory[], MATCH(tbl_dailyDashboard[[#This Row],[runDate]:[runDate]], tbl_dateHistory[[runDate]:[runDate]], 0), MATCH(tbl_dailyDashboard[[#Headers],[percentSuccessful]], tbl_dateHistory[#Headers], 0)), "-")</f>
        <v>x</v>
      </c>
      <c r="I1693" s="46" t="str">
        <f>IFERROR(INDEX(tbl_dateHistory[], MATCH(tbl_dailyDashboard[[#This Row],[runDate]:[runDate]], tbl_dateHistory[[runDate]:[runDate]], 0), MATCH(tbl_dailyDashboard[[#Headers],[percentBRE]], tbl_dateHistory[#Headers], 0)), "-")</f>
        <v>x</v>
      </c>
      <c r="J1693" s="47" t="str">
        <f>IFERROR(INDEX(tbl_dateHistory[], MATCH(tbl_dailyDashboard[[#This Row],[runDate]:[runDate]], tbl_dateHistory[[runDate]:[runDate]], 0), MATCH(tbl_dailyDashboard[[#Headers],[percentSystemErrors]], tbl_dateHistory[#Headers], 0)), "-")</f>
        <v>x</v>
      </c>
      <c r="K1693" s="69"/>
    </row>
    <row r="1694" spans="2:11" x14ac:dyDescent="0.3">
      <c r="B1694" s="63"/>
      <c r="C1694" s="45" t="str">
        <f>IFERROR((INDEX(tbl_dateHistory[], tbl_dailyDashboard[[#This Row],[rowLookup]], 1)), "-")</f>
        <v>x</v>
      </c>
      <c r="D1694" s="48" t="str">
        <f>IFERROR(INDEX(tbl_dateHistory[], MATCH(tbl_dailyDashboard[[#This Row],[runDate]:[runDate]], tbl_dateHistory[[runDate]:[runDate]], 0), MATCH(tbl_dailyDashboard[[#Headers],[avgBotRunTime]], tbl_dateHistory[#Headers], 0)), "-")</f>
        <v>x</v>
      </c>
      <c r="E1694" s="48" t="str">
        <f>IFERROR(INDEX(tbl_dateHistory[], MATCH(tbl_dailyDashboard[[#This Row],[runDate]:[runDate]], tbl_dateHistory[[runDate]:[runDate]], 0), MATCH(tbl_dailyDashboard[[#Headers],[avgTransactionTime]], tbl_dateHistory[#Headers], 0)), "-")</f>
        <v>x</v>
      </c>
      <c r="F1694" s="5" t="str">
        <f>IFERROR(INDEX(tbl_dateHistory[], MATCH(tbl_dailyDashboard[[#This Row],[runDate]:[runDate]], tbl_dateHistory[[runDate]:[runDate]], 0), MATCH(tbl_dailyDashboard[[#Headers],[botRuns]], tbl_dateHistory[#Headers], 0)), "-")</f>
        <v>x</v>
      </c>
      <c r="G1694" s="6" t="str">
        <f>IFERROR(INDEX(tbl_dateHistory[], MATCH(tbl_dailyDashboard[[#This Row],[runDate]:[runDate]], tbl_dateHistory[[runDate]:[runDate]], 0), MATCH(tbl_dailyDashboard[[#Headers],[totalTransactions]], tbl_dateHistory[#Headers], 0)), "-")</f>
        <v>x</v>
      </c>
      <c r="H1694" s="46" t="str">
        <f>IFERROR(INDEX(tbl_dateHistory[], MATCH(tbl_dailyDashboard[[#This Row],[runDate]:[runDate]], tbl_dateHistory[[runDate]:[runDate]], 0), MATCH(tbl_dailyDashboard[[#Headers],[percentSuccessful]], tbl_dateHistory[#Headers], 0)), "-")</f>
        <v>x</v>
      </c>
      <c r="I1694" s="46" t="str">
        <f>IFERROR(INDEX(tbl_dateHistory[], MATCH(tbl_dailyDashboard[[#This Row],[runDate]:[runDate]], tbl_dateHistory[[runDate]:[runDate]], 0), MATCH(tbl_dailyDashboard[[#Headers],[percentBRE]], tbl_dateHistory[#Headers], 0)), "-")</f>
        <v>x</v>
      </c>
      <c r="J1694" s="47" t="str">
        <f>IFERROR(INDEX(tbl_dateHistory[], MATCH(tbl_dailyDashboard[[#This Row],[runDate]:[runDate]], tbl_dateHistory[[runDate]:[runDate]], 0), MATCH(tbl_dailyDashboard[[#Headers],[percentSystemErrors]], tbl_dateHistory[#Headers], 0)), "-")</f>
        <v>x</v>
      </c>
      <c r="K1694" s="69"/>
    </row>
    <row r="1695" spans="2:11" x14ac:dyDescent="0.3">
      <c r="B1695" s="63"/>
      <c r="C1695" s="45" t="str">
        <f>IFERROR((INDEX(tbl_dateHistory[], tbl_dailyDashboard[[#This Row],[rowLookup]], 1)), "-")</f>
        <v>x</v>
      </c>
      <c r="D1695" s="48" t="str">
        <f>IFERROR(INDEX(tbl_dateHistory[], MATCH(tbl_dailyDashboard[[#This Row],[runDate]:[runDate]], tbl_dateHistory[[runDate]:[runDate]], 0), MATCH(tbl_dailyDashboard[[#Headers],[avgBotRunTime]], tbl_dateHistory[#Headers], 0)), "-")</f>
        <v>x</v>
      </c>
      <c r="E1695" s="48" t="str">
        <f>IFERROR(INDEX(tbl_dateHistory[], MATCH(tbl_dailyDashboard[[#This Row],[runDate]:[runDate]], tbl_dateHistory[[runDate]:[runDate]], 0), MATCH(tbl_dailyDashboard[[#Headers],[avgTransactionTime]], tbl_dateHistory[#Headers], 0)), "-")</f>
        <v>x</v>
      </c>
      <c r="F1695" s="5" t="str">
        <f>IFERROR(INDEX(tbl_dateHistory[], MATCH(tbl_dailyDashboard[[#This Row],[runDate]:[runDate]], tbl_dateHistory[[runDate]:[runDate]], 0), MATCH(tbl_dailyDashboard[[#Headers],[botRuns]], tbl_dateHistory[#Headers], 0)), "-")</f>
        <v>x</v>
      </c>
      <c r="G1695" s="6" t="str">
        <f>IFERROR(INDEX(tbl_dateHistory[], MATCH(tbl_dailyDashboard[[#This Row],[runDate]:[runDate]], tbl_dateHistory[[runDate]:[runDate]], 0), MATCH(tbl_dailyDashboard[[#Headers],[totalTransactions]], tbl_dateHistory[#Headers], 0)), "-")</f>
        <v>x</v>
      </c>
      <c r="H1695" s="46" t="str">
        <f>IFERROR(INDEX(tbl_dateHistory[], MATCH(tbl_dailyDashboard[[#This Row],[runDate]:[runDate]], tbl_dateHistory[[runDate]:[runDate]], 0), MATCH(tbl_dailyDashboard[[#Headers],[percentSuccessful]], tbl_dateHistory[#Headers], 0)), "-")</f>
        <v>x</v>
      </c>
      <c r="I1695" s="46" t="str">
        <f>IFERROR(INDEX(tbl_dateHistory[], MATCH(tbl_dailyDashboard[[#This Row],[runDate]:[runDate]], tbl_dateHistory[[runDate]:[runDate]], 0), MATCH(tbl_dailyDashboard[[#Headers],[percentBRE]], tbl_dateHistory[#Headers], 0)), "-")</f>
        <v>x</v>
      </c>
      <c r="J1695" s="47" t="str">
        <f>IFERROR(INDEX(tbl_dateHistory[], MATCH(tbl_dailyDashboard[[#This Row],[runDate]:[runDate]], tbl_dateHistory[[runDate]:[runDate]], 0), MATCH(tbl_dailyDashboard[[#Headers],[percentSystemErrors]], tbl_dateHistory[#Headers], 0)), "-")</f>
        <v>x</v>
      </c>
      <c r="K1695" s="69"/>
    </row>
    <row r="1696" spans="2:11" x14ac:dyDescent="0.3">
      <c r="B1696" s="63"/>
      <c r="C1696" s="45" t="str">
        <f>IFERROR((INDEX(tbl_dateHistory[], tbl_dailyDashboard[[#This Row],[rowLookup]], 1)), "-")</f>
        <v>x</v>
      </c>
      <c r="D1696" s="48" t="str">
        <f>IFERROR(INDEX(tbl_dateHistory[], MATCH(tbl_dailyDashboard[[#This Row],[runDate]:[runDate]], tbl_dateHistory[[runDate]:[runDate]], 0), MATCH(tbl_dailyDashboard[[#Headers],[avgBotRunTime]], tbl_dateHistory[#Headers], 0)), "-")</f>
        <v>x</v>
      </c>
      <c r="E1696" s="48" t="str">
        <f>IFERROR(INDEX(tbl_dateHistory[], MATCH(tbl_dailyDashboard[[#This Row],[runDate]:[runDate]], tbl_dateHistory[[runDate]:[runDate]], 0), MATCH(tbl_dailyDashboard[[#Headers],[avgTransactionTime]], tbl_dateHistory[#Headers], 0)), "-")</f>
        <v>x</v>
      </c>
      <c r="F1696" s="5" t="str">
        <f>IFERROR(INDEX(tbl_dateHistory[], MATCH(tbl_dailyDashboard[[#This Row],[runDate]:[runDate]], tbl_dateHistory[[runDate]:[runDate]], 0), MATCH(tbl_dailyDashboard[[#Headers],[botRuns]], tbl_dateHistory[#Headers], 0)), "-")</f>
        <v>x</v>
      </c>
      <c r="G1696" s="6" t="str">
        <f>IFERROR(INDEX(tbl_dateHistory[], MATCH(tbl_dailyDashboard[[#This Row],[runDate]:[runDate]], tbl_dateHistory[[runDate]:[runDate]], 0), MATCH(tbl_dailyDashboard[[#Headers],[totalTransactions]], tbl_dateHistory[#Headers], 0)), "-")</f>
        <v>x</v>
      </c>
      <c r="H1696" s="46" t="str">
        <f>IFERROR(INDEX(tbl_dateHistory[], MATCH(tbl_dailyDashboard[[#This Row],[runDate]:[runDate]], tbl_dateHistory[[runDate]:[runDate]], 0), MATCH(tbl_dailyDashboard[[#Headers],[percentSuccessful]], tbl_dateHistory[#Headers], 0)), "-")</f>
        <v>x</v>
      </c>
      <c r="I1696" s="46" t="str">
        <f>IFERROR(INDEX(tbl_dateHistory[], MATCH(tbl_dailyDashboard[[#This Row],[runDate]:[runDate]], tbl_dateHistory[[runDate]:[runDate]], 0), MATCH(tbl_dailyDashboard[[#Headers],[percentBRE]], tbl_dateHistory[#Headers], 0)), "-")</f>
        <v>x</v>
      </c>
      <c r="J1696" s="47" t="str">
        <f>IFERROR(INDEX(tbl_dateHistory[], MATCH(tbl_dailyDashboard[[#This Row],[runDate]:[runDate]], tbl_dateHistory[[runDate]:[runDate]], 0), MATCH(tbl_dailyDashboard[[#Headers],[percentSystemErrors]], tbl_dateHistory[#Headers], 0)), "-")</f>
        <v>x</v>
      </c>
      <c r="K1696" s="69"/>
    </row>
    <row r="1697" spans="2:11" x14ac:dyDescent="0.3">
      <c r="B1697" s="63"/>
      <c r="C1697" s="45" t="str">
        <f>IFERROR((INDEX(tbl_dateHistory[], tbl_dailyDashboard[[#This Row],[rowLookup]], 1)), "-")</f>
        <v>x</v>
      </c>
      <c r="D1697" s="48" t="str">
        <f>IFERROR(INDEX(tbl_dateHistory[], MATCH(tbl_dailyDashboard[[#This Row],[runDate]:[runDate]], tbl_dateHistory[[runDate]:[runDate]], 0), MATCH(tbl_dailyDashboard[[#Headers],[avgBotRunTime]], tbl_dateHistory[#Headers], 0)), "-")</f>
        <v>x</v>
      </c>
      <c r="E1697" s="48" t="str">
        <f>IFERROR(INDEX(tbl_dateHistory[], MATCH(tbl_dailyDashboard[[#This Row],[runDate]:[runDate]], tbl_dateHistory[[runDate]:[runDate]], 0), MATCH(tbl_dailyDashboard[[#Headers],[avgTransactionTime]], tbl_dateHistory[#Headers], 0)), "-")</f>
        <v>x</v>
      </c>
      <c r="F1697" s="5" t="str">
        <f>IFERROR(INDEX(tbl_dateHistory[], MATCH(tbl_dailyDashboard[[#This Row],[runDate]:[runDate]], tbl_dateHistory[[runDate]:[runDate]], 0), MATCH(tbl_dailyDashboard[[#Headers],[botRuns]], tbl_dateHistory[#Headers], 0)), "-")</f>
        <v>x</v>
      </c>
      <c r="G1697" s="6" t="str">
        <f>IFERROR(INDEX(tbl_dateHistory[], MATCH(tbl_dailyDashboard[[#This Row],[runDate]:[runDate]], tbl_dateHistory[[runDate]:[runDate]], 0), MATCH(tbl_dailyDashboard[[#Headers],[totalTransactions]], tbl_dateHistory[#Headers], 0)), "-")</f>
        <v>x</v>
      </c>
      <c r="H1697" s="46" t="str">
        <f>IFERROR(INDEX(tbl_dateHistory[], MATCH(tbl_dailyDashboard[[#This Row],[runDate]:[runDate]], tbl_dateHistory[[runDate]:[runDate]], 0), MATCH(tbl_dailyDashboard[[#Headers],[percentSuccessful]], tbl_dateHistory[#Headers], 0)), "-")</f>
        <v>x</v>
      </c>
      <c r="I1697" s="46" t="str">
        <f>IFERROR(INDEX(tbl_dateHistory[], MATCH(tbl_dailyDashboard[[#This Row],[runDate]:[runDate]], tbl_dateHistory[[runDate]:[runDate]], 0), MATCH(tbl_dailyDashboard[[#Headers],[percentBRE]], tbl_dateHistory[#Headers], 0)), "-")</f>
        <v>x</v>
      </c>
      <c r="J1697" s="47" t="str">
        <f>IFERROR(INDEX(tbl_dateHistory[], MATCH(tbl_dailyDashboard[[#This Row],[runDate]:[runDate]], tbl_dateHistory[[runDate]:[runDate]], 0), MATCH(tbl_dailyDashboard[[#Headers],[percentSystemErrors]], tbl_dateHistory[#Headers], 0)), "-")</f>
        <v>x</v>
      </c>
      <c r="K1697" s="69"/>
    </row>
    <row r="1698" spans="2:11" x14ac:dyDescent="0.3">
      <c r="B1698" s="63"/>
      <c r="C1698" s="45" t="str">
        <f>IFERROR((INDEX(tbl_dateHistory[], tbl_dailyDashboard[[#This Row],[rowLookup]], 1)), "-")</f>
        <v>x</v>
      </c>
      <c r="D1698" s="48" t="str">
        <f>IFERROR(INDEX(tbl_dateHistory[], MATCH(tbl_dailyDashboard[[#This Row],[runDate]:[runDate]], tbl_dateHistory[[runDate]:[runDate]], 0), MATCH(tbl_dailyDashboard[[#Headers],[avgBotRunTime]], tbl_dateHistory[#Headers], 0)), "-")</f>
        <v>x</v>
      </c>
      <c r="E1698" s="48" t="str">
        <f>IFERROR(INDEX(tbl_dateHistory[], MATCH(tbl_dailyDashboard[[#This Row],[runDate]:[runDate]], tbl_dateHistory[[runDate]:[runDate]], 0), MATCH(tbl_dailyDashboard[[#Headers],[avgTransactionTime]], tbl_dateHistory[#Headers], 0)), "-")</f>
        <v>x</v>
      </c>
      <c r="F1698" s="5" t="str">
        <f>IFERROR(INDEX(tbl_dateHistory[], MATCH(tbl_dailyDashboard[[#This Row],[runDate]:[runDate]], tbl_dateHistory[[runDate]:[runDate]], 0), MATCH(tbl_dailyDashboard[[#Headers],[botRuns]], tbl_dateHistory[#Headers], 0)), "-")</f>
        <v>x</v>
      </c>
      <c r="G1698" s="6" t="str">
        <f>IFERROR(INDEX(tbl_dateHistory[], MATCH(tbl_dailyDashboard[[#This Row],[runDate]:[runDate]], tbl_dateHistory[[runDate]:[runDate]], 0), MATCH(tbl_dailyDashboard[[#Headers],[totalTransactions]], tbl_dateHistory[#Headers], 0)), "-")</f>
        <v>x</v>
      </c>
      <c r="H1698" s="46" t="str">
        <f>IFERROR(INDEX(tbl_dateHistory[], MATCH(tbl_dailyDashboard[[#This Row],[runDate]:[runDate]], tbl_dateHistory[[runDate]:[runDate]], 0), MATCH(tbl_dailyDashboard[[#Headers],[percentSuccessful]], tbl_dateHistory[#Headers], 0)), "-")</f>
        <v>x</v>
      </c>
      <c r="I1698" s="46" t="str">
        <f>IFERROR(INDEX(tbl_dateHistory[], MATCH(tbl_dailyDashboard[[#This Row],[runDate]:[runDate]], tbl_dateHistory[[runDate]:[runDate]], 0), MATCH(tbl_dailyDashboard[[#Headers],[percentBRE]], tbl_dateHistory[#Headers], 0)), "-")</f>
        <v>x</v>
      </c>
      <c r="J1698" s="47" t="str">
        <f>IFERROR(INDEX(tbl_dateHistory[], MATCH(tbl_dailyDashboard[[#This Row],[runDate]:[runDate]], tbl_dateHistory[[runDate]:[runDate]], 0), MATCH(tbl_dailyDashboard[[#Headers],[percentSystemErrors]], tbl_dateHistory[#Headers], 0)), "-")</f>
        <v>x</v>
      </c>
      <c r="K1698" s="69"/>
    </row>
    <row r="1699" spans="2:11" x14ac:dyDescent="0.3">
      <c r="B1699" s="63"/>
      <c r="C1699" s="45" t="str">
        <f>IFERROR((INDEX(tbl_dateHistory[], tbl_dailyDashboard[[#This Row],[rowLookup]], 1)), "-")</f>
        <v>x</v>
      </c>
      <c r="D1699" s="48" t="str">
        <f>IFERROR(INDEX(tbl_dateHistory[], MATCH(tbl_dailyDashboard[[#This Row],[runDate]:[runDate]], tbl_dateHistory[[runDate]:[runDate]], 0), MATCH(tbl_dailyDashboard[[#Headers],[avgBotRunTime]], tbl_dateHistory[#Headers], 0)), "-")</f>
        <v>x</v>
      </c>
      <c r="E1699" s="48" t="str">
        <f>IFERROR(INDEX(tbl_dateHistory[], MATCH(tbl_dailyDashboard[[#This Row],[runDate]:[runDate]], tbl_dateHistory[[runDate]:[runDate]], 0), MATCH(tbl_dailyDashboard[[#Headers],[avgTransactionTime]], tbl_dateHistory[#Headers], 0)), "-")</f>
        <v>x</v>
      </c>
      <c r="F1699" s="5" t="str">
        <f>IFERROR(INDEX(tbl_dateHistory[], MATCH(tbl_dailyDashboard[[#This Row],[runDate]:[runDate]], tbl_dateHistory[[runDate]:[runDate]], 0), MATCH(tbl_dailyDashboard[[#Headers],[botRuns]], tbl_dateHistory[#Headers], 0)), "-")</f>
        <v>x</v>
      </c>
      <c r="G1699" s="6" t="str">
        <f>IFERROR(INDEX(tbl_dateHistory[], MATCH(tbl_dailyDashboard[[#This Row],[runDate]:[runDate]], tbl_dateHistory[[runDate]:[runDate]], 0), MATCH(tbl_dailyDashboard[[#Headers],[totalTransactions]], tbl_dateHistory[#Headers], 0)), "-")</f>
        <v>x</v>
      </c>
      <c r="H1699" s="46" t="str">
        <f>IFERROR(INDEX(tbl_dateHistory[], MATCH(tbl_dailyDashboard[[#This Row],[runDate]:[runDate]], tbl_dateHistory[[runDate]:[runDate]], 0), MATCH(tbl_dailyDashboard[[#Headers],[percentSuccessful]], tbl_dateHistory[#Headers], 0)), "-")</f>
        <v>x</v>
      </c>
      <c r="I1699" s="46" t="str">
        <f>IFERROR(INDEX(tbl_dateHistory[], MATCH(tbl_dailyDashboard[[#This Row],[runDate]:[runDate]], tbl_dateHistory[[runDate]:[runDate]], 0), MATCH(tbl_dailyDashboard[[#Headers],[percentBRE]], tbl_dateHistory[#Headers], 0)), "-")</f>
        <v>x</v>
      </c>
      <c r="J1699" s="47" t="str">
        <f>IFERROR(INDEX(tbl_dateHistory[], MATCH(tbl_dailyDashboard[[#This Row],[runDate]:[runDate]], tbl_dateHistory[[runDate]:[runDate]], 0), MATCH(tbl_dailyDashboard[[#Headers],[percentSystemErrors]], tbl_dateHistory[#Headers], 0)), "-")</f>
        <v>x</v>
      </c>
      <c r="K1699" s="69"/>
    </row>
    <row r="1700" spans="2:11" x14ac:dyDescent="0.3">
      <c r="B1700" s="63"/>
      <c r="C1700" s="45" t="str">
        <f>IFERROR((INDEX(tbl_dateHistory[], tbl_dailyDashboard[[#This Row],[rowLookup]], 1)), "-")</f>
        <v>x</v>
      </c>
      <c r="D1700" s="48" t="str">
        <f>IFERROR(INDEX(tbl_dateHistory[], MATCH(tbl_dailyDashboard[[#This Row],[runDate]:[runDate]], tbl_dateHistory[[runDate]:[runDate]], 0), MATCH(tbl_dailyDashboard[[#Headers],[avgBotRunTime]], tbl_dateHistory[#Headers], 0)), "-")</f>
        <v>x</v>
      </c>
      <c r="E1700" s="48" t="str">
        <f>IFERROR(INDEX(tbl_dateHistory[], MATCH(tbl_dailyDashboard[[#This Row],[runDate]:[runDate]], tbl_dateHistory[[runDate]:[runDate]], 0), MATCH(tbl_dailyDashboard[[#Headers],[avgTransactionTime]], tbl_dateHistory[#Headers], 0)), "-")</f>
        <v>x</v>
      </c>
      <c r="F1700" s="5" t="str">
        <f>IFERROR(INDEX(tbl_dateHistory[], MATCH(tbl_dailyDashboard[[#This Row],[runDate]:[runDate]], tbl_dateHistory[[runDate]:[runDate]], 0), MATCH(tbl_dailyDashboard[[#Headers],[botRuns]], tbl_dateHistory[#Headers], 0)), "-")</f>
        <v>x</v>
      </c>
      <c r="G1700" s="6" t="str">
        <f>IFERROR(INDEX(tbl_dateHistory[], MATCH(tbl_dailyDashboard[[#This Row],[runDate]:[runDate]], tbl_dateHistory[[runDate]:[runDate]], 0), MATCH(tbl_dailyDashboard[[#Headers],[totalTransactions]], tbl_dateHistory[#Headers], 0)), "-")</f>
        <v>x</v>
      </c>
      <c r="H1700" s="46" t="str">
        <f>IFERROR(INDEX(tbl_dateHistory[], MATCH(tbl_dailyDashboard[[#This Row],[runDate]:[runDate]], tbl_dateHistory[[runDate]:[runDate]], 0), MATCH(tbl_dailyDashboard[[#Headers],[percentSuccessful]], tbl_dateHistory[#Headers], 0)), "-")</f>
        <v>x</v>
      </c>
      <c r="I1700" s="46" t="str">
        <f>IFERROR(INDEX(tbl_dateHistory[], MATCH(tbl_dailyDashboard[[#This Row],[runDate]:[runDate]], tbl_dateHistory[[runDate]:[runDate]], 0), MATCH(tbl_dailyDashboard[[#Headers],[percentBRE]], tbl_dateHistory[#Headers], 0)), "-")</f>
        <v>x</v>
      </c>
      <c r="J1700" s="47" t="str">
        <f>IFERROR(INDEX(tbl_dateHistory[], MATCH(tbl_dailyDashboard[[#This Row],[runDate]:[runDate]], tbl_dateHistory[[runDate]:[runDate]], 0), MATCH(tbl_dailyDashboard[[#Headers],[percentSystemErrors]], tbl_dateHistory[#Headers], 0)), "-")</f>
        <v>x</v>
      </c>
      <c r="K1700" s="69"/>
    </row>
    <row r="1701" spans="2:11" x14ac:dyDescent="0.3">
      <c r="B1701" s="63"/>
      <c r="C1701" s="45" t="str">
        <f>IFERROR((INDEX(tbl_dateHistory[], tbl_dailyDashboard[[#This Row],[rowLookup]], 1)), "-")</f>
        <v>x</v>
      </c>
      <c r="D1701" s="48" t="str">
        <f>IFERROR(INDEX(tbl_dateHistory[], MATCH(tbl_dailyDashboard[[#This Row],[runDate]:[runDate]], tbl_dateHistory[[runDate]:[runDate]], 0), MATCH(tbl_dailyDashboard[[#Headers],[avgBotRunTime]], tbl_dateHistory[#Headers], 0)), "-")</f>
        <v>x</v>
      </c>
      <c r="E1701" s="48" t="str">
        <f>IFERROR(INDEX(tbl_dateHistory[], MATCH(tbl_dailyDashboard[[#This Row],[runDate]:[runDate]], tbl_dateHistory[[runDate]:[runDate]], 0), MATCH(tbl_dailyDashboard[[#Headers],[avgTransactionTime]], tbl_dateHistory[#Headers], 0)), "-")</f>
        <v>x</v>
      </c>
      <c r="F1701" s="5" t="str">
        <f>IFERROR(INDEX(tbl_dateHistory[], MATCH(tbl_dailyDashboard[[#This Row],[runDate]:[runDate]], tbl_dateHistory[[runDate]:[runDate]], 0), MATCH(tbl_dailyDashboard[[#Headers],[botRuns]], tbl_dateHistory[#Headers], 0)), "-")</f>
        <v>x</v>
      </c>
      <c r="G1701" s="6" t="str">
        <f>IFERROR(INDEX(tbl_dateHistory[], MATCH(tbl_dailyDashboard[[#This Row],[runDate]:[runDate]], tbl_dateHistory[[runDate]:[runDate]], 0), MATCH(tbl_dailyDashboard[[#Headers],[totalTransactions]], tbl_dateHistory[#Headers], 0)), "-")</f>
        <v>x</v>
      </c>
      <c r="H1701" s="46" t="str">
        <f>IFERROR(INDEX(tbl_dateHistory[], MATCH(tbl_dailyDashboard[[#This Row],[runDate]:[runDate]], tbl_dateHistory[[runDate]:[runDate]], 0), MATCH(tbl_dailyDashboard[[#Headers],[percentSuccessful]], tbl_dateHistory[#Headers], 0)), "-")</f>
        <v>x</v>
      </c>
      <c r="I1701" s="46" t="str">
        <f>IFERROR(INDEX(tbl_dateHistory[], MATCH(tbl_dailyDashboard[[#This Row],[runDate]:[runDate]], tbl_dateHistory[[runDate]:[runDate]], 0), MATCH(tbl_dailyDashboard[[#Headers],[percentBRE]], tbl_dateHistory[#Headers], 0)), "-")</f>
        <v>x</v>
      </c>
      <c r="J1701" s="47" t="str">
        <f>IFERROR(INDEX(tbl_dateHistory[], MATCH(tbl_dailyDashboard[[#This Row],[runDate]:[runDate]], tbl_dateHistory[[runDate]:[runDate]], 0), MATCH(tbl_dailyDashboard[[#Headers],[percentSystemErrors]], tbl_dateHistory[#Headers], 0)), "-")</f>
        <v>x</v>
      </c>
      <c r="K1701" s="69"/>
    </row>
    <row r="1702" spans="2:11" x14ac:dyDescent="0.3">
      <c r="B1702" s="63"/>
      <c r="C1702" s="45" t="str">
        <f>IFERROR((INDEX(tbl_dateHistory[], tbl_dailyDashboard[[#This Row],[rowLookup]], 1)), "-")</f>
        <v>x</v>
      </c>
      <c r="D1702" s="48" t="str">
        <f>IFERROR(INDEX(tbl_dateHistory[], MATCH(tbl_dailyDashboard[[#This Row],[runDate]:[runDate]], tbl_dateHistory[[runDate]:[runDate]], 0), MATCH(tbl_dailyDashboard[[#Headers],[avgBotRunTime]], tbl_dateHistory[#Headers], 0)), "-")</f>
        <v>x</v>
      </c>
      <c r="E1702" s="48" t="str">
        <f>IFERROR(INDEX(tbl_dateHistory[], MATCH(tbl_dailyDashboard[[#This Row],[runDate]:[runDate]], tbl_dateHistory[[runDate]:[runDate]], 0), MATCH(tbl_dailyDashboard[[#Headers],[avgTransactionTime]], tbl_dateHistory[#Headers], 0)), "-")</f>
        <v>x</v>
      </c>
      <c r="F1702" s="5" t="str">
        <f>IFERROR(INDEX(tbl_dateHistory[], MATCH(tbl_dailyDashboard[[#This Row],[runDate]:[runDate]], tbl_dateHistory[[runDate]:[runDate]], 0), MATCH(tbl_dailyDashboard[[#Headers],[botRuns]], tbl_dateHistory[#Headers], 0)), "-")</f>
        <v>x</v>
      </c>
      <c r="G1702" s="6" t="str">
        <f>IFERROR(INDEX(tbl_dateHistory[], MATCH(tbl_dailyDashboard[[#This Row],[runDate]:[runDate]], tbl_dateHistory[[runDate]:[runDate]], 0), MATCH(tbl_dailyDashboard[[#Headers],[totalTransactions]], tbl_dateHistory[#Headers], 0)), "-")</f>
        <v>x</v>
      </c>
      <c r="H1702" s="46" t="str">
        <f>IFERROR(INDEX(tbl_dateHistory[], MATCH(tbl_dailyDashboard[[#This Row],[runDate]:[runDate]], tbl_dateHistory[[runDate]:[runDate]], 0), MATCH(tbl_dailyDashboard[[#Headers],[percentSuccessful]], tbl_dateHistory[#Headers], 0)), "-")</f>
        <v>x</v>
      </c>
      <c r="I1702" s="46" t="str">
        <f>IFERROR(INDEX(tbl_dateHistory[], MATCH(tbl_dailyDashboard[[#This Row],[runDate]:[runDate]], tbl_dateHistory[[runDate]:[runDate]], 0), MATCH(tbl_dailyDashboard[[#Headers],[percentBRE]], tbl_dateHistory[#Headers], 0)), "-")</f>
        <v>x</v>
      </c>
      <c r="J1702" s="47" t="str">
        <f>IFERROR(INDEX(tbl_dateHistory[], MATCH(tbl_dailyDashboard[[#This Row],[runDate]:[runDate]], tbl_dateHistory[[runDate]:[runDate]], 0), MATCH(tbl_dailyDashboard[[#Headers],[percentSystemErrors]], tbl_dateHistory[#Headers], 0)), "-")</f>
        <v>x</v>
      </c>
      <c r="K1702" s="69"/>
    </row>
    <row r="1703" spans="2:11" x14ac:dyDescent="0.3">
      <c r="B1703" s="63"/>
      <c r="C1703" s="45" t="str">
        <f>IFERROR((INDEX(tbl_dateHistory[], tbl_dailyDashboard[[#This Row],[rowLookup]], 1)), "-")</f>
        <v>x</v>
      </c>
      <c r="D1703" s="48" t="str">
        <f>IFERROR(INDEX(tbl_dateHistory[], MATCH(tbl_dailyDashboard[[#This Row],[runDate]:[runDate]], tbl_dateHistory[[runDate]:[runDate]], 0), MATCH(tbl_dailyDashboard[[#Headers],[avgBotRunTime]], tbl_dateHistory[#Headers], 0)), "-")</f>
        <v>x</v>
      </c>
      <c r="E1703" s="48" t="str">
        <f>IFERROR(INDEX(tbl_dateHistory[], MATCH(tbl_dailyDashboard[[#This Row],[runDate]:[runDate]], tbl_dateHistory[[runDate]:[runDate]], 0), MATCH(tbl_dailyDashboard[[#Headers],[avgTransactionTime]], tbl_dateHistory[#Headers], 0)), "-")</f>
        <v>x</v>
      </c>
      <c r="F1703" s="5" t="str">
        <f>IFERROR(INDEX(tbl_dateHistory[], MATCH(tbl_dailyDashboard[[#This Row],[runDate]:[runDate]], tbl_dateHistory[[runDate]:[runDate]], 0), MATCH(tbl_dailyDashboard[[#Headers],[botRuns]], tbl_dateHistory[#Headers], 0)), "-")</f>
        <v>x</v>
      </c>
      <c r="G1703" s="6" t="str">
        <f>IFERROR(INDEX(tbl_dateHistory[], MATCH(tbl_dailyDashboard[[#This Row],[runDate]:[runDate]], tbl_dateHistory[[runDate]:[runDate]], 0), MATCH(tbl_dailyDashboard[[#Headers],[totalTransactions]], tbl_dateHistory[#Headers], 0)), "-")</f>
        <v>x</v>
      </c>
      <c r="H1703" s="46" t="str">
        <f>IFERROR(INDEX(tbl_dateHistory[], MATCH(tbl_dailyDashboard[[#This Row],[runDate]:[runDate]], tbl_dateHistory[[runDate]:[runDate]], 0), MATCH(tbl_dailyDashboard[[#Headers],[percentSuccessful]], tbl_dateHistory[#Headers], 0)), "-")</f>
        <v>x</v>
      </c>
      <c r="I1703" s="46" t="str">
        <f>IFERROR(INDEX(tbl_dateHistory[], MATCH(tbl_dailyDashboard[[#This Row],[runDate]:[runDate]], tbl_dateHistory[[runDate]:[runDate]], 0), MATCH(tbl_dailyDashboard[[#Headers],[percentBRE]], tbl_dateHistory[#Headers], 0)), "-")</f>
        <v>x</v>
      </c>
      <c r="J1703" s="47" t="str">
        <f>IFERROR(INDEX(tbl_dateHistory[], MATCH(tbl_dailyDashboard[[#This Row],[runDate]:[runDate]], tbl_dateHistory[[runDate]:[runDate]], 0), MATCH(tbl_dailyDashboard[[#Headers],[percentSystemErrors]], tbl_dateHistory[#Headers], 0)), "-")</f>
        <v>x</v>
      </c>
      <c r="K1703" s="69"/>
    </row>
    <row r="1704" spans="2:11" x14ac:dyDescent="0.3">
      <c r="B1704" s="63"/>
      <c r="C1704" s="45" t="str">
        <f>IFERROR((INDEX(tbl_dateHistory[], tbl_dailyDashboard[[#This Row],[rowLookup]], 1)), "-")</f>
        <v>x</v>
      </c>
      <c r="D1704" s="48" t="str">
        <f>IFERROR(INDEX(tbl_dateHistory[], MATCH(tbl_dailyDashboard[[#This Row],[runDate]:[runDate]], tbl_dateHistory[[runDate]:[runDate]], 0), MATCH(tbl_dailyDashboard[[#Headers],[avgBotRunTime]], tbl_dateHistory[#Headers], 0)), "-")</f>
        <v>x</v>
      </c>
      <c r="E1704" s="48" t="str">
        <f>IFERROR(INDEX(tbl_dateHistory[], MATCH(tbl_dailyDashboard[[#This Row],[runDate]:[runDate]], tbl_dateHistory[[runDate]:[runDate]], 0), MATCH(tbl_dailyDashboard[[#Headers],[avgTransactionTime]], tbl_dateHistory[#Headers], 0)), "-")</f>
        <v>x</v>
      </c>
      <c r="F1704" s="5" t="str">
        <f>IFERROR(INDEX(tbl_dateHistory[], MATCH(tbl_dailyDashboard[[#This Row],[runDate]:[runDate]], tbl_dateHistory[[runDate]:[runDate]], 0), MATCH(tbl_dailyDashboard[[#Headers],[botRuns]], tbl_dateHistory[#Headers], 0)), "-")</f>
        <v>x</v>
      </c>
      <c r="G1704" s="6" t="str">
        <f>IFERROR(INDEX(tbl_dateHistory[], MATCH(tbl_dailyDashboard[[#This Row],[runDate]:[runDate]], tbl_dateHistory[[runDate]:[runDate]], 0), MATCH(tbl_dailyDashboard[[#Headers],[totalTransactions]], tbl_dateHistory[#Headers], 0)), "-")</f>
        <v>x</v>
      </c>
      <c r="H1704" s="46" t="str">
        <f>IFERROR(INDEX(tbl_dateHistory[], MATCH(tbl_dailyDashboard[[#This Row],[runDate]:[runDate]], tbl_dateHistory[[runDate]:[runDate]], 0), MATCH(tbl_dailyDashboard[[#Headers],[percentSuccessful]], tbl_dateHistory[#Headers], 0)), "-")</f>
        <v>x</v>
      </c>
      <c r="I1704" s="46" t="str">
        <f>IFERROR(INDEX(tbl_dateHistory[], MATCH(tbl_dailyDashboard[[#This Row],[runDate]:[runDate]], tbl_dateHistory[[runDate]:[runDate]], 0), MATCH(tbl_dailyDashboard[[#Headers],[percentBRE]], tbl_dateHistory[#Headers], 0)), "-")</f>
        <v>x</v>
      </c>
      <c r="J1704" s="47" t="str">
        <f>IFERROR(INDEX(tbl_dateHistory[], MATCH(tbl_dailyDashboard[[#This Row],[runDate]:[runDate]], tbl_dateHistory[[runDate]:[runDate]], 0), MATCH(tbl_dailyDashboard[[#Headers],[percentSystemErrors]], tbl_dateHistory[#Headers], 0)), "-")</f>
        <v>x</v>
      </c>
      <c r="K1704" s="69"/>
    </row>
    <row r="1705" spans="2:11" x14ac:dyDescent="0.3">
      <c r="B1705" s="63"/>
      <c r="C1705" s="45" t="str">
        <f>IFERROR((INDEX(tbl_dateHistory[], tbl_dailyDashboard[[#This Row],[rowLookup]], 1)), "-")</f>
        <v>x</v>
      </c>
      <c r="D1705" s="48" t="str">
        <f>IFERROR(INDEX(tbl_dateHistory[], MATCH(tbl_dailyDashboard[[#This Row],[runDate]:[runDate]], tbl_dateHistory[[runDate]:[runDate]], 0), MATCH(tbl_dailyDashboard[[#Headers],[avgBotRunTime]], tbl_dateHistory[#Headers], 0)), "-")</f>
        <v>x</v>
      </c>
      <c r="E1705" s="48" t="str">
        <f>IFERROR(INDEX(tbl_dateHistory[], MATCH(tbl_dailyDashboard[[#This Row],[runDate]:[runDate]], tbl_dateHistory[[runDate]:[runDate]], 0), MATCH(tbl_dailyDashboard[[#Headers],[avgTransactionTime]], tbl_dateHistory[#Headers], 0)), "-")</f>
        <v>x</v>
      </c>
      <c r="F1705" s="5" t="str">
        <f>IFERROR(INDEX(tbl_dateHistory[], MATCH(tbl_dailyDashboard[[#This Row],[runDate]:[runDate]], tbl_dateHistory[[runDate]:[runDate]], 0), MATCH(tbl_dailyDashboard[[#Headers],[botRuns]], tbl_dateHistory[#Headers], 0)), "-")</f>
        <v>x</v>
      </c>
      <c r="G1705" s="6" t="str">
        <f>IFERROR(INDEX(tbl_dateHistory[], MATCH(tbl_dailyDashboard[[#This Row],[runDate]:[runDate]], tbl_dateHistory[[runDate]:[runDate]], 0), MATCH(tbl_dailyDashboard[[#Headers],[totalTransactions]], tbl_dateHistory[#Headers], 0)), "-")</f>
        <v>x</v>
      </c>
      <c r="H1705" s="46" t="str">
        <f>IFERROR(INDEX(tbl_dateHistory[], MATCH(tbl_dailyDashboard[[#This Row],[runDate]:[runDate]], tbl_dateHistory[[runDate]:[runDate]], 0), MATCH(tbl_dailyDashboard[[#Headers],[percentSuccessful]], tbl_dateHistory[#Headers], 0)), "-")</f>
        <v>x</v>
      </c>
      <c r="I1705" s="46" t="str">
        <f>IFERROR(INDEX(tbl_dateHistory[], MATCH(tbl_dailyDashboard[[#This Row],[runDate]:[runDate]], tbl_dateHistory[[runDate]:[runDate]], 0), MATCH(tbl_dailyDashboard[[#Headers],[percentBRE]], tbl_dateHistory[#Headers], 0)), "-")</f>
        <v>x</v>
      </c>
      <c r="J1705" s="47" t="str">
        <f>IFERROR(INDEX(tbl_dateHistory[], MATCH(tbl_dailyDashboard[[#This Row],[runDate]:[runDate]], tbl_dateHistory[[runDate]:[runDate]], 0), MATCH(tbl_dailyDashboard[[#Headers],[percentSystemErrors]], tbl_dateHistory[#Headers], 0)), "-")</f>
        <v>x</v>
      </c>
      <c r="K1705" s="69"/>
    </row>
    <row r="1706" spans="2:11" x14ac:dyDescent="0.3">
      <c r="B1706" s="63"/>
      <c r="C1706" s="45" t="str">
        <f>IFERROR((INDEX(tbl_dateHistory[], tbl_dailyDashboard[[#This Row],[rowLookup]], 1)), "-")</f>
        <v>x</v>
      </c>
      <c r="D1706" s="48" t="str">
        <f>IFERROR(INDEX(tbl_dateHistory[], MATCH(tbl_dailyDashboard[[#This Row],[runDate]:[runDate]], tbl_dateHistory[[runDate]:[runDate]], 0), MATCH(tbl_dailyDashboard[[#Headers],[avgBotRunTime]], tbl_dateHistory[#Headers], 0)), "-")</f>
        <v>x</v>
      </c>
      <c r="E1706" s="48" t="str">
        <f>IFERROR(INDEX(tbl_dateHistory[], MATCH(tbl_dailyDashboard[[#This Row],[runDate]:[runDate]], tbl_dateHistory[[runDate]:[runDate]], 0), MATCH(tbl_dailyDashboard[[#Headers],[avgTransactionTime]], tbl_dateHistory[#Headers], 0)), "-")</f>
        <v>x</v>
      </c>
      <c r="F1706" s="5" t="str">
        <f>IFERROR(INDEX(tbl_dateHistory[], MATCH(tbl_dailyDashboard[[#This Row],[runDate]:[runDate]], tbl_dateHistory[[runDate]:[runDate]], 0), MATCH(tbl_dailyDashboard[[#Headers],[botRuns]], tbl_dateHistory[#Headers], 0)), "-")</f>
        <v>x</v>
      </c>
      <c r="G1706" s="6" t="str">
        <f>IFERROR(INDEX(tbl_dateHistory[], MATCH(tbl_dailyDashboard[[#This Row],[runDate]:[runDate]], tbl_dateHistory[[runDate]:[runDate]], 0), MATCH(tbl_dailyDashboard[[#Headers],[totalTransactions]], tbl_dateHistory[#Headers], 0)), "-")</f>
        <v>x</v>
      </c>
      <c r="H1706" s="46" t="str">
        <f>IFERROR(INDEX(tbl_dateHistory[], MATCH(tbl_dailyDashboard[[#This Row],[runDate]:[runDate]], tbl_dateHistory[[runDate]:[runDate]], 0), MATCH(tbl_dailyDashboard[[#Headers],[percentSuccessful]], tbl_dateHistory[#Headers], 0)), "-")</f>
        <v>x</v>
      </c>
      <c r="I1706" s="46" t="str">
        <f>IFERROR(INDEX(tbl_dateHistory[], MATCH(tbl_dailyDashboard[[#This Row],[runDate]:[runDate]], tbl_dateHistory[[runDate]:[runDate]], 0), MATCH(tbl_dailyDashboard[[#Headers],[percentBRE]], tbl_dateHistory[#Headers], 0)), "-")</f>
        <v>x</v>
      </c>
      <c r="J1706" s="47" t="str">
        <f>IFERROR(INDEX(tbl_dateHistory[], MATCH(tbl_dailyDashboard[[#This Row],[runDate]:[runDate]], tbl_dateHistory[[runDate]:[runDate]], 0), MATCH(tbl_dailyDashboard[[#Headers],[percentSystemErrors]], tbl_dateHistory[#Headers], 0)), "-")</f>
        <v>x</v>
      </c>
      <c r="K1706" s="69"/>
    </row>
    <row r="1707" spans="2:11" x14ac:dyDescent="0.3">
      <c r="B1707" s="63"/>
      <c r="C1707" s="45" t="str">
        <f>IFERROR((INDEX(tbl_dateHistory[], tbl_dailyDashboard[[#This Row],[rowLookup]], 1)), "-")</f>
        <v>x</v>
      </c>
      <c r="D1707" s="48" t="str">
        <f>IFERROR(INDEX(tbl_dateHistory[], MATCH(tbl_dailyDashboard[[#This Row],[runDate]:[runDate]], tbl_dateHistory[[runDate]:[runDate]], 0), MATCH(tbl_dailyDashboard[[#Headers],[avgBotRunTime]], tbl_dateHistory[#Headers], 0)), "-")</f>
        <v>x</v>
      </c>
      <c r="E1707" s="48" t="str">
        <f>IFERROR(INDEX(tbl_dateHistory[], MATCH(tbl_dailyDashboard[[#This Row],[runDate]:[runDate]], tbl_dateHistory[[runDate]:[runDate]], 0), MATCH(tbl_dailyDashboard[[#Headers],[avgTransactionTime]], tbl_dateHistory[#Headers], 0)), "-")</f>
        <v>x</v>
      </c>
      <c r="F1707" s="5" t="str">
        <f>IFERROR(INDEX(tbl_dateHistory[], MATCH(tbl_dailyDashboard[[#This Row],[runDate]:[runDate]], tbl_dateHistory[[runDate]:[runDate]], 0), MATCH(tbl_dailyDashboard[[#Headers],[botRuns]], tbl_dateHistory[#Headers], 0)), "-")</f>
        <v>x</v>
      </c>
      <c r="G1707" s="6" t="str">
        <f>IFERROR(INDEX(tbl_dateHistory[], MATCH(tbl_dailyDashboard[[#This Row],[runDate]:[runDate]], tbl_dateHistory[[runDate]:[runDate]], 0), MATCH(tbl_dailyDashboard[[#Headers],[totalTransactions]], tbl_dateHistory[#Headers], 0)), "-")</f>
        <v>x</v>
      </c>
      <c r="H1707" s="46" t="str">
        <f>IFERROR(INDEX(tbl_dateHistory[], MATCH(tbl_dailyDashboard[[#This Row],[runDate]:[runDate]], tbl_dateHistory[[runDate]:[runDate]], 0), MATCH(tbl_dailyDashboard[[#Headers],[percentSuccessful]], tbl_dateHistory[#Headers], 0)), "-")</f>
        <v>x</v>
      </c>
      <c r="I1707" s="46" t="str">
        <f>IFERROR(INDEX(tbl_dateHistory[], MATCH(tbl_dailyDashboard[[#This Row],[runDate]:[runDate]], tbl_dateHistory[[runDate]:[runDate]], 0), MATCH(tbl_dailyDashboard[[#Headers],[percentBRE]], tbl_dateHistory[#Headers], 0)), "-")</f>
        <v>x</v>
      </c>
      <c r="J1707" s="47" t="str">
        <f>IFERROR(INDEX(tbl_dateHistory[], MATCH(tbl_dailyDashboard[[#This Row],[runDate]:[runDate]], tbl_dateHistory[[runDate]:[runDate]], 0), MATCH(tbl_dailyDashboard[[#Headers],[percentSystemErrors]], tbl_dateHistory[#Headers], 0)), "-")</f>
        <v>x</v>
      </c>
      <c r="K1707" s="69"/>
    </row>
    <row r="1708" spans="2:11" x14ac:dyDescent="0.3">
      <c r="B1708" s="63"/>
      <c r="C1708" s="45" t="str">
        <f>IFERROR((INDEX(tbl_dateHistory[], tbl_dailyDashboard[[#This Row],[rowLookup]], 1)), "-")</f>
        <v>x</v>
      </c>
      <c r="D1708" s="48" t="str">
        <f>IFERROR(INDEX(tbl_dateHistory[], MATCH(tbl_dailyDashboard[[#This Row],[runDate]:[runDate]], tbl_dateHistory[[runDate]:[runDate]], 0), MATCH(tbl_dailyDashboard[[#Headers],[avgBotRunTime]], tbl_dateHistory[#Headers], 0)), "-")</f>
        <v>x</v>
      </c>
      <c r="E1708" s="48" t="str">
        <f>IFERROR(INDEX(tbl_dateHistory[], MATCH(tbl_dailyDashboard[[#This Row],[runDate]:[runDate]], tbl_dateHistory[[runDate]:[runDate]], 0), MATCH(tbl_dailyDashboard[[#Headers],[avgTransactionTime]], tbl_dateHistory[#Headers], 0)), "-")</f>
        <v>x</v>
      </c>
      <c r="F1708" s="5" t="str">
        <f>IFERROR(INDEX(tbl_dateHistory[], MATCH(tbl_dailyDashboard[[#This Row],[runDate]:[runDate]], tbl_dateHistory[[runDate]:[runDate]], 0), MATCH(tbl_dailyDashboard[[#Headers],[botRuns]], tbl_dateHistory[#Headers], 0)), "-")</f>
        <v>x</v>
      </c>
      <c r="G1708" s="6" t="str">
        <f>IFERROR(INDEX(tbl_dateHistory[], MATCH(tbl_dailyDashboard[[#This Row],[runDate]:[runDate]], tbl_dateHistory[[runDate]:[runDate]], 0), MATCH(tbl_dailyDashboard[[#Headers],[totalTransactions]], tbl_dateHistory[#Headers], 0)), "-")</f>
        <v>x</v>
      </c>
      <c r="H1708" s="46" t="str">
        <f>IFERROR(INDEX(tbl_dateHistory[], MATCH(tbl_dailyDashboard[[#This Row],[runDate]:[runDate]], tbl_dateHistory[[runDate]:[runDate]], 0), MATCH(tbl_dailyDashboard[[#Headers],[percentSuccessful]], tbl_dateHistory[#Headers], 0)), "-")</f>
        <v>x</v>
      </c>
      <c r="I1708" s="46" t="str">
        <f>IFERROR(INDEX(tbl_dateHistory[], MATCH(tbl_dailyDashboard[[#This Row],[runDate]:[runDate]], tbl_dateHistory[[runDate]:[runDate]], 0), MATCH(tbl_dailyDashboard[[#Headers],[percentBRE]], tbl_dateHistory[#Headers], 0)), "-")</f>
        <v>x</v>
      </c>
      <c r="J1708" s="47" t="str">
        <f>IFERROR(INDEX(tbl_dateHistory[], MATCH(tbl_dailyDashboard[[#This Row],[runDate]:[runDate]], tbl_dateHistory[[runDate]:[runDate]], 0), MATCH(tbl_dailyDashboard[[#Headers],[percentSystemErrors]], tbl_dateHistory[#Headers], 0)), "-")</f>
        <v>x</v>
      </c>
      <c r="K1708" s="69"/>
    </row>
    <row r="1709" spans="2:11" x14ac:dyDescent="0.3">
      <c r="B1709" s="63"/>
      <c r="C1709" s="45" t="str">
        <f>IFERROR((INDEX(tbl_dateHistory[], tbl_dailyDashboard[[#This Row],[rowLookup]], 1)), "-")</f>
        <v>x</v>
      </c>
      <c r="D1709" s="48" t="str">
        <f>IFERROR(INDEX(tbl_dateHistory[], MATCH(tbl_dailyDashboard[[#This Row],[runDate]:[runDate]], tbl_dateHistory[[runDate]:[runDate]], 0), MATCH(tbl_dailyDashboard[[#Headers],[avgBotRunTime]], tbl_dateHistory[#Headers], 0)), "-")</f>
        <v>x</v>
      </c>
      <c r="E1709" s="48" t="str">
        <f>IFERROR(INDEX(tbl_dateHistory[], MATCH(tbl_dailyDashboard[[#This Row],[runDate]:[runDate]], tbl_dateHistory[[runDate]:[runDate]], 0), MATCH(tbl_dailyDashboard[[#Headers],[avgTransactionTime]], tbl_dateHistory[#Headers], 0)), "-")</f>
        <v>x</v>
      </c>
      <c r="F1709" s="5" t="str">
        <f>IFERROR(INDEX(tbl_dateHistory[], MATCH(tbl_dailyDashboard[[#This Row],[runDate]:[runDate]], tbl_dateHistory[[runDate]:[runDate]], 0), MATCH(tbl_dailyDashboard[[#Headers],[botRuns]], tbl_dateHistory[#Headers], 0)), "-")</f>
        <v>x</v>
      </c>
      <c r="G1709" s="6" t="str">
        <f>IFERROR(INDEX(tbl_dateHistory[], MATCH(tbl_dailyDashboard[[#This Row],[runDate]:[runDate]], tbl_dateHistory[[runDate]:[runDate]], 0), MATCH(tbl_dailyDashboard[[#Headers],[totalTransactions]], tbl_dateHistory[#Headers], 0)), "-")</f>
        <v>x</v>
      </c>
      <c r="H1709" s="46" t="str">
        <f>IFERROR(INDEX(tbl_dateHistory[], MATCH(tbl_dailyDashboard[[#This Row],[runDate]:[runDate]], tbl_dateHistory[[runDate]:[runDate]], 0), MATCH(tbl_dailyDashboard[[#Headers],[percentSuccessful]], tbl_dateHistory[#Headers], 0)), "-")</f>
        <v>x</v>
      </c>
      <c r="I1709" s="46" t="str">
        <f>IFERROR(INDEX(tbl_dateHistory[], MATCH(tbl_dailyDashboard[[#This Row],[runDate]:[runDate]], tbl_dateHistory[[runDate]:[runDate]], 0), MATCH(tbl_dailyDashboard[[#Headers],[percentBRE]], tbl_dateHistory[#Headers], 0)), "-")</f>
        <v>x</v>
      </c>
      <c r="J1709" s="47" t="str">
        <f>IFERROR(INDEX(tbl_dateHistory[], MATCH(tbl_dailyDashboard[[#This Row],[runDate]:[runDate]], tbl_dateHistory[[runDate]:[runDate]], 0), MATCH(tbl_dailyDashboard[[#Headers],[percentSystemErrors]], tbl_dateHistory[#Headers], 0)), "-")</f>
        <v>x</v>
      </c>
      <c r="K1709" s="69"/>
    </row>
    <row r="1710" spans="2:11" x14ac:dyDescent="0.3">
      <c r="B1710" s="63"/>
      <c r="C1710" s="45" t="str">
        <f>IFERROR((INDEX(tbl_dateHistory[], tbl_dailyDashboard[[#This Row],[rowLookup]], 1)), "-")</f>
        <v>x</v>
      </c>
      <c r="D1710" s="48" t="str">
        <f>IFERROR(INDEX(tbl_dateHistory[], MATCH(tbl_dailyDashboard[[#This Row],[runDate]:[runDate]], tbl_dateHistory[[runDate]:[runDate]], 0), MATCH(tbl_dailyDashboard[[#Headers],[avgBotRunTime]], tbl_dateHistory[#Headers], 0)), "-")</f>
        <v>x</v>
      </c>
      <c r="E1710" s="48" t="str">
        <f>IFERROR(INDEX(tbl_dateHistory[], MATCH(tbl_dailyDashboard[[#This Row],[runDate]:[runDate]], tbl_dateHistory[[runDate]:[runDate]], 0), MATCH(tbl_dailyDashboard[[#Headers],[avgTransactionTime]], tbl_dateHistory[#Headers], 0)), "-")</f>
        <v>x</v>
      </c>
      <c r="F1710" s="5" t="str">
        <f>IFERROR(INDEX(tbl_dateHistory[], MATCH(tbl_dailyDashboard[[#This Row],[runDate]:[runDate]], tbl_dateHistory[[runDate]:[runDate]], 0), MATCH(tbl_dailyDashboard[[#Headers],[botRuns]], tbl_dateHistory[#Headers], 0)), "-")</f>
        <v>x</v>
      </c>
      <c r="G1710" s="6" t="str">
        <f>IFERROR(INDEX(tbl_dateHistory[], MATCH(tbl_dailyDashboard[[#This Row],[runDate]:[runDate]], tbl_dateHistory[[runDate]:[runDate]], 0), MATCH(tbl_dailyDashboard[[#Headers],[totalTransactions]], tbl_dateHistory[#Headers], 0)), "-")</f>
        <v>x</v>
      </c>
      <c r="H1710" s="46" t="str">
        <f>IFERROR(INDEX(tbl_dateHistory[], MATCH(tbl_dailyDashboard[[#This Row],[runDate]:[runDate]], tbl_dateHistory[[runDate]:[runDate]], 0), MATCH(tbl_dailyDashboard[[#Headers],[percentSuccessful]], tbl_dateHistory[#Headers], 0)), "-")</f>
        <v>x</v>
      </c>
      <c r="I1710" s="46" t="str">
        <f>IFERROR(INDEX(tbl_dateHistory[], MATCH(tbl_dailyDashboard[[#This Row],[runDate]:[runDate]], tbl_dateHistory[[runDate]:[runDate]], 0), MATCH(tbl_dailyDashboard[[#Headers],[percentBRE]], tbl_dateHistory[#Headers], 0)), "-")</f>
        <v>x</v>
      </c>
      <c r="J1710" s="47" t="str">
        <f>IFERROR(INDEX(tbl_dateHistory[], MATCH(tbl_dailyDashboard[[#This Row],[runDate]:[runDate]], tbl_dateHistory[[runDate]:[runDate]], 0), MATCH(tbl_dailyDashboard[[#Headers],[percentSystemErrors]], tbl_dateHistory[#Headers], 0)), "-")</f>
        <v>x</v>
      </c>
      <c r="K1710" s="69"/>
    </row>
    <row r="1711" spans="2:11" x14ac:dyDescent="0.3">
      <c r="B1711" s="63"/>
      <c r="C1711" s="45" t="str">
        <f>IFERROR((INDEX(tbl_dateHistory[], tbl_dailyDashboard[[#This Row],[rowLookup]], 1)), "-")</f>
        <v>x</v>
      </c>
      <c r="D1711" s="48" t="str">
        <f>IFERROR(INDEX(tbl_dateHistory[], MATCH(tbl_dailyDashboard[[#This Row],[runDate]:[runDate]], tbl_dateHistory[[runDate]:[runDate]], 0), MATCH(tbl_dailyDashboard[[#Headers],[avgBotRunTime]], tbl_dateHistory[#Headers], 0)), "-")</f>
        <v>x</v>
      </c>
      <c r="E1711" s="48" t="str">
        <f>IFERROR(INDEX(tbl_dateHistory[], MATCH(tbl_dailyDashboard[[#This Row],[runDate]:[runDate]], tbl_dateHistory[[runDate]:[runDate]], 0), MATCH(tbl_dailyDashboard[[#Headers],[avgTransactionTime]], tbl_dateHistory[#Headers], 0)), "-")</f>
        <v>x</v>
      </c>
      <c r="F1711" s="5" t="str">
        <f>IFERROR(INDEX(tbl_dateHistory[], MATCH(tbl_dailyDashboard[[#This Row],[runDate]:[runDate]], tbl_dateHistory[[runDate]:[runDate]], 0), MATCH(tbl_dailyDashboard[[#Headers],[botRuns]], tbl_dateHistory[#Headers], 0)), "-")</f>
        <v>x</v>
      </c>
      <c r="G1711" s="6" t="str">
        <f>IFERROR(INDEX(tbl_dateHistory[], MATCH(tbl_dailyDashboard[[#This Row],[runDate]:[runDate]], tbl_dateHistory[[runDate]:[runDate]], 0), MATCH(tbl_dailyDashboard[[#Headers],[totalTransactions]], tbl_dateHistory[#Headers], 0)), "-")</f>
        <v>x</v>
      </c>
      <c r="H1711" s="46" t="str">
        <f>IFERROR(INDEX(tbl_dateHistory[], MATCH(tbl_dailyDashboard[[#This Row],[runDate]:[runDate]], tbl_dateHistory[[runDate]:[runDate]], 0), MATCH(tbl_dailyDashboard[[#Headers],[percentSuccessful]], tbl_dateHistory[#Headers], 0)), "-")</f>
        <v>x</v>
      </c>
      <c r="I1711" s="46" t="str">
        <f>IFERROR(INDEX(tbl_dateHistory[], MATCH(tbl_dailyDashboard[[#This Row],[runDate]:[runDate]], tbl_dateHistory[[runDate]:[runDate]], 0), MATCH(tbl_dailyDashboard[[#Headers],[percentBRE]], tbl_dateHistory[#Headers], 0)), "-")</f>
        <v>x</v>
      </c>
      <c r="J1711" s="47" t="str">
        <f>IFERROR(INDEX(tbl_dateHistory[], MATCH(tbl_dailyDashboard[[#This Row],[runDate]:[runDate]], tbl_dateHistory[[runDate]:[runDate]], 0), MATCH(tbl_dailyDashboard[[#Headers],[percentSystemErrors]], tbl_dateHistory[#Headers], 0)), "-")</f>
        <v>x</v>
      </c>
      <c r="K1711" s="69"/>
    </row>
    <row r="1712" spans="2:11" x14ac:dyDescent="0.3">
      <c r="B1712" s="63"/>
      <c r="C1712" s="45" t="str">
        <f>IFERROR((INDEX(tbl_dateHistory[], tbl_dailyDashboard[[#This Row],[rowLookup]], 1)), "-")</f>
        <v>x</v>
      </c>
      <c r="D1712" s="48" t="str">
        <f>IFERROR(INDEX(tbl_dateHistory[], MATCH(tbl_dailyDashboard[[#This Row],[runDate]:[runDate]], tbl_dateHistory[[runDate]:[runDate]], 0), MATCH(tbl_dailyDashboard[[#Headers],[avgBotRunTime]], tbl_dateHistory[#Headers], 0)), "-")</f>
        <v>x</v>
      </c>
      <c r="E1712" s="48" t="str">
        <f>IFERROR(INDEX(tbl_dateHistory[], MATCH(tbl_dailyDashboard[[#This Row],[runDate]:[runDate]], tbl_dateHistory[[runDate]:[runDate]], 0), MATCH(tbl_dailyDashboard[[#Headers],[avgTransactionTime]], tbl_dateHistory[#Headers], 0)), "-")</f>
        <v>x</v>
      </c>
      <c r="F1712" s="5" t="str">
        <f>IFERROR(INDEX(tbl_dateHistory[], MATCH(tbl_dailyDashboard[[#This Row],[runDate]:[runDate]], tbl_dateHistory[[runDate]:[runDate]], 0), MATCH(tbl_dailyDashboard[[#Headers],[botRuns]], tbl_dateHistory[#Headers], 0)), "-")</f>
        <v>x</v>
      </c>
      <c r="G1712" s="6" t="str">
        <f>IFERROR(INDEX(tbl_dateHistory[], MATCH(tbl_dailyDashboard[[#This Row],[runDate]:[runDate]], tbl_dateHistory[[runDate]:[runDate]], 0), MATCH(tbl_dailyDashboard[[#Headers],[totalTransactions]], tbl_dateHistory[#Headers], 0)), "-")</f>
        <v>x</v>
      </c>
      <c r="H1712" s="46" t="str">
        <f>IFERROR(INDEX(tbl_dateHistory[], MATCH(tbl_dailyDashboard[[#This Row],[runDate]:[runDate]], tbl_dateHistory[[runDate]:[runDate]], 0), MATCH(tbl_dailyDashboard[[#Headers],[percentSuccessful]], tbl_dateHistory[#Headers], 0)), "-")</f>
        <v>x</v>
      </c>
      <c r="I1712" s="46" t="str">
        <f>IFERROR(INDEX(tbl_dateHistory[], MATCH(tbl_dailyDashboard[[#This Row],[runDate]:[runDate]], tbl_dateHistory[[runDate]:[runDate]], 0), MATCH(tbl_dailyDashboard[[#Headers],[percentBRE]], tbl_dateHistory[#Headers], 0)), "-")</f>
        <v>x</v>
      </c>
      <c r="J1712" s="47" t="str">
        <f>IFERROR(INDEX(tbl_dateHistory[], MATCH(tbl_dailyDashboard[[#This Row],[runDate]:[runDate]], tbl_dateHistory[[runDate]:[runDate]], 0), MATCH(tbl_dailyDashboard[[#Headers],[percentSystemErrors]], tbl_dateHistory[#Headers], 0)), "-")</f>
        <v>x</v>
      </c>
      <c r="K1712" s="69"/>
    </row>
    <row r="1713" spans="2:11" x14ac:dyDescent="0.3">
      <c r="B1713" s="63"/>
      <c r="C1713" s="45" t="str">
        <f>IFERROR((INDEX(tbl_dateHistory[], tbl_dailyDashboard[[#This Row],[rowLookup]], 1)), "-")</f>
        <v>x</v>
      </c>
      <c r="D1713" s="48" t="str">
        <f>IFERROR(INDEX(tbl_dateHistory[], MATCH(tbl_dailyDashboard[[#This Row],[runDate]:[runDate]], tbl_dateHistory[[runDate]:[runDate]], 0), MATCH(tbl_dailyDashboard[[#Headers],[avgBotRunTime]], tbl_dateHistory[#Headers], 0)), "-")</f>
        <v>x</v>
      </c>
      <c r="E1713" s="48" t="str">
        <f>IFERROR(INDEX(tbl_dateHistory[], MATCH(tbl_dailyDashboard[[#This Row],[runDate]:[runDate]], tbl_dateHistory[[runDate]:[runDate]], 0), MATCH(tbl_dailyDashboard[[#Headers],[avgTransactionTime]], tbl_dateHistory[#Headers], 0)), "-")</f>
        <v>x</v>
      </c>
      <c r="F1713" s="5" t="str">
        <f>IFERROR(INDEX(tbl_dateHistory[], MATCH(tbl_dailyDashboard[[#This Row],[runDate]:[runDate]], tbl_dateHistory[[runDate]:[runDate]], 0), MATCH(tbl_dailyDashboard[[#Headers],[botRuns]], tbl_dateHistory[#Headers], 0)), "-")</f>
        <v>x</v>
      </c>
      <c r="G1713" s="6" t="str">
        <f>IFERROR(INDEX(tbl_dateHistory[], MATCH(tbl_dailyDashboard[[#This Row],[runDate]:[runDate]], tbl_dateHistory[[runDate]:[runDate]], 0), MATCH(tbl_dailyDashboard[[#Headers],[totalTransactions]], tbl_dateHistory[#Headers], 0)), "-")</f>
        <v>x</v>
      </c>
      <c r="H1713" s="46" t="str">
        <f>IFERROR(INDEX(tbl_dateHistory[], MATCH(tbl_dailyDashboard[[#This Row],[runDate]:[runDate]], tbl_dateHistory[[runDate]:[runDate]], 0), MATCH(tbl_dailyDashboard[[#Headers],[percentSuccessful]], tbl_dateHistory[#Headers], 0)), "-")</f>
        <v>x</v>
      </c>
      <c r="I1713" s="46" t="str">
        <f>IFERROR(INDEX(tbl_dateHistory[], MATCH(tbl_dailyDashboard[[#This Row],[runDate]:[runDate]], tbl_dateHistory[[runDate]:[runDate]], 0), MATCH(tbl_dailyDashboard[[#Headers],[percentBRE]], tbl_dateHistory[#Headers], 0)), "-")</f>
        <v>x</v>
      </c>
      <c r="J1713" s="47" t="str">
        <f>IFERROR(INDEX(tbl_dateHistory[], MATCH(tbl_dailyDashboard[[#This Row],[runDate]:[runDate]], tbl_dateHistory[[runDate]:[runDate]], 0), MATCH(tbl_dailyDashboard[[#Headers],[percentSystemErrors]], tbl_dateHistory[#Headers], 0)), "-")</f>
        <v>x</v>
      </c>
      <c r="K1713" s="69"/>
    </row>
    <row r="1714" spans="2:11" x14ac:dyDescent="0.3">
      <c r="B1714" s="63"/>
      <c r="C1714" s="45" t="str">
        <f>IFERROR((INDEX(tbl_dateHistory[], tbl_dailyDashboard[[#This Row],[rowLookup]], 1)), "-")</f>
        <v>x</v>
      </c>
      <c r="D1714" s="48" t="str">
        <f>IFERROR(INDEX(tbl_dateHistory[], MATCH(tbl_dailyDashboard[[#This Row],[runDate]:[runDate]], tbl_dateHistory[[runDate]:[runDate]], 0), MATCH(tbl_dailyDashboard[[#Headers],[avgBotRunTime]], tbl_dateHistory[#Headers], 0)), "-")</f>
        <v>x</v>
      </c>
      <c r="E1714" s="48" t="str">
        <f>IFERROR(INDEX(tbl_dateHistory[], MATCH(tbl_dailyDashboard[[#This Row],[runDate]:[runDate]], tbl_dateHistory[[runDate]:[runDate]], 0), MATCH(tbl_dailyDashboard[[#Headers],[avgTransactionTime]], tbl_dateHistory[#Headers], 0)), "-")</f>
        <v>x</v>
      </c>
      <c r="F1714" s="5" t="str">
        <f>IFERROR(INDEX(tbl_dateHistory[], MATCH(tbl_dailyDashboard[[#This Row],[runDate]:[runDate]], tbl_dateHistory[[runDate]:[runDate]], 0), MATCH(tbl_dailyDashboard[[#Headers],[botRuns]], tbl_dateHistory[#Headers], 0)), "-")</f>
        <v>x</v>
      </c>
      <c r="G1714" s="6" t="str">
        <f>IFERROR(INDEX(tbl_dateHistory[], MATCH(tbl_dailyDashboard[[#This Row],[runDate]:[runDate]], tbl_dateHistory[[runDate]:[runDate]], 0), MATCH(tbl_dailyDashboard[[#Headers],[totalTransactions]], tbl_dateHistory[#Headers], 0)), "-")</f>
        <v>x</v>
      </c>
      <c r="H1714" s="46" t="str">
        <f>IFERROR(INDEX(tbl_dateHistory[], MATCH(tbl_dailyDashboard[[#This Row],[runDate]:[runDate]], tbl_dateHistory[[runDate]:[runDate]], 0), MATCH(tbl_dailyDashboard[[#Headers],[percentSuccessful]], tbl_dateHistory[#Headers], 0)), "-")</f>
        <v>x</v>
      </c>
      <c r="I1714" s="46" t="str">
        <f>IFERROR(INDEX(tbl_dateHistory[], MATCH(tbl_dailyDashboard[[#This Row],[runDate]:[runDate]], tbl_dateHistory[[runDate]:[runDate]], 0), MATCH(tbl_dailyDashboard[[#Headers],[percentBRE]], tbl_dateHistory[#Headers], 0)), "-")</f>
        <v>x</v>
      </c>
      <c r="J1714" s="47" t="str">
        <f>IFERROR(INDEX(tbl_dateHistory[], MATCH(tbl_dailyDashboard[[#This Row],[runDate]:[runDate]], tbl_dateHistory[[runDate]:[runDate]], 0), MATCH(tbl_dailyDashboard[[#Headers],[percentSystemErrors]], tbl_dateHistory[#Headers], 0)), "-")</f>
        <v>x</v>
      </c>
      <c r="K1714" s="69"/>
    </row>
    <row r="1715" spans="2:11" x14ac:dyDescent="0.3">
      <c r="B1715" s="63"/>
      <c r="C1715" s="45" t="str">
        <f>IFERROR((INDEX(tbl_dateHistory[], tbl_dailyDashboard[[#This Row],[rowLookup]], 1)), "-")</f>
        <v>x</v>
      </c>
      <c r="D1715" s="48" t="str">
        <f>IFERROR(INDEX(tbl_dateHistory[], MATCH(tbl_dailyDashboard[[#This Row],[runDate]:[runDate]], tbl_dateHistory[[runDate]:[runDate]], 0), MATCH(tbl_dailyDashboard[[#Headers],[avgBotRunTime]], tbl_dateHistory[#Headers], 0)), "-")</f>
        <v>x</v>
      </c>
      <c r="E1715" s="48" t="str">
        <f>IFERROR(INDEX(tbl_dateHistory[], MATCH(tbl_dailyDashboard[[#This Row],[runDate]:[runDate]], tbl_dateHistory[[runDate]:[runDate]], 0), MATCH(tbl_dailyDashboard[[#Headers],[avgTransactionTime]], tbl_dateHistory[#Headers], 0)), "-")</f>
        <v>x</v>
      </c>
      <c r="F1715" s="5" t="str">
        <f>IFERROR(INDEX(tbl_dateHistory[], MATCH(tbl_dailyDashboard[[#This Row],[runDate]:[runDate]], tbl_dateHistory[[runDate]:[runDate]], 0), MATCH(tbl_dailyDashboard[[#Headers],[botRuns]], tbl_dateHistory[#Headers], 0)), "-")</f>
        <v>x</v>
      </c>
      <c r="G1715" s="6" t="str">
        <f>IFERROR(INDEX(tbl_dateHistory[], MATCH(tbl_dailyDashboard[[#This Row],[runDate]:[runDate]], tbl_dateHistory[[runDate]:[runDate]], 0), MATCH(tbl_dailyDashboard[[#Headers],[totalTransactions]], tbl_dateHistory[#Headers], 0)), "-")</f>
        <v>x</v>
      </c>
      <c r="H1715" s="46" t="str">
        <f>IFERROR(INDEX(tbl_dateHistory[], MATCH(tbl_dailyDashboard[[#This Row],[runDate]:[runDate]], tbl_dateHistory[[runDate]:[runDate]], 0), MATCH(tbl_dailyDashboard[[#Headers],[percentSuccessful]], tbl_dateHistory[#Headers], 0)), "-")</f>
        <v>x</v>
      </c>
      <c r="I1715" s="46" t="str">
        <f>IFERROR(INDEX(tbl_dateHistory[], MATCH(tbl_dailyDashboard[[#This Row],[runDate]:[runDate]], tbl_dateHistory[[runDate]:[runDate]], 0), MATCH(tbl_dailyDashboard[[#Headers],[percentBRE]], tbl_dateHistory[#Headers], 0)), "-")</f>
        <v>x</v>
      </c>
      <c r="J1715" s="47" t="str">
        <f>IFERROR(INDEX(tbl_dateHistory[], MATCH(tbl_dailyDashboard[[#This Row],[runDate]:[runDate]], tbl_dateHistory[[runDate]:[runDate]], 0), MATCH(tbl_dailyDashboard[[#Headers],[percentSystemErrors]], tbl_dateHistory[#Headers], 0)), "-")</f>
        <v>x</v>
      </c>
      <c r="K1715" s="69"/>
    </row>
    <row r="1716" spans="2:11" x14ac:dyDescent="0.3">
      <c r="B1716" s="63"/>
      <c r="C1716" s="45" t="str">
        <f>IFERROR((INDEX(tbl_dateHistory[], tbl_dailyDashboard[[#This Row],[rowLookup]], 1)), "-")</f>
        <v>x</v>
      </c>
      <c r="D1716" s="48" t="str">
        <f>IFERROR(INDEX(tbl_dateHistory[], MATCH(tbl_dailyDashboard[[#This Row],[runDate]:[runDate]], tbl_dateHistory[[runDate]:[runDate]], 0), MATCH(tbl_dailyDashboard[[#Headers],[avgBotRunTime]], tbl_dateHistory[#Headers], 0)), "-")</f>
        <v>x</v>
      </c>
      <c r="E1716" s="48" t="str">
        <f>IFERROR(INDEX(tbl_dateHistory[], MATCH(tbl_dailyDashboard[[#This Row],[runDate]:[runDate]], tbl_dateHistory[[runDate]:[runDate]], 0), MATCH(tbl_dailyDashboard[[#Headers],[avgTransactionTime]], tbl_dateHistory[#Headers], 0)), "-")</f>
        <v>x</v>
      </c>
      <c r="F1716" s="5" t="str">
        <f>IFERROR(INDEX(tbl_dateHistory[], MATCH(tbl_dailyDashboard[[#This Row],[runDate]:[runDate]], tbl_dateHistory[[runDate]:[runDate]], 0), MATCH(tbl_dailyDashboard[[#Headers],[botRuns]], tbl_dateHistory[#Headers], 0)), "-")</f>
        <v>x</v>
      </c>
      <c r="G1716" s="6" t="str">
        <f>IFERROR(INDEX(tbl_dateHistory[], MATCH(tbl_dailyDashboard[[#This Row],[runDate]:[runDate]], tbl_dateHistory[[runDate]:[runDate]], 0), MATCH(tbl_dailyDashboard[[#Headers],[totalTransactions]], tbl_dateHistory[#Headers], 0)), "-")</f>
        <v>x</v>
      </c>
      <c r="H1716" s="46" t="str">
        <f>IFERROR(INDEX(tbl_dateHistory[], MATCH(tbl_dailyDashboard[[#This Row],[runDate]:[runDate]], tbl_dateHistory[[runDate]:[runDate]], 0), MATCH(tbl_dailyDashboard[[#Headers],[percentSuccessful]], tbl_dateHistory[#Headers], 0)), "-")</f>
        <v>x</v>
      </c>
      <c r="I1716" s="46" t="str">
        <f>IFERROR(INDEX(tbl_dateHistory[], MATCH(tbl_dailyDashboard[[#This Row],[runDate]:[runDate]], tbl_dateHistory[[runDate]:[runDate]], 0), MATCH(tbl_dailyDashboard[[#Headers],[percentBRE]], tbl_dateHistory[#Headers], 0)), "-")</f>
        <v>x</v>
      </c>
      <c r="J1716" s="47" t="str">
        <f>IFERROR(INDEX(tbl_dateHistory[], MATCH(tbl_dailyDashboard[[#This Row],[runDate]:[runDate]], tbl_dateHistory[[runDate]:[runDate]], 0), MATCH(tbl_dailyDashboard[[#Headers],[percentSystemErrors]], tbl_dateHistory[#Headers], 0)), "-")</f>
        <v>x</v>
      </c>
      <c r="K1716" s="69"/>
    </row>
    <row r="1717" spans="2:11" x14ac:dyDescent="0.3">
      <c r="B1717" s="63"/>
      <c r="C1717" s="45" t="str">
        <f>IFERROR((INDEX(tbl_dateHistory[], tbl_dailyDashboard[[#This Row],[rowLookup]], 1)), "-")</f>
        <v>x</v>
      </c>
      <c r="D1717" s="48" t="str">
        <f>IFERROR(INDEX(tbl_dateHistory[], MATCH(tbl_dailyDashboard[[#This Row],[runDate]:[runDate]], tbl_dateHistory[[runDate]:[runDate]], 0), MATCH(tbl_dailyDashboard[[#Headers],[avgBotRunTime]], tbl_dateHistory[#Headers], 0)), "-")</f>
        <v>x</v>
      </c>
      <c r="E1717" s="48" t="str">
        <f>IFERROR(INDEX(tbl_dateHistory[], MATCH(tbl_dailyDashboard[[#This Row],[runDate]:[runDate]], tbl_dateHistory[[runDate]:[runDate]], 0), MATCH(tbl_dailyDashboard[[#Headers],[avgTransactionTime]], tbl_dateHistory[#Headers], 0)), "-")</f>
        <v>x</v>
      </c>
      <c r="F1717" s="5" t="str">
        <f>IFERROR(INDEX(tbl_dateHistory[], MATCH(tbl_dailyDashboard[[#This Row],[runDate]:[runDate]], tbl_dateHistory[[runDate]:[runDate]], 0), MATCH(tbl_dailyDashboard[[#Headers],[botRuns]], tbl_dateHistory[#Headers], 0)), "-")</f>
        <v>x</v>
      </c>
      <c r="G1717" s="6" t="str">
        <f>IFERROR(INDEX(tbl_dateHistory[], MATCH(tbl_dailyDashboard[[#This Row],[runDate]:[runDate]], tbl_dateHistory[[runDate]:[runDate]], 0), MATCH(tbl_dailyDashboard[[#Headers],[totalTransactions]], tbl_dateHistory[#Headers], 0)), "-")</f>
        <v>x</v>
      </c>
      <c r="H1717" s="46" t="str">
        <f>IFERROR(INDEX(tbl_dateHistory[], MATCH(tbl_dailyDashboard[[#This Row],[runDate]:[runDate]], tbl_dateHistory[[runDate]:[runDate]], 0), MATCH(tbl_dailyDashboard[[#Headers],[percentSuccessful]], tbl_dateHistory[#Headers], 0)), "-")</f>
        <v>x</v>
      </c>
      <c r="I1717" s="46" t="str">
        <f>IFERROR(INDEX(tbl_dateHistory[], MATCH(tbl_dailyDashboard[[#This Row],[runDate]:[runDate]], tbl_dateHistory[[runDate]:[runDate]], 0), MATCH(tbl_dailyDashboard[[#Headers],[percentBRE]], tbl_dateHistory[#Headers], 0)), "-")</f>
        <v>x</v>
      </c>
      <c r="J1717" s="47" t="str">
        <f>IFERROR(INDEX(tbl_dateHistory[], MATCH(tbl_dailyDashboard[[#This Row],[runDate]:[runDate]], tbl_dateHistory[[runDate]:[runDate]], 0), MATCH(tbl_dailyDashboard[[#Headers],[percentSystemErrors]], tbl_dateHistory[#Headers], 0)), "-")</f>
        <v>x</v>
      </c>
      <c r="K1717" s="69"/>
    </row>
    <row r="1718" spans="2:11" x14ac:dyDescent="0.3">
      <c r="B1718" s="63"/>
      <c r="C1718" s="45" t="str">
        <f>IFERROR((INDEX(tbl_dateHistory[], tbl_dailyDashboard[[#This Row],[rowLookup]], 1)), "-")</f>
        <v>x</v>
      </c>
      <c r="D1718" s="48" t="str">
        <f>IFERROR(INDEX(tbl_dateHistory[], MATCH(tbl_dailyDashboard[[#This Row],[runDate]:[runDate]], tbl_dateHistory[[runDate]:[runDate]], 0), MATCH(tbl_dailyDashboard[[#Headers],[avgBotRunTime]], tbl_dateHistory[#Headers], 0)), "-")</f>
        <v>x</v>
      </c>
      <c r="E1718" s="48" t="str">
        <f>IFERROR(INDEX(tbl_dateHistory[], MATCH(tbl_dailyDashboard[[#This Row],[runDate]:[runDate]], tbl_dateHistory[[runDate]:[runDate]], 0), MATCH(tbl_dailyDashboard[[#Headers],[avgTransactionTime]], tbl_dateHistory[#Headers], 0)), "-")</f>
        <v>x</v>
      </c>
      <c r="F1718" s="5" t="str">
        <f>IFERROR(INDEX(tbl_dateHistory[], MATCH(tbl_dailyDashboard[[#This Row],[runDate]:[runDate]], tbl_dateHistory[[runDate]:[runDate]], 0), MATCH(tbl_dailyDashboard[[#Headers],[botRuns]], tbl_dateHistory[#Headers], 0)), "-")</f>
        <v>x</v>
      </c>
      <c r="G1718" s="6" t="str">
        <f>IFERROR(INDEX(tbl_dateHistory[], MATCH(tbl_dailyDashboard[[#This Row],[runDate]:[runDate]], tbl_dateHistory[[runDate]:[runDate]], 0), MATCH(tbl_dailyDashboard[[#Headers],[totalTransactions]], tbl_dateHistory[#Headers], 0)), "-")</f>
        <v>x</v>
      </c>
      <c r="H1718" s="46" t="str">
        <f>IFERROR(INDEX(tbl_dateHistory[], MATCH(tbl_dailyDashboard[[#This Row],[runDate]:[runDate]], tbl_dateHistory[[runDate]:[runDate]], 0), MATCH(tbl_dailyDashboard[[#Headers],[percentSuccessful]], tbl_dateHistory[#Headers], 0)), "-")</f>
        <v>x</v>
      </c>
      <c r="I1718" s="46" t="str">
        <f>IFERROR(INDEX(tbl_dateHistory[], MATCH(tbl_dailyDashboard[[#This Row],[runDate]:[runDate]], tbl_dateHistory[[runDate]:[runDate]], 0), MATCH(tbl_dailyDashboard[[#Headers],[percentBRE]], tbl_dateHistory[#Headers], 0)), "-")</f>
        <v>x</v>
      </c>
      <c r="J1718" s="47" t="str">
        <f>IFERROR(INDEX(tbl_dateHistory[], MATCH(tbl_dailyDashboard[[#This Row],[runDate]:[runDate]], tbl_dateHistory[[runDate]:[runDate]], 0), MATCH(tbl_dailyDashboard[[#Headers],[percentSystemErrors]], tbl_dateHistory[#Headers], 0)), "-")</f>
        <v>x</v>
      </c>
      <c r="K1718" s="69"/>
    </row>
    <row r="1719" spans="2:11" x14ac:dyDescent="0.3">
      <c r="B1719" s="63"/>
      <c r="C1719" s="45" t="str">
        <f>IFERROR((INDEX(tbl_dateHistory[], tbl_dailyDashboard[[#This Row],[rowLookup]], 1)), "-")</f>
        <v>x</v>
      </c>
      <c r="D1719" s="48" t="str">
        <f>IFERROR(INDEX(tbl_dateHistory[], MATCH(tbl_dailyDashboard[[#This Row],[runDate]:[runDate]], tbl_dateHistory[[runDate]:[runDate]], 0), MATCH(tbl_dailyDashboard[[#Headers],[avgBotRunTime]], tbl_dateHistory[#Headers], 0)), "-")</f>
        <v>x</v>
      </c>
      <c r="E1719" s="48" t="str">
        <f>IFERROR(INDEX(tbl_dateHistory[], MATCH(tbl_dailyDashboard[[#This Row],[runDate]:[runDate]], tbl_dateHistory[[runDate]:[runDate]], 0), MATCH(tbl_dailyDashboard[[#Headers],[avgTransactionTime]], tbl_dateHistory[#Headers], 0)), "-")</f>
        <v>x</v>
      </c>
      <c r="F1719" s="5" t="str">
        <f>IFERROR(INDEX(tbl_dateHistory[], MATCH(tbl_dailyDashboard[[#This Row],[runDate]:[runDate]], tbl_dateHistory[[runDate]:[runDate]], 0), MATCH(tbl_dailyDashboard[[#Headers],[botRuns]], tbl_dateHistory[#Headers], 0)), "-")</f>
        <v>x</v>
      </c>
      <c r="G1719" s="6" t="str">
        <f>IFERROR(INDEX(tbl_dateHistory[], MATCH(tbl_dailyDashboard[[#This Row],[runDate]:[runDate]], tbl_dateHistory[[runDate]:[runDate]], 0), MATCH(tbl_dailyDashboard[[#Headers],[totalTransactions]], tbl_dateHistory[#Headers], 0)), "-")</f>
        <v>x</v>
      </c>
      <c r="H1719" s="46" t="str">
        <f>IFERROR(INDEX(tbl_dateHistory[], MATCH(tbl_dailyDashboard[[#This Row],[runDate]:[runDate]], tbl_dateHistory[[runDate]:[runDate]], 0), MATCH(tbl_dailyDashboard[[#Headers],[percentSuccessful]], tbl_dateHistory[#Headers], 0)), "-")</f>
        <v>x</v>
      </c>
      <c r="I1719" s="46" t="str">
        <f>IFERROR(INDEX(tbl_dateHistory[], MATCH(tbl_dailyDashboard[[#This Row],[runDate]:[runDate]], tbl_dateHistory[[runDate]:[runDate]], 0), MATCH(tbl_dailyDashboard[[#Headers],[percentBRE]], tbl_dateHistory[#Headers], 0)), "-")</f>
        <v>x</v>
      </c>
      <c r="J1719" s="47" t="str">
        <f>IFERROR(INDEX(tbl_dateHistory[], MATCH(tbl_dailyDashboard[[#This Row],[runDate]:[runDate]], tbl_dateHistory[[runDate]:[runDate]], 0), MATCH(tbl_dailyDashboard[[#Headers],[percentSystemErrors]], tbl_dateHistory[#Headers], 0)), "-")</f>
        <v>x</v>
      </c>
      <c r="K1719" s="69"/>
    </row>
    <row r="1720" spans="2:11" x14ac:dyDescent="0.3">
      <c r="B1720" s="63"/>
      <c r="C1720" s="45" t="str">
        <f>IFERROR((INDEX(tbl_dateHistory[], tbl_dailyDashboard[[#This Row],[rowLookup]], 1)), "-")</f>
        <v>x</v>
      </c>
      <c r="D1720" s="48" t="str">
        <f>IFERROR(INDEX(tbl_dateHistory[], MATCH(tbl_dailyDashboard[[#This Row],[runDate]:[runDate]], tbl_dateHistory[[runDate]:[runDate]], 0), MATCH(tbl_dailyDashboard[[#Headers],[avgBotRunTime]], tbl_dateHistory[#Headers], 0)), "-")</f>
        <v>x</v>
      </c>
      <c r="E1720" s="48" t="str">
        <f>IFERROR(INDEX(tbl_dateHistory[], MATCH(tbl_dailyDashboard[[#This Row],[runDate]:[runDate]], tbl_dateHistory[[runDate]:[runDate]], 0), MATCH(tbl_dailyDashboard[[#Headers],[avgTransactionTime]], tbl_dateHistory[#Headers], 0)), "-")</f>
        <v>x</v>
      </c>
      <c r="F1720" s="5" t="str">
        <f>IFERROR(INDEX(tbl_dateHistory[], MATCH(tbl_dailyDashboard[[#This Row],[runDate]:[runDate]], tbl_dateHistory[[runDate]:[runDate]], 0), MATCH(tbl_dailyDashboard[[#Headers],[botRuns]], tbl_dateHistory[#Headers], 0)), "-")</f>
        <v>x</v>
      </c>
      <c r="G1720" s="6" t="str">
        <f>IFERROR(INDEX(tbl_dateHistory[], MATCH(tbl_dailyDashboard[[#This Row],[runDate]:[runDate]], tbl_dateHistory[[runDate]:[runDate]], 0), MATCH(tbl_dailyDashboard[[#Headers],[totalTransactions]], tbl_dateHistory[#Headers], 0)), "-")</f>
        <v>x</v>
      </c>
      <c r="H1720" s="46" t="str">
        <f>IFERROR(INDEX(tbl_dateHistory[], MATCH(tbl_dailyDashboard[[#This Row],[runDate]:[runDate]], tbl_dateHistory[[runDate]:[runDate]], 0), MATCH(tbl_dailyDashboard[[#Headers],[percentSuccessful]], tbl_dateHistory[#Headers], 0)), "-")</f>
        <v>x</v>
      </c>
      <c r="I1720" s="46" t="str">
        <f>IFERROR(INDEX(tbl_dateHistory[], MATCH(tbl_dailyDashboard[[#This Row],[runDate]:[runDate]], tbl_dateHistory[[runDate]:[runDate]], 0), MATCH(tbl_dailyDashboard[[#Headers],[percentBRE]], tbl_dateHistory[#Headers], 0)), "-")</f>
        <v>x</v>
      </c>
      <c r="J1720" s="47" t="str">
        <f>IFERROR(INDEX(tbl_dateHistory[], MATCH(tbl_dailyDashboard[[#This Row],[runDate]:[runDate]], tbl_dateHistory[[runDate]:[runDate]], 0), MATCH(tbl_dailyDashboard[[#Headers],[percentSystemErrors]], tbl_dateHistory[#Headers], 0)), "-")</f>
        <v>x</v>
      </c>
      <c r="K1720" s="69"/>
    </row>
    <row r="1721" spans="2:11" x14ac:dyDescent="0.3">
      <c r="B1721" s="63"/>
      <c r="C1721" s="45" t="str">
        <f>IFERROR((INDEX(tbl_dateHistory[], tbl_dailyDashboard[[#This Row],[rowLookup]], 1)), "-")</f>
        <v>x</v>
      </c>
      <c r="D1721" s="48" t="str">
        <f>IFERROR(INDEX(tbl_dateHistory[], MATCH(tbl_dailyDashboard[[#This Row],[runDate]:[runDate]], tbl_dateHistory[[runDate]:[runDate]], 0), MATCH(tbl_dailyDashboard[[#Headers],[avgBotRunTime]], tbl_dateHistory[#Headers], 0)), "-")</f>
        <v>x</v>
      </c>
      <c r="E1721" s="48" t="str">
        <f>IFERROR(INDEX(tbl_dateHistory[], MATCH(tbl_dailyDashboard[[#This Row],[runDate]:[runDate]], tbl_dateHistory[[runDate]:[runDate]], 0), MATCH(tbl_dailyDashboard[[#Headers],[avgTransactionTime]], tbl_dateHistory[#Headers], 0)), "-")</f>
        <v>x</v>
      </c>
      <c r="F1721" s="5" t="str">
        <f>IFERROR(INDEX(tbl_dateHistory[], MATCH(tbl_dailyDashboard[[#This Row],[runDate]:[runDate]], tbl_dateHistory[[runDate]:[runDate]], 0), MATCH(tbl_dailyDashboard[[#Headers],[botRuns]], tbl_dateHistory[#Headers], 0)), "-")</f>
        <v>x</v>
      </c>
      <c r="G1721" s="6" t="str">
        <f>IFERROR(INDEX(tbl_dateHistory[], MATCH(tbl_dailyDashboard[[#This Row],[runDate]:[runDate]], tbl_dateHistory[[runDate]:[runDate]], 0), MATCH(tbl_dailyDashboard[[#Headers],[totalTransactions]], tbl_dateHistory[#Headers], 0)), "-")</f>
        <v>x</v>
      </c>
      <c r="H1721" s="46" t="str">
        <f>IFERROR(INDEX(tbl_dateHistory[], MATCH(tbl_dailyDashboard[[#This Row],[runDate]:[runDate]], tbl_dateHistory[[runDate]:[runDate]], 0), MATCH(tbl_dailyDashboard[[#Headers],[percentSuccessful]], tbl_dateHistory[#Headers], 0)), "-")</f>
        <v>x</v>
      </c>
      <c r="I1721" s="46" t="str">
        <f>IFERROR(INDEX(tbl_dateHistory[], MATCH(tbl_dailyDashboard[[#This Row],[runDate]:[runDate]], tbl_dateHistory[[runDate]:[runDate]], 0), MATCH(tbl_dailyDashboard[[#Headers],[percentBRE]], tbl_dateHistory[#Headers], 0)), "-")</f>
        <v>x</v>
      </c>
      <c r="J1721" s="47" t="str">
        <f>IFERROR(INDEX(tbl_dateHistory[], MATCH(tbl_dailyDashboard[[#This Row],[runDate]:[runDate]], tbl_dateHistory[[runDate]:[runDate]], 0), MATCH(tbl_dailyDashboard[[#Headers],[percentSystemErrors]], tbl_dateHistory[#Headers], 0)), "-")</f>
        <v>x</v>
      </c>
      <c r="K1721" s="69"/>
    </row>
    <row r="1722" spans="2:11" x14ac:dyDescent="0.3">
      <c r="B1722" s="63"/>
      <c r="C1722" s="45" t="str">
        <f>IFERROR((INDEX(tbl_dateHistory[], tbl_dailyDashboard[[#This Row],[rowLookup]], 1)), "-")</f>
        <v>x</v>
      </c>
      <c r="D1722" s="48" t="str">
        <f>IFERROR(INDEX(tbl_dateHistory[], MATCH(tbl_dailyDashboard[[#This Row],[runDate]:[runDate]], tbl_dateHistory[[runDate]:[runDate]], 0), MATCH(tbl_dailyDashboard[[#Headers],[avgBotRunTime]], tbl_dateHistory[#Headers], 0)), "-")</f>
        <v>x</v>
      </c>
      <c r="E1722" s="48" t="str">
        <f>IFERROR(INDEX(tbl_dateHistory[], MATCH(tbl_dailyDashboard[[#This Row],[runDate]:[runDate]], tbl_dateHistory[[runDate]:[runDate]], 0), MATCH(tbl_dailyDashboard[[#Headers],[avgTransactionTime]], tbl_dateHistory[#Headers], 0)), "-")</f>
        <v>x</v>
      </c>
      <c r="F1722" s="5" t="str">
        <f>IFERROR(INDEX(tbl_dateHistory[], MATCH(tbl_dailyDashboard[[#This Row],[runDate]:[runDate]], tbl_dateHistory[[runDate]:[runDate]], 0), MATCH(tbl_dailyDashboard[[#Headers],[botRuns]], tbl_dateHistory[#Headers], 0)), "-")</f>
        <v>x</v>
      </c>
      <c r="G1722" s="6" t="str">
        <f>IFERROR(INDEX(tbl_dateHistory[], MATCH(tbl_dailyDashboard[[#This Row],[runDate]:[runDate]], tbl_dateHistory[[runDate]:[runDate]], 0), MATCH(tbl_dailyDashboard[[#Headers],[totalTransactions]], tbl_dateHistory[#Headers], 0)), "-")</f>
        <v>x</v>
      </c>
      <c r="H1722" s="46" t="str">
        <f>IFERROR(INDEX(tbl_dateHistory[], MATCH(tbl_dailyDashboard[[#This Row],[runDate]:[runDate]], tbl_dateHistory[[runDate]:[runDate]], 0), MATCH(tbl_dailyDashboard[[#Headers],[percentSuccessful]], tbl_dateHistory[#Headers], 0)), "-")</f>
        <v>x</v>
      </c>
      <c r="I1722" s="46" t="str">
        <f>IFERROR(INDEX(tbl_dateHistory[], MATCH(tbl_dailyDashboard[[#This Row],[runDate]:[runDate]], tbl_dateHistory[[runDate]:[runDate]], 0), MATCH(tbl_dailyDashboard[[#Headers],[percentBRE]], tbl_dateHistory[#Headers], 0)), "-")</f>
        <v>x</v>
      </c>
      <c r="J1722" s="47" t="str">
        <f>IFERROR(INDEX(tbl_dateHistory[], MATCH(tbl_dailyDashboard[[#This Row],[runDate]:[runDate]], tbl_dateHistory[[runDate]:[runDate]], 0), MATCH(tbl_dailyDashboard[[#Headers],[percentSystemErrors]], tbl_dateHistory[#Headers], 0)), "-")</f>
        <v>x</v>
      </c>
      <c r="K1722" s="69"/>
    </row>
    <row r="1723" spans="2:11" x14ac:dyDescent="0.3">
      <c r="B1723" s="63"/>
      <c r="C1723" s="45" t="str">
        <f>IFERROR((INDEX(tbl_dateHistory[], tbl_dailyDashboard[[#This Row],[rowLookup]], 1)), "-")</f>
        <v>x</v>
      </c>
      <c r="D1723" s="48" t="str">
        <f>IFERROR(INDEX(tbl_dateHistory[], MATCH(tbl_dailyDashboard[[#This Row],[runDate]:[runDate]], tbl_dateHistory[[runDate]:[runDate]], 0), MATCH(tbl_dailyDashboard[[#Headers],[avgBotRunTime]], tbl_dateHistory[#Headers], 0)), "-")</f>
        <v>x</v>
      </c>
      <c r="E1723" s="48" t="str">
        <f>IFERROR(INDEX(tbl_dateHistory[], MATCH(tbl_dailyDashboard[[#This Row],[runDate]:[runDate]], tbl_dateHistory[[runDate]:[runDate]], 0), MATCH(tbl_dailyDashboard[[#Headers],[avgTransactionTime]], tbl_dateHistory[#Headers], 0)), "-")</f>
        <v>x</v>
      </c>
      <c r="F1723" s="5" t="str">
        <f>IFERROR(INDEX(tbl_dateHistory[], MATCH(tbl_dailyDashboard[[#This Row],[runDate]:[runDate]], tbl_dateHistory[[runDate]:[runDate]], 0), MATCH(tbl_dailyDashboard[[#Headers],[botRuns]], tbl_dateHistory[#Headers], 0)), "-")</f>
        <v>x</v>
      </c>
      <c r="G1723" s="6" t="str">
        <f>IFERROR(INDEX(tbl_dateHistory[], MATCH(tbl_dailyDashboard[[#This Row],[runDate]:[runDate]], tbl_dateHistory[[runDate]:[runDate]], 0), MATCH(tbl_dailyDashboard[[#Headers],[totalTransactions]], tbl_dateHistory[#Headers], 0)), "-")</f>
        <v>x</v>
      </c>
      <c r="H1723" s="46" t="str">
        <f>IFERROR(INDEX(tbl_dateHistory[], MATCH(tbl_dailyDashboard[[#This Row],[runDate]:[runDate]], tbl_dateHistory[[runDate]:[runDate]], 0), MATCH(tbl_dailyDashboard[[#Headers],[percentSuccessful]], tbl_dateHistory[#Headers], 0)), "-")</f>
        <v>x</v>
      </c>
      <c r="I1723" s="46" t="str">
        <f>IFERROR(INDEX(tbl_dateHistory[], MATCH(tbl_dailyDashboard[[#This Row],[runDate]:[runDate]], tbl_dateHistory[[runDate]:[runDate]], 0), MATCH(tbl_dailyDashboard[[#Headers],[percentBRE]], tbl_dateHistory[#Headers], 0)), "-")</f>
        <v>x</v>
      </c>
      <c r="J1723" s="47" t="str">
        <f>IFERROR(INDEX(tbl_dateHistory[], MATCH(tbl_dailyDashboard[[#This Row],[runDate]:[runDate]], tbl_dateHistory[[runDate]:[runDate]], 0), MATCH(tbl_dailyDashboard[[#Headers],[percentSystemErrors]], tbl_dateHistory[#Headers], 0)), "-")</f>
        <v>x</v>
      </c>
      <c r="K1723" s="69"/>
    </row>
    <row r="1724" spans="2:11" x14ac:dyDescent="0.3">
      <c r="B1724" s="63"/>
      <c r="C1724" s="45" t="str">
        <f>IFERROR((INDEX(tbl_dateHistory[], tbl_dailyDashboard[[#This Row],[rowLookup]], 1)), "-")</f>
        <v>x</v>
      </c>
      <c r="D1724" s="48" t="str">
        <f>IFERROR(INDEX(tbl_dateHistory[], MATCH(tbl_dailyDashboard[[#This Row],[runDate]:[runDate]], tbl_dateHistory[[runDate]:[runDate]], 0), MATCH(tbl_dailyDashboard[[#Headers],[avgBotRunTime]], tbl_dateHistory[#Headers], 0)), "-")</f>
        <v>x</v>
      </c>
      <c r="E1724" s="48" t="str">
        <f>IFERROR(INDEX(tbl_dateHistory[], MATCH(tbl_dailyDashboard[[#This Row],[runDate]:[runDate]], tbl_dateHistory[[runDate]:[runDate]], 0), MATCH(tbl_dailyDashboard[[#Headers],[avgTransactionTime]], tbl_dateHistory[#Headers], 0)), "-")</f>
        <v>x</v>
      </c>
      <c r="F1724" s="5" t="str">
        <f>IFERROR(INDEX(tbl_dateHistory[], MATCH(tbl_dailyDashboard[[#This Row],[runDate]:[runDate]], tbl_dateHistory[[runDate]:[runDate]], 0), MATCH(tbl_dailyDashboard[[#Headers],[botRuns]], tbl_dateHistory[#Headers], 0)), "-")</f>
        <v>x</v>
      </c>
      <c r="G1724" s="6" t="str">
        <f>IFERROR(INDEX(tbl_dateHistory[], MATCH(tbl_dailyDashboard[[#This Row],[runDate]:[runDate]], tbl_dateHistory[[runDate]:[runDate]], 0), MATCH(tbl_dailyDashboard[[#Headers],[totalTransactions]], tbl_dateHistory[#Headers], 0)), "-")</f>
        <v>x</v>
      </c>
      <c r="H1724" s="46" t="str">
        <f>IFERROR(INDEX(tbl_dateHistory[], MATCH(tbl_dailyDashboard[[#This Row],[runDate]:[runDate]], tbl_dateHistory[[runDate]:[runDate]], 0), MATCH(tbl_dailyDashboard[[#Headers],[percentSuccessful]], tbl_dateHistory[#Headers], 0)), "-")</f>
        <v>x</v>
      </c>
      <c r="I1724" s="46" t="str">
        <f>IFERROR(INDEX(tbl_dateHistory[], MATCH(tbl_dailyDashboard[[#This Row],[runDate]:[runDate]], tbl_dateHistory[[runDate]:[runDate]], 0), MATCH(tbl_dailyDashboard[[#Headers],[percentBRE]], tbl_dateHistory[#Headers], 0)), "-")</f>
        <v>x</v>
      </c>
      <c r="J1724" s="47" t="str">
        <f>IFERROR(INDEX(tbl_dateHistory[], MATCH(tbl_dailyDashboard[[#This Row],[runDate]:[runDate]], tbl_dateHistory[[runDate]:[runDate]], 0), MATCH(tbl_dailyDashboard[[#Headers],[percentSystemErrors]], tbl_dateHistory[#Headers], 0)), "-")</f>
        <v>x</v>
      </c>
      <c r="K1724" s="69"/>
    </row>
    <row r="1725" spans="2:11" x14ac:dyDescent="0.3">
      <c r="B1725" s="63"/>
      <c r="C1725" s="45" t="str">
        <f>IFERROR((INDEX(tbl_dateHistory[], tbl_dailyDashboard[[#This Row],[rowLookup]], 1)), "-")</f>
        <v>x</v>
      </c>
      <c r="D1725" s="48" t="str">
        <f>IFERROR(INDEX(tbl_dateHistory[], MATCH(tbl_dailyDashboard[[#This Row],[runDate]:[runDate]], tbl_dateHistory[[runDate]:[runDate]], 0), MATCH(tbl_dailyDashboard[[#Headers],[avgBotRunTime]], tbl_dateHistory[#Headers], 0)), "-")</f>
        <v>x</v>
      </c>
      <c r="E1725" s="48" t="str">
        <f>IFERROR(INDEX(tbl_dateHistory[], MATCH(tbl_dailyDashboard[[#This Row],[runDate]:[runDate]], tbl_dateHistory[[runDate]:[runDate]], 0), MATCH(tbl_dailyDashboard[[#Headers],[avgTransactionTime]], tbl_dateHistory[#Headers], 0)), "-")</f>
        <v>x</v>
      </c>
      <c r="F1725" s="5" t="str">
        <f>IFERROR(INDEX(tbl_dateHistory[], MATCH(tbl_dailyDashboard[[#This Row],[runDate]:[runDate]], tbl_dateHistory[[runDate]:[runDate]], 0), MATCH(tbl_dailyDashboard[[#Headers],[botRuns]], tbl_dateHistory[#Headers], 0)), "-")</f>
        <v>x</v>
      </c>
      <c r="G1725" s="6" t="str">
        <f>IFERROR(INDEX(tbl_dateHistory[], MATCH(tbl_dailyDashboard[[#This Row],[runDate]:[runDate]], tbl_dateHistory[[runDate]:[runDate]], 0), MATCH(tbl_dailyDashboard[[#Headers],[totalTransactions]], tbl_dateHistory[#Headers], 0)), "-")</f>
        <v>x</v>
      </c>
      <c r="H1725" s="46" t="str">
        <f>IFERROR(INDEX(tbl_dateHistory[], MATCH(tbl_dailyDashboard[[#This Row],[runDate]:[runDate]], tbl_dateHistory[[runDate]:[runDate]], 0), MATCH(tbl_dailyDashboard[[#Headers],[percentSuccessful]], tbl_dateHistory[#Headers], 0)), "-")</f>
        <v>x</v>
      </c>
      <c r="I1725" s="46" t="str">
        <f>IFERROR(INDEX(tbl_dateHistory[], MATCH(tbl_dailyDashboard[[#This Row],[runDate]:[runDate]], tbl_dateHistory[[runDate]:[runDate]], 0), MATCH(tbl_dailyDashboard[[#Headers],[percentBRE]], tbl_dateHistory[#Headers], 0)), "-")</f>
        <v>x</v>
      </c>
      <c r="J1725" s="47" t="str">
        <f>IFERROR(INDEX(tbl_dateHistory[], MATCH(tbl_dailyDashboard[[#This Row],[runDate]:[runDate]], tbl_dateHistory[[runDate]:[runDate]], 0), MATCH(tbl_dailyDashboard[[#Headers],[percentSystemErrors]], tbl_dateHistory[#Headers], 0)), "-")</f>
        <v>x</v>
      </c>
      <c r="K1725" s="69"/>
    </row>
    <row r="1726" spans="2:11" x14ac:dyDescent="0.3">
      <c r="B1726" s="63"/>
      <c r="C1726" s="45" t="str">
        <f>IFERROR((INDEX(tbl_dateHistory[], tbl_dailyDashboard[[#This Row],[rowLookup]], 1)), "-")</f>
        <v>x</v>
      </c>
      <c r="D1726" s="48" t="str">
        <f>IFERROR(INDEX(tbl_dateHistory[], MATCH(tbl_dailyDashboard[[#This Row],[runDate]:[runDate]], tbl_dateHistory[[runDate]:[runDate]], 0), MATCH(tbl_dailyDashboard[[#Headers],[avgBotRunTime]], tbl_dateHistory[#Headers], 0)), "-")</f>
        <v>x</v>
      </c>
      <c r="E1726" s="48" t="str">
        <f>IFERROR(INDEX(tbl_dateHistory[], MATCH(tbl_dailyDashboard[[#This Row],[runDate]:[runDate]], tbl_dateHistory[[runDate]:[runDate]], 0), MATCH(tbl_dailyDashboard[[#Headers],[avgTransactionTime]], tbl_dateHistory[#Headers], 0)), "-")</f>
        <v>x</v>
      </c>
      <c r="F1726" s="5" t="str">
        <f>IFERROR(INDEX(tbl_dateHistory[], MATCH(tbl_dailyDashboard[[#This Row],[runDate]:[runDate]], tbl_dateHistory[[runDate]:[runDate]], 0), MATCH(tbl_dailyDashboard[[#Headers],[botRuns]], tbl_dateHistory[#Headers], 0)), "-")</f>
        <v>x</v>
      </c>
      <c r="G1726" s="6" t="str">
        <f>IFERROR(INDEX(tbl_dateHistory[], MATCH(tbl_dailyDashboard[[#This Row],[runDate]:[runDate]], tbl_dateHistory[[runDate]:[runDate]], 0), MATCH(tbl_dailyDashboard[[#Headers],[totalTransactions]], tbl_dateHistory[#Headers], 0)), "-")</f>
        <v>x</v>
      </c>
      <c r="H1726" s="46" t="str">
        <f>IFERROR(INDEX(tbl_dateHistory[], MATCH(tbl_dailyDashboard[[#This Row],[runDate]:[runDate]], tbl_dateHistory[[runDate]:[runDate]], 0), MATCH(tbl_dailyDashboard[[#Headers],[percentSuccessful]], tbl_dateHistory[#Headers], 0)), "-")</f>
        <v>x</v>
      </c>
      <c r="I1726" s="46" t="str">
        <f>IFERROR(INDEX(tbl_dateHistory[], MATCH(tbl_dailyDashboard[[#This Row],[runDate]:[runDate]], tbl_dateHistory[[runDate]:[runDate]], 0), MATCH(tbl_dailyDashboard[[#Headers],[percentBRE]], tbl_dateHistory[#Headers], 0)), "-")</f>
        <v>x</v>
      </c>
      <c r="J1726" s="47" t="str">
        <f>IFERROR(INDEX(tbl_dateHistory[], MATCH(tbl_dailyDashboard[[#This Row],[runDate]:[runDate]], tbl_dateHistory[[runDate]:[runDate]], 0), MATCH(tbl_dailyDashboard[[#Headers],[percentSystemErrors]], tbl_dateHistory[#Headers], 0)), "-")</f>
        <v>x</v>
      </c>
      <c r="K1726" s="69"/>
    </row>
    <row r="1727" spans="2:11" x14ac:dyDescent="0.3">
      <c r="B1727" s="63"/>
      <c r="C1727" s="45" t="str">
        <f>IFERROR((INDEX(tbl_dateHistory[], tbl_dailyDashboard[[#This Row],[rowLookup]], 1)), "-")</f>
        <v>x</v>
      </c>
      <c r="D1727" s="48" t="str">
        <f>IFERROR(INDEX(tbl_dateHistory[], MATCH(tbl_dailyDashboard[[#This Row],[runDate]:[runDate]], tbl_dateHistory[[runDate]:[runDate]], 0), MATCH(tbl_dailyDashboard[[#Headers],[avgBotRunTime]], tbl_dateHistory[#Headers], 0)), "-")</f>
        <v>x</v>
      </c>
      <c r="E1727" s="48" t="str">
        <f>IFERROR(INDEX(tbl_dateHistory[], MATCH(tbl_dailyDashboard[[#This Row],[runDate]:[runDate]], tbl_dateHistory[[runDate]:[runDate]], 0), MATCH(tbl_dailyDashboard[[#Headers],[avgTransactionTime]], tbl_dateHistory[#Headers], 0)), "-")</f>
        <v>x</v>
      </c>
      <c r="F1727" s="5" t="str">
        <f>IFERROR(INDEX(tbl_dateHistory[], MATCH(tbl_dailyDashboard[[#This Row],[runDate]:[runDate]], tbl_dateHistory[[runDate]:[runDate]], 0), MATCH(tbl_dailyDashboard[[#Headers],[botRuns]], tbl_dateHistory[#Headers], 0)), "-")</f>
        <v>x</v>
      </c>
      <c r="G1727" s="6" t="str">
        <f>IFERROR(INDEX(tbl_dateHistory[], MATCH(tbl_dailyDashboard[[#This Row],[runDate]:[runDate]], tbl_dateHistory[[runDate]:[runDate]], 0), MATCH(tbl_dailyDashboard[[#Headers],[totalTransactions]], tbl_dateHistory[#Headers], 0)), "-")</f>
        <v>x</v>
      </c>
      <c r="H1727" s="46" t="str">
        <f>IFERROR(INDEX(tbl_dateHistory[], MATCH(tbl_dailyDashboard[[#This Row],[runDate]:[runDate]], tbl_dateHistory[[runDate]:[runDate]], 0), MATCH(tbl_dailyDashboard[[#Headers],[percentSuccessful]], tbl_dateHistory[#Headers], 0)), "-")</f>
        <v>x</v>
      </c>
      <c r="I1727" s="46" t="str">
        <f>IFERROR(INDEX(tbl_dateHistory[], MATCH(tbl_dailyDashboard[[#This Row],[runDate]:[runDate]], tbl_dateHistory[[runDate]:[runDate]], 0), MATCH(tbl_dailyDashboard[[#Headers],[percentBRE]], tbl_dateHistory[#Headers], 0)), "-")</f>
        <v>x</v>
      </c>
      <c r="J1727" s="47" t="str">
        <f>IFERROR(INDEX(tbl_dateHistory[], MATCH(tbl_dailyDashboard[[#This Row],[runDate]:[runDate]], tbl_dateHistory[[runDate]:[runDate]], 0), MATCH(tbl_dailyDashboard[[#Headers],[percentSystemErrors]], tbl_dateHistory[#Headers], 0)), "-")</f>
        <v>x</v>
      </c>
      <c r="K1727" s="69"/>
    </row>
    <row r="1728" spans="2:11" x14ac:dyDescent="0.3">
      <c r="B1728" s="63"/>
      <c r="C1728" s="45" t="str">
        <f>IFERROR((INDEX(tbl_dateHistory[], tbl_dailyDashboard[[#This Row],[rowLookup]], 1)), "-")</f>
        <v>x</v>
      </c>
      <c r="D1728" s="48" t="str">
        <f>IFERROR(INDEX(tbl_dateHistory[], MATCH(tbl_dailyDashboard[[#This Row],[runDate]:[runDate]], tbl_dateHistory[[runDate]:[runDate]], 0), MATCH(tbl_dailyDashboard[[#Headers],[avgBotRunTime]], tbl_dateHistory[#Headers], 0)), "-")</f>
        <v>x</v>
      </c>
      <c r="E1728" s="48" t="str">
        <f>IFERROR(INDEX(tbl_dateHistory[], MATCH(tbl_dailyDashboard[[#This Row],[runDate]:[runDate]], tbl_dateHistory[[runDate]:[runDate]], 0), MATCH(tbl_dailyDashboard[[#Headers],[avgTransactionTime]], tbl_dateHistory[#Headers], 0)), "-")</f>
        <v>x</v>
      </c>
      <c r="F1728" s="5" t="str">
        <f>IFERROR(INDEX(tbl_dateHistory[], MATCH(tbl_dailyDashboard[[#This Row],[runDate]:[runDate]], tbl_dateHistory[[runDate]:[runDate]], 0), MATCH(tbl_dailyDashboard[[#Headers],[botRuns]], tbl_dateHistory[#Headers], 0)), "-")</f>
        <v>x</v>
      </c>
      <c r="G1728" s="6" t="str">
        <f>IFERROR(INDEX(tbl_dateHistory[], MATCH(tbl_dailyDashboard[[#This Row],[runDate]:[runDate]], tbl_dateHistory[[runDate]:[runDate]], 0), MATCH(tbl_dailyDashboard[[#Headers],[totalTransactions]], tbl_dateHistory[#Headers], 0)), "-")</f>
        <v>x</v>
      </c>
      <c r="H1728" s="46" t="str">
        <f>IFERROR(INDEX(tbl_dateHistory[], MATCH(tbl_dailyDashboard[[#This Row],[runDate]:[runDate]], tbl_dateHistory[[runDate]:[runDate]], 0), MATCH(tbl_dailyDashboard[[#Headers],[percentSuccessful]], tbl_dateHistory[#Headers], 0)), "-")</f>
        <v>x</v>
      </c>
      <c r="I1728" s="46" t="str">
        <f>IFERROR(INDEX(tbl_dateHistory[], MATCH(tbl_dailyDashboard[[#This Row],[runDate]:[runDate]], tbl_dateHistory[[runDate]:[runDate]], 0), MATCH(tbl_dailyDashboard[[#Headers],[percentBRE]], tbl_dateHistory[#Headers], 0)), "-")</f>
        <v>x</v>
      </c>
      <c r="J1728" s="47" t="str">
        <f>IFERROR(INDEX(tbl_dateHistory[], MATCH(tbl_dailyDashboard[[#This Row],[runDate]:[runDate]], tbl_dateHistory[[runDate]:[runDate]], 0), MATCH(tbl_dailyDashboard[[#Headers],[percentSystemErrors]], tbl_dateHistory[#Headers], 0)), "-")</f>
        <v>x</v>
      </c>
      <c r="K1728" s="69"/>
    </row>
    <row r="1729" spans="2:11" x14ac:dyDescent="0.3">
      <c r="B1729" s="63"/>
      <c r="C1729" s="45" t="str">
        <f>IFERROR((INDEX(tbl_dateHistory[], tbl_dailyDashboard[[#This Row],[rowLookup]], 1)), "-")</f>
        <v>x</v>
      </c>
      <c r="D1729" s="48" t="str">
        <f>IFERROR(INDEX(tbl_dateHistory[], MATCH(tbl_dailyDashboard[[#This Row],[runDate]:[runDate]], tbl_dateHistory[[runDate]:[runDate]], 0), MATCH(tbl_dailyDashboard[[#Headers],[avgBotRunTime]], tbl_dateHistory[#Headers], 0)), "-")</f>
        <v>x</v>
      </c>
      <c r="E1729" s="48" t="str">
        <f>IFERROR(INDEX(tbl_dateHistory[], MATCH(tbl_dailyDashboard[[#This Row],[runDate]:[runDate]], tbl_dateHistory[[runDate]:[runDate]], 0), MATCH(tbl_dailyDashboard[[#Headers],[avgTransactionTime]], tbl_dateHistory[#Headers], 0)), "-")</f>
        <v>x</v>
      </c>
      <c r="F1729" s="5" t="str">
        <f>IFERROR(INDEX(tbl_dateHistory[], MATCH(tbl_dailyDashboard[[#This Row],[runDate]:[runDate]], tbl_dateHistory[[runDate]:[runDate]], 0), MATCH(tbl_dailyDashboard[[#Headers],[botRuns]], tbl_dateHistory[#Headers], 0)), "-")</f>
        <v>x</v>
      </c>
      <c r="G1729" s="6" t="str">
        <f>IFERROR(INDEX(tbl_dateHistory[], MATCH(tbl_dailyDashboard[[#This Row],[runDate]:[runDate]], tbl_dateHistory[[runDate]:[runDate]], 0), MATCH(tbl_dailyDashboard[[#Headers],[totalTransactions]], tbl_dateHistory[#Headers], 0)), "-")</f>
        <v>x</v>
      </c>
      <c r="H1729" s="46" t="str">
        <f>IFERROR(INDEX(tbl_dateHistory[], MATCH(tbl_dailyDashboard[[#This Row],[runDate]:[runDate]], tbl_dateHistory[[runDate]:[runDate]], 0), MATCH(tbl_dailyDashboard[[#Headers],[percentSuccessful]], tbl_dateHistory[#Headers], 0)), "-")</f>
        <v>x</v>
      </c>
      <c r="I1729" s="46" t="str">
        <f>IFERROR(INDEX(tbl_dateHistory[], MATCH(tbl_dailyDashboard[[#This Row],[runDate]:[runDate]], tbl_dateHistory[[runDate]:[runDate]], 0), MATCH(tbl_dailyDashboard[[#Headers],[percentBRE]], tbl_dateHistory[#Headers], 0)), "-")</f>
        <v>x</v>
      </c>
      <c r="J1729" s="47" t="str">
        <f>IFERROR(INDEX(tbl_dateHistory[], MATCH(tbl_dailyDashboard[[#This Row],[runDate]:[runDate]], tbl_dateHistory[[runDate]:[runDate]], 0), MATCH(tbl_dailyDashboard[[#Headers],[percentSystemErrors]], tbl_dateHistory[#Headers], 0)), "-")</f>
        <v>x</v>
      </c>
      <c r="K1729" s="69"/>
    </row>
    <row r="1730" spans="2:11" x14ac:dyDescent="0.3">
      <c r="B1730" s="63"/>
      <c r="C1730" s="45" t="str">
        <f>IFERROR((INDEX(tbl_dateHistory[], tbl_dailyDashboard[[#This Row],[rowLookup]], 1)), "-")</f>
        <v>x</v>
      </c>
      <c r="D1730" s="48" t="str">
        <f>IFERROR(INDEX(tbl_dateHistory[], MATCH(tbl_dailyDashboard[[#This Row],[runDate]:[runDate]], tbl_dateHistory[[runDate]:[runDate]], 0), MATCH(tbl_dailyDashboard[[#Headers],[avgBotRunTime]], tbl_dateHistory[#Headers], 0)), "-")</f>
        <v>x</v>
      </c>
      <c r="E1730" s="48" t="str">
        <f>IFERROR(INDEX(tbl_dateHistory[], MATCH(tbl_dailyDashboard[[#This Row],[runDate]:[runDate]], tbl_dateHistory[[runDate]:[runDate]], 0), MATCH(tbl_dailyDashboard[[#Headers],[avgTransactionTime]], tbl_dateHistory[#Headers], 0)), "-")</f>
        <v>x</v>
      </c>
      <c r="F1730" s="5" t="str">
        <f>IFERROR(INDEX(tbl_dateHistory[], MATCH(tbl_dailyDashboard[[#This Row],[runDate]:[runDate]], tbl_dateHistory[[runDate]:[runDate]], 0), MATCH(tbl_dailyDashboard[[#Headers],[botRuns]], tbl_dateHistory[#Headers], 0)), "-")</f>
        <v>x</v>
      </c>
      <c r="G1730" s="6" t="str">
        <f>IFERROR(INDEX(tbl_dateHistory[], MATCH(tbl_dailyDashboard[[#This Row],[runDate]:[runDate]], tbl_dateHistory[[runDate]:[runDate]], 0), MATCH(tbl_dailyDashboard[[#Headers],[totalTransactions]], tbl_dateHistory[#Headers], 0)), "-")</f>
        <v>x</v>
      </c>
      <c r="H1730" s="46" t="str">
        <f>IFERROR(INDEX(tbl_dateHistory[], MATCH(tbl_dailyDashboard[[#This Row],[runDate]:[runDate]], tbl_dateHistory[[runDate]:[runDate]], 0), MATCH(tbl_dailyDashboard[[#Headers],[percentSuccessful]], tbl_dateHistory[#Headers], 0)), "-")</f>
        <v>x</v>
      </c>
      <c r="I1730" s="46" t="str">
        <f>IFERROR(INDEX(tbl_dateHistory[], MATCH(tbl_dailyDashboard[[#This Row],[runDate]:[runDate]], tbl_dateHistory[[runDate]:[runDate]], 0), MATCH(tbl_dailyDashboard[[#Headers],[percentBRE]], tbl_dateHistory[#Headers], 0)), "-")</f>
        <v>x</v>
      </c>
      <c r="J1730" s="47" t="str">
        <f>IFERROR(INDEX(tbl_dateHistory[], MATCH(tbl_dailyDashboard[[#This Row],[runDate]:[runDate]], tbl_dateHistory[[runDate]:[runDate]], 0), MATCH(tbl_dailyDashboard[[#Headers],[percentSystemErrors]], tbl_dateHistory[#Headers], 0)), "-")</f>
        <v>x</v>
      </c>
      <c r="K1730" s="69"/>
    </row>
    <row r="1731" spans="2:11" x14ac:dyDescent="0.3">
      <c r="B1731" s="63"/>
      <c r="C1731" s="45" t="str">
        <f>IFERROR((INDEX(tbl_dateHistory[], tbl_dailyDashboard[[#This Row],[rowLookup]], 1)), "-")</f>
        <v>x</v>
      </c>
      <c r="D1731" s="48" t="str">
        <f>IFERROR(INDEX(tbl_dateHistory[], MATCH(tbl_dailyDashboard[[#This Row],[runDate]:[runDate]], tbl_dateHistory[[runDate]:[runDate]], 0), MATCH(tbl_dailyDashboard[[#Headers],[avgBotRunTime]], tbl_dateHistory[#Headers], 0)), "-")</f>
        <v>x</v>
      </c>
      <c r="E1731" s="48" t="str">
        <f>IFERROR(INDEX(tbl_dateHistory[], MATCH(tbl_dailyDashboard[[#This Row],[runDate]:[runDate]], tbl_dateHistory[[runDate]:[runDate]], 0), MATCH(tbl_dailyDashboard[[#Headers],[avgTransactionTime]], tbl_dateHistory[#Headers], 0)), "-")</f>
        <v>x</v>
      </c>
      <c r="F1731" s="5" t="str">
        <f>IFERROR(INDEX(tbl_dateHistory[], MATCH(tbl_dailyDashboard[[#This Row],[runDate]:[runDate]], tbl_dateHistory[[runDate]:[runDate]], 0), MATCH(tbl_dailyDashboard[[#Headers],[botRuns]], tbl_dateHistory[#Headers], 0)), "-")</f>
        <v>x</v>
      </c>
      <c r="G1731" s="6" t="str">
        <f>IFERROR(INDEX(tbl_dateHistory[], MATCH(tbl_dailyDashboard[[#This Row],[runDate]:[runDate]], tbl_dateHistory[[runDate]:[runDate]], 0), MATCH(tbl_dailyDashboard[[#Headers],[totalTransactions]], tbl_dateHistory[#Headers], 0)), "-")</f>
        <v>x</v>
      </c>
      <c r="H1731" s="46" t="str">
        <f>IFERROR(INDEX(tbl_dateHistory[], MATCH(tbl_dailyDashboard[[#This Row],[runDate]:[runDate]], tbl_dateHistory[[runDate]:[runDate]], 0), MATCH(tbl_dailyDashboard[[#Headers],[percentSuccessful]], tbl_dateHistory[#Headers], 0)), "-")</f>
        <v>x</v>
      </c>
      <c r="I1731" s="46" t="str">
        <f>IFERROR(INDEX(tbl_dateHistory[], MATCH(tbl_dailyDashboard[[#This Row],[runDate]:[runDate]], tbl_dateHistory[[runDate]:[runDate]], 0), MATCH(tbl_dailyDashboard[[#Headers],[percentBRE]], tbl_dateHistory[#Headers], 0)), "-")</f>
        <v>x</v>
      </c>
      <c r="J1731" s="47" t="str">
        <f>IFERROR(INDEX(tbl_dateHistory[], MATCH(tbl_dailyDashboard[[#This Row],[runDate]:[runDate]], tbl_dateHistory[[runDate]:[runDate]], 0), MATCH(tbl_dailyDashboard[[#Headers],[percentSystemErrors]], tbl_dateHistory[#Headers], 0)), "-")</f>
        <v>x</v>
      </c>
      <c r="K1731" s="69"/>
    </row>
    <row r="1732" spans="2:11" x14ac:dyDescent="0.3">
      <c r="B1732" s="63"/>
      <c r="C1732" s="45" t="str">
        <f>IFERROR((INDEX(tbl_dateHistory[], tbl_dailyDashboard[[#This Row],[rowLookup]], 1)), "-")</f>
        <v>x</v>
      </c>
      <c r="D1732" s="48" t="str">
        <f>IFERROR(INDEX(tbl_dateHistory[], MATCH(tbl_dailyDashboard[[#This Row],[runDate]:[runDate]], tbl_dateHistory[[runDate]:[runDate]], 0), MATCH(tbl_dailyDashboard[[#Headers],[avgBotRunTime]], tbl_dateHistory[#Headers], 0)), "-")</f>
        <v>x</v>
      </c>
      <c r="E1732" s="48" t="str">
        <f>IFERROR(INDEX(tbl_dateHistory[], MATCH(tbl_dailyDashboard[[#This Row],[runDate]:[runDate]], tbl_dateHistory[[runDate]:[runDate]], 0), MATCH(tbl_dailyDashboard[[#Headers],[avgTransactionTime]], tbl_dateHistory[#Headers], 0)), "-")</f>
        <v>x</v>
      </c>
      <c r="F1732" s="5" t="str">
        <f>IFERROR(INDEX(tbl_dateHistory[], MATCH(tbl_dailyDashboard[[#This Row],[runDate]:[runDate]], tbl_dateHistory[[runDate]:[runDate]], 0), MATCH(tbl_dailyDashboard[[#Headers],[botRuns]], tbl_dateHistory[#Headers], 0)), "-")</f>
        <v>x</v>
      </c>
      <c r="G1732" s="6" t="str">
        <f>IFERROR(INDEX(tbl_dateHistory[], MATCH(tbl_dailyDashboard[[#This Row],[runDate]:[runDate]], tbl_dateHistory[[runDate]:[runDate]], 0), MATCH(tbl_dailyDashboard[[#Headers],[totalTransactions]], tbl_dateHistory[#Headers], 0)), "-")</f>
        <v>x</v>
      </c>
      <c r="H1732" s="46" t="str">
        <f>IFERROR(INDEX(tbl_dateHistory[], MATCH(tbl_dailyDashboard[[#This Row],[runDate]:[runDate]], tbl_dateHistory[[runDate]:[runDate]], 0), MATCH(tbl_dailyDashboard[[#Headers],[percentSuccessful]], tbl_dateHistory[#Headers], 0)), "-")</f>
        <v>x</v>
      </c>
      <c r="I1732" s="46" t="str">
        <f>IFERROR(INDEX(tbl_dateHistory[], MATCH(tbl_dailyDashboard[[#This Row],[runDate]:[runDate]], tbl_dateHistory[[runDate]:[runDate]], 0), MATCH(tbl_dailyDashboard[[#Headers],[percentBRE]], tbl_dateHistory[#Headers], 0)), "-")</f>
        <v>x</v>
      </c>
      <c r="J1732" s="47" t="str">
        <f>IFERROR(INDEX(tbl_dateHistory[], MATCH(tbl_dailyDashboard[[#This Row],[runDate]:[runDate]], tbl_dateHistory[[runDate]:[runDate]], 0), MATCH(tbl_dailyDashboard[[#Headers],[percentSystemErrors]], tbl_dateHistory[#Headers], 0)), "-")</f>
        <v>x</v>
      </c>
      <c r="K1732" s="69"/>
    </row>
    <row r="1733" spans="2:11" x14ac:dyDescent="0.3">
      <c r="B1733" s="63"/>
      <c r="C1733" s="45" t="str">
        <f>IFERROR((INDEX(tbl_dateHistory[], tbl_dailyDashboard[[#This Row],[rowLookup]], 1)), "-")</f>
        <v>x</v>
      </c>
      <c r="D1733" s="48" t="str">
        <f>IFERROR(INDEX(tbl_dateHistory[], MATCH(tbl_dailyDashboard[[#This Row],[runDate]:[runDate]], tbl_dateHistory[[runDate]:[runDate]], 0), MATCH(tbl_dailyDashboard[[#Headers],[avgBotRunTime]], tbl_dateHistory[#Headers], 0)), "-")</f>
        <v>x</v>
      </c>
      <c r="E1733" s="48" t="str">
        <f>IFERROR(INDEX(tbl_dateHistory[], MATCH(tbl_dailyDashboard[[#This Row],[runDate]:[runDate]], tbl_dateHistory[[runDate]:[runDate]], 0), MATCH(tbl_dailyDashboard[[#Headers],[avgTransactionTime]], tbl_dateHistory[#Headers], 0)), "-")</f>
        <v>x</v>
      </c>
      <c r="F1733" s="5" t="str">
        <f>IFERROR(INDEX(tbl_dateHistory[], MATCH(tbl_dailyDashboard[[#This Row],[runDate]:[runDate]], tbl_dateHistory[[runDate]:[runDate]], 0), MATCH(tbl_dailyDashboard[[#Headers],[botRuns]], tbl_dateHistory[#Headers], 0)), "-")</f>
        <v>x</v>
      </c>
      <c r="G1733" s="6" t="str">
        <f>IFERROR(INDEX(tbl_dateHistory[], MATCH(tbl_dailyDashboard[[#This Row],[runDate]:[runDate]], tbl_dateHistory[[runDate]:[runDate]], 0), MATCH(tbl_dailyDashboard[[#Headers],[totalTransactions]], tbl_dateHistory[#Headers], 0)), "-")</f>
        <v>x</v>
      </c>
      <c r="H1733" s="46" t="str">
        <f>IFERROR(INDEX(tbl_dateHistory[], MATCH(tbl_dailyDashboard[[#This Row],[runDate]:[runDate]], tbl_dateHistory[[runDate]:[runDate]], 0), MATCH(tbl_dailyDashboard[[#Headers],[percentSuccessful]], tbl_dateHistory[#Headers], 0)), "-")</f>
        <v>x</v>
      </c>
      <c r="I1733" s="46" t="str">
        <f>IFERROR(INDEX(tbl_dateHistory[], MATCH(tbl_dailyDashboard[[#This Row],[runDate]:[runDate]], tbl_dateHistory[[runDate]:[runDate]], 0), MATCH(tbl_dailyDashboard[[#Headers],[percentBRE]], tbl_dateHistory[#Headers], 0)), "-")</f>
        <v>x</v>
      </c>
      <c r="J1733" s="47" t="str">
        <f>IFERROR(INDEX(tbl_dateHistory[], MATCH(tbl_dailyDashboard[[#This Row],[runDate]:[runDate]], tbl_dateHistory[[runDate]:[runDate]], 0), MATCH(tbl_dailyDashboard[[#Headers],[percentSystemErrors]], tbl_dateHistory[#Headers], 0)), "-")</f>
        <v>x</v>
      </c>
      <c r="K1733" s="69"/>
    </row>
    <row r="1734" spans="2:11" x14ac:dyDescent="0.3">
      <c r="B1734" s="63"/>
      <c r="C1734" s="45" t="str">
        <f>IFERROR((INDEX(tbl_dateHistory[], tbl_dailyDashboard[[#This Row],[rowLookup]], 1)), "-")</f>
        <v>x</v>
      </c>
      <c r="D1734" s="48" t="str">
        <f>IFERROR(INDEX(tbl_dateHistory[], MATCH(tbl_dailyDashboard[[#This Row],[runDate]:[runDate]], tbl_dateHistory[[runDate]:[runDate]], 0), MATCH(tbl_dailyDashboard[[#Headers],[avgBotRunTime]], tbl_dateHistory[#Headers], 0)), "-")</f>
        <v>x</v>
      </c>
      <c r="E1734" s="48" t="str">
        <f>IFERROR(INDEX(tbl_dateHistory[], MATCH(tbl_dailyDashboard[[#This Row],[runDate]:[runDate]], tbl_dateHistory[[runDate]:[runDate]], 0), MATCH(tbl_dailyDashboard[[#Headers],[avgTransactionTime]], tbl_dateHistory[#Headers], 0)), "-")</f>
        <v>x</v>
      </c>
      <c r="F1734" s="5" t="str">
        <f>IFERROR(INDEX(tbl_dateHistory[], MATCH(tbl_dailyDashboard[[#This Row],[runDate]:[runDate]], tbl_dateHistory[[runDate]:[runDate]], 0), MATCH(tbl_dailyDashboard[[#Headers],[botRuns]], tbl_dateHistory[#Headers], 0)), "-")</f>
        <v>x</v>
      </c>
      <c r="G1734" s="6" t="str">
        <f>IFERROR(INDEX(tbl_dateHistory[], MATCH(tbl_dailyDashboard[[#This Row],[runDate]:[runDate]], tbl_dateHistory[[runDate]:[runDate]], 0), MATCH(tbl_dailyDashboard[[#Headers],[totalTransactions]], tbl_dateHistory[#Headers], 0)), "-")</f>
        <v>x</v>
      </c>
      <c r="H1734" s="46" t="str">
        <f>IFERROR(INDEX(tbl_dateHistory[], MATCH(tbl_dailyDashboard[[#This Row],[runDate]:[runDate]], tbl_dateHistory[[runDate]:[runDate]], 0), MATCH(tbl_dailyDashboard[[#Headers],[percentSuccessful]], tbl_dateHistory[#Headers], 0)), "-")</f>
        <v>x</v>
      </c>
      <c r="I1734" s="46" t="str">
        <f>IFERROR(INDEX(tbl_dateHistory[], MATCH(tbl_dailyDashboard[[#This Row],[runDate]:[runDate]], tbl_dateHistory[[runDate]:[runDate]], 0), MATCH(tbl_dailyDashboard[[#Headers],[percentBRE]], tbl_dateHistory[#Headers], 0)), "-")</f>
        <v>x</v>
      </c>
      <c r="J1734" s="47" t="str">
        <f>IFERROR(INDEX(tbl_dateHistory[], MATCH(tbl_dailyDashboard[[#This Row],[runDate]:[runDate]], tbl_dateHistory[[runDate]:[runDate]], 0), MATCH(tbl_dailyDashboard[[#Headers],[percentSystemErrors]], tbl_dateHistory[#Headers], 0)), "-")</f>
        <v>x</v>
      </c>
      <c r="K1734" s="69"/>
    </row>
    <row r="1735" spans="2:11" x14ac:dyDescent="0.3">
      <c r="B1735" s="63"/>
      <c r="C1735" s="45" t="str">
        <f>IFERROR((INDEX(tbl_dateHistory[], tbl_dailyDashboard[[#This Row],[rowLookup]], 1)), "-")</f>
        <v>x</v>
      </c>
      <c r="D1735" s="48" t="str">
        <f>IFERROR(INDEX(tbl_dateHistory[], MATCH(tbl_dailyDashboard[[#This Row],[runDate]:[runDate]], tbl_dateHistory[[runDate]:[runDate]], 0), MATCH(tbl_dailyDashboard[[#Headers],[avgBotRunTime]], tbl_dateHistory[#Headers], 0)), "-")</f>
        <v>x</v>
      </c>
      <c r="E1735" s="48" t="str">
        <f>IFERROR(INDEX(tbl_dateHistory[], MATCH(tbl_dailyDashboard[[#This Row],[runDate]:[runDate]], tbl_dateHistory[[runDate]:[runDate]], 0), MATCH(tbl_dailyDashboard[[#Headers],[avgTransactionTime]], tbl_dateHistory[#Headers], 0)), "-")</f>
        <v>x</v>
      </c>
      <c r="F1735" s="5" t="str">
        <f>IFERROR(INDEX(tbl_dateHistory[], MATCH(tbl_dailyDashboard[[#This Row],[runDate]:[runDate]], tbl_dateHistory[[runDate]:[runDate]], 0), MATCH(tbl_dailyDashboard[[#Headers],[botRuns]], tbl_dateHistory[#Headers], 0)), "-")</f>
        <v>x</v>
      </c>
      <c r="G1735" s="6" t="str">
        <f>IFERROR(INDEX(tbl_dateHistory[], MATCH(tbl_dailyDashboard[[#This Row],[runDate]:[runDate]], tbl_dateHistory[[runDate]:[runDate]], 0), MATCH(tbl_dailyDashboard[[#Headers],[totalTransactions]], tbl_dateHistory[#Headers], 0)), "-")</f>
        <v>x</v>
      </c>
      <c r="H1735" s="46" t="str">
        <f>IFERROR(INDEX(tbl_dateHistory[], MATCH(tbl_dailyDashboard[[#This Row],[runDate]:[runDate]], tbl_dateHistory[[runDate]:[runDate]], 0), MATCH(tbl_dailyDashboard[[#Headers],[percentSuccessful]], tbl_dateHistory[#Headers], 0)), "-")</f>
        <v>x</v>
      </c>
      <c r="I1735" s="46" t="str">
        <f>IFERROR(INDEX(tbl_dateHistory[], MATCH(tbl_dailyDashboard[[#This Row],[runDate]:[runDate]], tbl_dateHistory[[runDate]:[runDate]], 0), MATCH(tbl_dailyDashboard[[#Headers],[percentBRE]], tbl_dateHistory[#Headers], 0)), "-")</f>
        <v>x</v>
      </c>
      <c r="J1735" s="47" t="str">
        <f>IFERROR(INDEX(tbl_dateHistory[], MATCH(tbl_dailyDashboard[[#This Row],[runDate]:[runDate]], tbl_dateHistory[[runDate]:[runDate]], 0), MATCH(tbl_dailyDashboard[[#Headers],[percentSystemErrors]], tbl_dateHistory[#Headers], 0)), "-")</f>
        <v>x</v>
      </c>
      <c r="K1735" s="69"/>
    </row>
    <row r="1736" spans="2:11" x14ac:dyDescent="0.3">
      <c r="B1736" s="63"/>
      <c r="C1736" s="45" t="str">
        <f>IFERROR((INDEX(tbl_dateHistory[], tbl_dailyDashboard[[#This Row],[rowLookup]], 1)), "-")</f>
        <v>x</v>
      </c>
      <c r="D1736" s="48" t="str">
        <f>IFERROR(INDEX(tbl_dateHistory[], MATCH(tbl_dailyDashboard[[#This Row],[runDate]:[runDate]], tbl_dateHistory[[runDate]:[runDate]], 0), MATCH(tbl_dailyDashboard[[#Headers],[avgBotRunTime]], tbl_dateHistory[#Headers], 0)), "-")</f>
        <v>x</v>
      </c>
      <c r="E1736" s="48" t="str">
        <f>IFERROR(INDEX(tbl_dateHistory[], MATCH(tbl_dailyDashboard[[#This Row],[runDate]:[runDate]], tbl_dateHistory[[runDate]:[runDate]], 0), MATCH(tbl_dailyDashboard[[#Headers],[avgTransactionTime]], tbl_dateHistory[#Headers], 0)), "-")</f>
        <v>x</v>
      </c>
      <c r="F1736" s="5" t="str">
        <f>IFERROR(INDEX(tbl_dateHistory[], MATCH(tbl_dailyDashboard[[#This Row],[runDate]:[runDate]], tbl_dateHistory[[runDate]:[runDate]], 0), MATCH(tbl_dailyDashboard[[#Headers],[botRuns]], tbl_dateHistory[#Headers], 0)), "-")</f>
        <v>x</v>
      </c>
      <c r="G1736" s="6" t="str">
        <f>IFERROR(INDEX(tbl_dateHistory[], MATCH(tbl_dailyDashboard[[#This Row],[runDate]:[runDate]], tbl_dateHistory[[runDate]:[runDate]], 0), MATCH(tbl_dailyDashboard[[#Headers],[totalTransactions]], tbl_dateHistory[#Headers], 0)), "-")</f>
        <v>x</v>
      </c>
      <c r="H1736" s="46" t="str">
        <f>IFERROR(INDEX(tbl_dateHistory[], MATCH(tbl_dailyDashboard[[#This Row],[runDate]:[runDate]], tbl_dateHistory[[runDate]:[runDate]], 0), MATCH(tbl_dailyDashboard[[#Headers],[percentSuccessful]], tbl_dateHistory[#Headers], 0)), "-")</f>
        <v>x</v>
      </c>
      <c r="I1736" s="46" t="str">
        <f>IFERROR(INDEX(tbl_dateHistory[], MATCH(tbl_dailyDashboard[[#This Row],[runDate]:[runDate]], tbl_dateHistory[[runDate]:[runDate]], 0), MATCH(tbl_dailyDashboard[[#Headers],[percentBRE]], tbl_dateHistory[#Headers], 0)), "-")</f>
        <v>x</v>
      </c>
      <c r="J1736" s="47" t="str">
        <f>IFERROR(INDEX(tbl_dateHistory[], MATCH(tbl_dailyDashboard[[#This Row],[runDate]:[runDate]], tbl_dateHistory[[runDate]:[runDate]], 0), MATCH(tbl_dailyDashboard[[#Headers],[percentSystemErrors]], tbl_dateHistory[#Headers], 0)), "-")</f>
        <v>x</v>
      </c>
      <c r="K1736" s="69"/>
    </row>
    <row r="1737" spans="2:11" x14ac:dyDescent="0.3">
      <c r="B1737" s="63"/>
      <c r="C1737" s="45" t="str">
        <f>IFERROR((INDEX(tbl_dateHistory[], tbl_dailyDashboard[[#This Row],[rowLookup]], 1)), "-")</f>
        <v>x</v>
      </c>
      <c r="D1737" s="48" t="str">
        <f>IFERROR(INDEX(tbl_dateHistory[], MATCH(tbl_dailyDashboard[[#This Row],[runDate]:[runDate]], tbl_dateHistory[[runDate]:[runDate]], 0), MATCH(tbl_dailyDashboard[[#Headers],[avgBotRunTime]], tbl_dateHistory[#Headers], 0)), "-")</f>
        <v>x</v>
      </c>
      <c r="E1737" s="48" t="str">
        <f>IFERROR(INDEX(tbl_dateHistory[], MATCH(tbl_dailyDashboard[[#This Row],[runDate]:[runDate]], tbl_dateHistory[[runDate]:[runDate]], 0), MATCH(tbl_dailyDashboard[[#Headers],[avgTransactionTime]], tbl_dateHistory[#Headers], 0)), "-")</f>
        <v>x</v>
      </c>
      <c r="F1737" s="5" t="str">
        <f>IFERROR(INDEX(tbl_dateHistory[], MATCH(tbl_dailyDashboard[[#This Row],[runDate]:[runDate]], tbl_dateHistory[[runDate]:[runDate]], 0), MATCH(tbl_dailyDashboard[[#Headers],[botRuns]], tbl_dateHistory[#Headers], 0)), "-")</f>
        <v>x</v>
      </c>
      <c r="G1737" s="6" t="str">
        <f>IFERROR(INDEX(tbl_dateHistory[], MATCH(tbl_dailyDashboard[[#This Row],[runDate]:[runDate]], tbl_dateHistory[[runDate]:[runDate]], 0), MATCH(tbl_dailyDashboard[[#Headers],[totalTransactions]], tbl_dateHistory[#Headers], 0)), "-")</f>
        <v>x</v>
      </c>
      <c r="H1737" s="46" t="str">
        <f>IFERROR(INDEX(tbl_dateHistory[], MATCH(tbl_dailyDashboard[[#This Row],[runDate]:[runDate]], tbl_dateHistory[[runDate]:[runDate]], 0), MATCH(tbl_dailyDashboard[[#Headers],[percentSuccessful]], tbl_dateHistory[#Headers], 0)), "-")</f>
        <v>x</v>
      </c>
      <c r="I1737" s="46" t="str">
        <f>IFERROR(INDEX(tbl_dateHistory[], MATCH(tbl_dailyDashboard[[#This Row],[runDate]:[runDate]], tbl_dateHistory[[runDate]:[runDate]], 0), MATCH(tbl_dailyDashboard[[#Headers],[percentBRE]], tbl_dateHistory[#Headers], 0)), "-")</f>
        <v>x</v>
      </c>
      <c r="J1737" s="47" t="str">
        <f>IFERROR(INDEX(tbl_dateHistory[], MATCH(tbl_dailyDashboard[[#This Row],[runDate]:[runDate]], tbl_dateHistory[[runDate]:[runDate]], 0), MATCH(tbl_dailyDashboard[[#Headers],[percentSystemErrors]], tbl_dateHistory[#Headers], 0)), "-")</f>
        <v>x</v>
      </c>
      <c r="K1737" s="69"/>
    </row>
    <row r="1738" spans="2:11" x14ac:dyDescent="0.3">
      <c r="B1738" s="63"/>
      <c r="C1738" s="45" t="str">
        <f>IFERROR((INDEX(tbl_dateHistory[], tbl_dailyDashboard[[#This Row],[rowLookup]], 1)), "-")</f>
        <v>x</v>
      </c>
      <c r="D1738" s="48" t="str">
        <f>IFERROR(INDEX(tbl_dateHistory[], MATCH(tbl_dailyDashboard[[#This Row],[runDate]:[runDate]], tbl_dateHistory[[runDate]:[runDate]], 0), MATCH(tbl_dailyDashboard[[#Headers],[avgBotRunTime]], tbl_dateHistory[#Headers], 0)), "-")</f>
        <v>x</v>
      </c>
      <c r="E1738" s="48" t="str">
        <f>IFERROR(INDEX(tbl_dateHistory[], MATCH(tbl_dailyDashboard[[#This Row],[runDate]:[runDate]], tbl_dateHistory[[runDate]:[runDate]], 0), MATCH(tbl_dailyDashboard[[#Headers],[avgTransactionTime]], tbl_dateHistory[#Headers], 0)), "-")</f>
        <v>x</v>
      </c>
      <c r="F1738" s="5" t="str">
        <f>IFERROR(INDEX(tbl_dateHistory[], MATCH(tbl_dailyDashboard[[#This Row],[runDate]:[runDate]], tbl_dateHistory[[runDate]:[runDate]], 0), MATCH(tbl_dailyDashboard[[#Headers],[botRuns]], tbl_dateHistory[#Headers], 0)), "-")</f>
        <v>x</v>
      </c>
      <c r="G1738" s="6" t="str">
        <f>IFERROR(INDEX(tbl_dateHistory[], MATCH(tbl_dailyDashboard[[#This Row],[runDate]:[runDate]], tbl_dateHistory[[runDate]:[runDate]], 0), MATCH(tbl_dailyDashboard[[#Headers],[totalTransactions]], tbl_dateHistory[#Headers], 0)), "-")</f>
        <v>x</v>
      </c>
      <c r="H1738" s="46" t="str">
        <f>IFERROR(INDEX(tbl_dateHistory[], MATCH(tbl_dailyDashboard[[#This Row],[runDate]:[runDate]], tbl_dateHistory[[runDate]:[runDate]], 0), MATCH(tbl_dailyDashboard[[#Headers],[percentSuccessful]], tbl_dateHistory[#Headers], 0)), "-")</f>
        <v>x</v>
      </c>
      <c r="I1738" s="46" t="str">
        <f>IFERROR(INDEX(tbl_dateHistory[], MATCH(tbl_dailyDashboard[[#This Row],[runDate]:[runDate]], tbl_dateHistory[[runDate]:[runDate]], 0), MATCH(tbl_dailyDashboard[[#Headers],[percentBRE]], tbl_dateHistory[#Headers], 0)), "-")</f>
        <v>x</v>
      </c>
      <c r="J1738" s="47" t="str">
        <f>IFERROR(INDEX(tbl_dateHistory[], MATCH(tbl_dailyDashboard[[#This Row],[runDate]:[runDate]], tbl_dateHistory[[runDate]:[runDate]], 0), MATCH(tbl_dailyDashboard[[#Headers],[percentSystemErrors]], tbl_dateHistory[#Headers], 0)), "-")</f>
        <v>x</v>
      </c>
      <c r="K1738" s="69"/>
    </row>
    <row r="1739" spans="2:11" x14ac:dyDescent="0.3">
      <c r="B1739" s="63"/>
      <c r="C1739" s="45" t="str">
        <f>IFERROR((INDEX(tbl_dateHistory[], tbl_dailyDashboard[[#This Row],[rowLookup]], 1)), "-")</f>
        <v>x</v>
      </c>
      <c r="D1739" s="48" t="str">
        <f>IFERROR(INDEX(tbl_dateHistory[], MATCH(tbl_dailyDashboard[[#This Row],[runDate]:[runDate]], tbl_dateHistory[[runDate]:[runDate]], 0), MATCH(tbl_dailyDashboard[[#Headers],[avgBotRunTime]], tbl_dateHistory[#Headers], 0)), "-")</f>
        <v>x</v>
      </c>
      <c r="E1739" s="48" t="str">
        <f>IFERROR(INDEX(tbl_dateHistory[], MATCH(tbl_dailyDashboard[[#This Row],[runDate]:[runDate]], tbl_dateHistory[[runDate]:[runDate]], 0), MATCH(tbl_dailyDashboard[[#Headers],[avgTransactionTime]], tbl_dateHistory[#Headers], 0)), "-")</f>
        <v>x</v>
      </c>
      <c r="F1739" s="5" t="str">
        <f>IFERROR(INDEX(tbl_dateHistory[], MATCH(tbl_dailyDashboard[[#This Row],[runDate]:[runDate]], tbl_dateHistory[[runDate]:[runDate]], 0), MATCH(tbl_dailyDashboard[[#Headers],[botRuns]], tbl_dateHistory[#Headers], 0)), "-")</f>
        <v>x</v>
      </c>
      <c r="G1739" s="6" t="str">
        <f>IFERROR(INDEX(tbl_dateHistory[], MATCH(tbl_dailyDashboard[[#This Row],[runDate]:[runDate]], tbl_dateHistory[[runDate]:[runDate]], 0), MATCH(tbl_dailyDashboard[[#Headers],[totalTransactions]], tbl_dateHistory[#Headers], 0)), "-")</f>
        <v>x</v>
      </c>
      <c r="H1739" s="46" t="str">
        <f>IFERROR(INDEX(tbl_dateHistory[], MATCH(tbl_dailyDashboard[[#This Row],[runDate]:[runDate]], tbl_dateHistory[[runDate]:[runDate]], 0), MATCH(tbl_dailyDashboard[[#Headers],[percentSuccessful]], tbl_dateHistory[#Headers], 0)), "-")</f>
        <v>x</v>
      </c>
      <c r="I1739" s="46" t="str">
        <f>IFERROR(INDEX(tbl_dateHistory[], MATCH(tbl_dailyDashboard[[#This Row],[runDate]:[runDate]], tbl_dateHistory[[runDate]:[runDate]], 0), MATCH(tbl_dailyDashboard[[#Headers],[percentBRE]], tbl_dateHistory[#Headers], 0)), "-")</f>
        <v>x</v>
      </c>
      <c r="J1739" s="47" t="str">
        <f>IFERROR(INDEX(tbl_dateHistory[], MATCH(tbl_dailyDashboard[[#This Row],[runDate]:[runDate]], tbl_dateHistory[[runDate]:[runDate]], 0), MATCH(tbl_dailyDashboard[[#Headers],[percentSystemErrors]], tbl_dateHistory[#Headers], 0)), "-")</f>
        <v>x</v>
      </c>
      <c r="K1739" s="69"/>
    </row>
    <row r="1740" spans="2:11" x14ac:dyDescent="0.3">
      <c r="B1740" s="63"/>
      <c r="C1740" s="45" t="str">
        <f>IFERROR((INDEX(tbl_dateHistory[], tbl_dailyDashboard[[#This Row],[rowLookup]], 1)), "-")</f>
        <v>x</v>
      </c>
      <c r="D1740" s="48" t="str">
        <f>IFERROR(INDEX(tbl_dateHistory[], MATCH(tbl_dailyDashboard[[#This Row],[runDate]:[runDate]], tbl_dateHistory[[runDate]:[runDate]], 0), MATCH(tbl_dailyDashboard[[#Headers],[avgBotRunTime]], tbl_dateHistory[#Headers], 0)), "-")</f>
        <v>x</v>
      </c>
      <c r="E1740" s="48" t="str">
        <f>IFERROR(INDEX(tbl_dateHistory[], MATCH(tbl_dailyDashboard[[#This Row],[runDate]:[runDate]], tbl_dateHistory[[runDate]:[runDate]], 0), MATCH(tbl_dailyDashboard[[#Headers],[avgTransactionTime]], tbl_dateHistory[#Headers], 0)), "-")</f>
        <v>x</v>
      </c>
      <c r="F1740" s="5" t="str">
        <f>IFERROR(INDEX(tbl_dateHistory[], MATCH(tbl_dailyDashboard[[#This Row],[runDate]:[runDate]], tbl_dateHistory[[runDate]:[runDate]], 0), MATCH(tbl_dailyDashboard[[#Headers],[botRuns]], tbl_dateHistory[#Headers], 0)), "-")</f>
        <v>x</v>
      </c>
      <c r="G1740" s="6" t="str">
        <f>IFERROR(INDEX(tbl_dateHistory[], MATCH(tbl_dailyDashboard[[#This Row],[runDate]:[runDate]], tbl_dateHistory[[runDate]:[runDate]], 0), MATCH(tbl_dailyDashboard[[#Headers],[totalTransactions]], tbl_dateHistory[#Headers], 0)), "-")</f>
        <v>x</v>
      </c>
      <c r="H1740" s="46" t="str">
        <f>IFERROR(INDEX(tbl_dateHistory[], MATCH(tbl_dailyDashboard[[#This Row],[runDate]:[runDate]], tbl_dateHistory[[runDate]:[runDate]], 0), MATCH(tbl_dailyDashboard[[#Headers],[percentSuccessful]], tbl_dateHistory[#Headers], 0)), "-")</f>
        <v>x</v>
      </c>
      <c r="I1740" s="46" t="str">
        <f>IFERROR(INDEX(tbl_dateHistory[], MATCH(tbl_dailyDashboard[[#This Row],[runDate]:[runDate]], tbl_dateHistory[[runDate]:[runDate]], 0), MATCH(tbl_dailyDashboard[[#Headers],[percentBRE]], tbl_dateHistory[#Headers], 0)), "-")</f>
        <v>x</v>
      </c>
      <c r="J1740" s="47" t="str">
        <f>IFERROR(INDEX(tbl_dateHistory[], MATCH(tbl_dailyDashboard[[#This Row],[runDate]:[runDate]], tbl_dateHistory[[runDate]:[runDate]], 0), MATCH(tbl_dailyDashboard[[#Headers],[percentSystemErrors]], tbl_dateHistory[#Headers], 0)), "-")</f>
        <v>x</v>
      </c>
      <c r="K1740" s="69"/>
    </row>
    <row r="1741" spans="2:11" x14ac:dyDescent="0.3">
      <c r="B1741" s="63"/>
      <c r="C1741" s="45" t="str">
        <f>IFERROR((INDEX(tbl_dateHistory[], tbl_dailyDashboard[[#This Row],[rowLookup]], 1)), "-")</f>
        <v>x</v>
      </c>
      <c r="D1741" s="48" t="str">
        <f>IFERROR(INDEX(tbl_dateHistory[], MATCH(tbl_dailyDashboard[[#This Row],[runDate]:[runDate]], tbl_dateHistory[[runDate]:[runDate]], 0), MATCH(tbl_dailyDashboard[[#Headers],[avgBotRunTime]], tbl_dateHistory[#Headers], 0)), "-")</f>
        <v>x</v>
      </c>
      <c r="E1741" s="48" t="str">
        <f>IFERROR(INDEX(tbl_dateHistory[], MATCH(tbl_dailyDashboard[[#This Row],[runDate]:[runDate]], tbl_dateHistory[[runDate]:[runDate]], 0), MATCH(tbl_dailyDashboard[[#Headers],[avgTransactionTime]], tbl_dateHistory[#Headers], 0)), "-")</f>
        <v>x</v>
      </c>
      <c r="F1741" s="5" t="str">
        <f>IFERROR(INDEX(tbl_dateHistory[], MATCH(tbl_dailyDashboard[[#This Row],[runDate]:[runDate]], tbl_dateHistory[[runDate]:[runDate]], 0), MATCH(tbl_dailyDashboard[[#Headers],[botRuns]], tbl_dateHistory[#Headers], 0)), "-")</f>
        <v>x</v>
      </c>
      <c r="G1741" s="6" t="str">
        <f>IFERROR(INDEX(tbl_dateHistory[], MATCH(tbl_dailyDashboard[[#This Row],[runDate]:[runDate]], tbl_dateHistory[[runDate]:[runDate]], 0), MATCH(tbl_dailyDashboard[[#Headers],[totalTransactions]], tbl_dateHistory[#Headers], 0)), "-")</f>
        <v>x</v>
      </c>
      <c r="H1741" s="46" t="str">
        <f>IFERROR(INDEX(tbl_dateHistory[], MATCH(tbl_dailyDashboard[[#This Row],[runDate]:[runDate]], tbl_dateHistory[[runDate]:[runDate]], 0), MATCH(tbl_dailyDashboard[[#Headers],[percentSuccessful]], tbl_dateHistory[#Headers], 0)), "-")</f>
        <v>x</v>
      </c>
      <c r="I1741" s="46" t="str">
        <f>IFERROR(INDEX(tbl_dateHistory[], MATCH(tbl_dailyDashboard[[#This Row],[runDate]:[runDate]], tbl_dateHistory[[runDate]:[runDate]], 0), MATCH(tbl_dailyDashboard[[#Headers],[percentBRE]], tbl_dateHistory[#Headers], 0)), "-")</f>
        <v>x</v>
      </c>
      <c r="J1741" s="47" t="str">
        <f>IFERROR(INDEX(tbl_dateHistory[], MATCH(tbl_dailyDashboard[[#This Row],[runDate]:[runDate]], tbl_dateHistory[[runDate]:[runDate]], 0), MATCH(tbl_dailyDashboard[[#Headers],[percentSystemErrors]], tbl_dateHistory[#Headers], 0)), "-")</f>
        <v>x</v>
      </c>
      <c r="K1741" s="69"/>
    </row>
    <row r="1742" spans="2:11" x14ac:dyDescent="0.3">
      <c r="B1742" s="63"/>
      <c r="C1742" s="45" t="str">
        <f>IFERROR((INDEX(tbl_dateHistory[], tbl_dailyDashboard[[#This Row],[rowLookup]], 1)), "-")</f>
        <v>x</v>
      </c>
      <c r="D1742" s="48" t="str">
        <f>IFERROR(INDEX(tbl_dateHistory[], MATCH(tbl_dailyDashboard[[#This Row],[runDate]:[runDate]], tbl_dateHistory[[runDate]:[runDate]], 0), MATCH(tbl_dailyDashboard[[#Headers],[avgBotRunTime]], tbl_dateHistory[#Headers], 0)), "-")</f>
        <v>x</v>
      </c>
      <c r="E1742" s="48" t="str">
        <f>IFERROR(INDEX(tbl_dateHistory[], MATCH(tbl_dailyDashboard[[#This Row],[runDate]:[runDate]], tbl_dateHistory[[runDate]:[runDate]], 0), MATCH(tbl_dailyDashboard[[#Headers],[avgTransactionTime]], tbl_dateHistory[#Headers], 0)), "-")</f>
        <v>x</v>
      </c>
      <c r="F1742" s="5" t="str">
        <f>IFERROR(INDEX(tbl_dateHistory[], MATCH(tbl_dailyDashboard[[#This Row],[runDate]:[runDate]], tbl_dateHistory[[runDate]:[runDate]], 0), MATCH(tbl_dailyDashboard[[#Headers],[botRuns]], tbl_dateHistory[#Headers], 0)), "-")</f>
        <v>x</v>
      </c>
      <c r="G1742" s="6" t="str">
        <f>IFERROR(INDEX(tbl_dateHistory[], MATCH(tbl_dailyDashboard[[#This Row],[runDate]:[runDate]], tbl_dateHistory[[runDate]:[runDate]], 0), MATCH(tbl_dailyDashboard[[#Headers],[totalTransactions]], tbl_dateHistory[#Headers], 0)), "-")</f>
        <v>x</v>
      </c>
      <c r="H1742" s="46" t="str">
        <f>IFERROR(INDEX(tbl_dateHistory[], MATCH(tbl_dailyDashboard[[#This Row],[runDate]:[runDate]], tbl_dateHistory[[runDate]:[runDate]], 0), MATCH(tbl_dailyDashboard[[#Headers],[percentSuccessful]], tbl_dateHistory[#Headers], 0)), "-")</f>
        <v>x</v>
      </c>
      <c r="I1742" s="46" t="str">
        <f>IFERROR(INDEX(tbl_dateHistory[], MATCH(tbl_dailyDashboard[[#This Row],[runDate]:[runDate]], tbl_dateHistory[[runDate]:[runDate]], 0), MATCH(tbl_dailyDashboard[[#Headers],[percentBRE]], tbl_dateHistory[#Headers], 0)), "-")</f>
        <v>x</v>
      </c>
      <c r="J1742" s="47" t="str">
        <f>IFERROR(INDEX(tbl_dateHistory[], MATCH(tbl_dailyDashboard[[#This Row],[runDate]:[runDate]], tbl_dateHistory[[runDate]:[runDate]], 0), MATCH(tbl_dailyDashboard[[#Headers],[percentSystemErrors]], tbl_dateHistory[#Headers], 0)), "-")</f>
        <v>x</v>
      </c>
      <c r="K1742" s="69"/>
    </row>
    <row r="1743" spans="2:11" x14ac:dyDescent="0.3">
      <c r="B1743" s="63"/>
      <c r="C1743" s="45" t="str">
        <f>IFERROR((INDEX(tbl_dateHistory[], tbl_dailyDashboard[[#This Row],[rowLookup]], 1)), "-")</f>
        <v>x</v>
      </c>
      <c r="D1743" s="48" t="str">
        <f>IFERROR(INDEX(tbl_dateHistory[], MATCH(tbl_dailyDashboard[[#This Row],[runDate]:[runDate]], tbl_dateHistory[[runDate]:[runDate]], 0), MATCH(tbl_dailyDashboard[[#Headers],[avgBotRunTime]], tbl_dateHistory[#Headers], 0)), "-")</f>
        <v>x</v>
      </c>
      <c r="E1743" s="48" t="str">
        <f>IFERROR(INDEX(tbl_dateHistory[], MATCH(tbl_dailyDashboard[[#This Row],[runDate]:[runDate]], tbl_dateHistory[[runDate]:[runDate]], 0), MATCH(tbl_dailyDashboard[[#Headers],[avgTransactionTime]], tbl_dateHistory[#Headers], 0)), "-")</f>
        <v>x</v>
      </c>
      <c r="F1743" s="5" t="str">
        <f>IFERROR(INDEX(tbl_dateHistory[], MATCH(tbl_dailyDashboard[[#This Row],[runDate]:[runDate]], tbl_dateHistory[[runDate]:[runDate]], 0), MATCH(tbl_dailyDashboard[[#Headers],[botRuns]], tbl_dateHistory[#Headers], 0)), "-")</f>
        <v>x</v>
      </c>
      <c r="G1743" s="6" t="str">
        <f>IFERROR(INDEX(tbl_dateHistory[], MATCH(tbl_dailyDashboard[[#This Row],[runDate]:[runDate]], tbl_dateHistory[[runDate]:[runDate]], 0), MATCH(tbl_dailyDashboard[[#Headers],[totalTransactions]], tbl_dateHistory[#Headers], 0)), "-")</f>
        <v>x</v>
      </c>
      <c r="H1743" s="46" t="str">
        <f>IFERROR(INDEX(tbl_dateHistory[], MATCH(tbl_dailyDashboard[[#This Row],[runDate]:[runDate]], tbl_dateHistory[[runDate]:[runDate]], 0), MATCH(tbl_dailyDashboard[[#Headers],[percentSuccessful]], tbl_dateHistory[#Headers], 0)), "-")</f>
        <v>x</v>
      </c>
      <c r="I1743" s="46" t="str">
        <f>IFERROR(INDEX(tbl_dateHistory[], MATCH(tbl_dailyDashboard[[#This Row],[runDate]:[runDate]], tbl_dateHistory[[runDate]:[runDate]], 0), MATCH(tbl_dailyDashboard[[#Headers],[percentBRE]], tbl_dateHistory[#Headers], 0)), "-")</f>
        <v>x</v>
      </c>
      <c r="J1743" s="47" t="str">
        <f>IFERROR(INDEX(tbl_dateHistory[], MATCH(tbl_dailyDashboard[[#This Row],[runDate]:[runDate]], tbl_dateHistory[[runDate]:[runDate]], 0), MATCH(tbl_dailyDashboard[[#Headers],[percentSystemErrors]], tbl_dateHistory[#Headers], 0)), "-")</f>
        <v>x</v>
      </c>
      <c r="K1743" s="69"/>
    </row>
    <row r="1744" spans="2:11" x14ac:dyDescent="0.3">
      <c r="B1744" s="63"/>
      <c r="C1744" s="45" t="str">
        <f>IFERROR((INDEX(tbl_dateHistory[], tbl_dailyDashboard[[#This Row],[rowLookup]], 1)), "-")</f>
        <v>x</v>
      </c>
      <c r="D1744" s="48" t="str">
        <f>IFERROR(INDEX(tbl_dateHistory[], MATCH(tbl_dailyDashboard[[#This Row],[runDate]:[runDate]], tbl_dateHistory[[runDate]:[runDate]], 0), MATCH(tbl_dailyDashboard[[#Headers],[avgBotRunTime]], tbl_dateHistory[#Headers], 0)), "-")</f>
        <v>x</v>
      </c>
      <c r="E1744" s="48" t="str">
        <f>IFERROR(INDEX(tbl_dateHistory[], MATCH(tbl_dailyDashboard[[#This Row],[runDate]:[runDate]], tbl_dateHistory[[runDate]:[runDate]], 0), MATCH(tbl_dailyDashboard[[#Headers],[avgTransactionTime]], tbl_dateHistory[#Headers], 0)), "-")</f>
        <v>x</v>
      </c>
      <c r="F1744" s="5" t="str">
        <f>IFERROR(INDEX(tbl_dateHistory[], MATCH(tbl_dailyDashboard[[#This Row],[runDate]:[runDate]], tbl_dateHistory[[runDate]:[runDate]], 0), MATCH(tbl_dailyDashboard[[#Headers],[botRuns]], tbl_dateHistory[#Headers], 0)), "-")</f>
        <v>x</v>
      </c>
      <c r="G1744" s="6" t="str">
        <f>IFERROR(INDEX(tbl_dateHistory[], MATCH(tbl_dailyDashboard[[#This Row],[runDate]:[runDate]], tbl_dateHistory[[runDate]:[runDate]], 0), MATCH(tbl_dailyDashboard[[#Headers],[totalTransactions]], tbl_dateHistory[#Headers], 0)), "-")</f>
        <v>x</v>
      </c>
      <c r="H1744" s="46" t="str">
        <f>IFERROR(INDEX(tbl_dateHistory[], MATCH(tbl_dailyDashboard[[#This Row],[runDate]:[runDate]], tbl_dateHistory[[runDate]:[runDate]], 0), MATCH(tbl_dailyDashboard[[#Headers],[percentSuccessful]], tbl_dateHistory[#Headers], 0)), "-")</f>
        <v>x</v>
      </c>
      <c r="I1744" s="46" t="str">
        <f>IFERROR(INDEX(tbl_dateHistory[], MATCH(tbl_dailyDashboard[[#This Row],[runDate]:[runDate]], tbl_dateHistory[[runDate]:[runDate]], 0), MATCH(tbl_dailyDashboard[[#Headers],[percentBRE]], tbl_dateHistory[#Headers], 0)), "-")</f>
        <v>x</v>
      </c>
      <c r="J1744" s="47" t="str">
        <f>IFERROR(INDEX(tbl_dateHistory[], MATCH(tbl_dailyDashboard[[#This Row],[runDate]:[runDate]], tbl_dateHistory[[runDate]:[runDate]], 0), MATCH(tbl_dailyDashboard[[#Headers],[percentSystemErrors]], tbl_dateHistory[#Headers], 0)), "-")</f>
        <v>x</v>
      </c>
      <c r="K1744" s="69"/>
    </row>
    <row r="1745" spans="2:11" x14ac:dyDescent="0.3">
      <c r="B1745" s="63"/>
      <c r="C1745" s="45" t="str">
        <f>IFERROR((INDEX(tbl_dateHistory[], tbl_dailyDashboard[[#This Row],[rowLookup]], 1)), "-")</f>
        <v>x</v>
      </c>
      <c r="D1745" s="48" t="str">
        <f>IFERROR(INDEX(tbl_dateHistory[], MATCH(tbl_dailyDashboard[[#This Row],[runDate]:[runDate]], tbl_dateHistory[[runDate]:[runDate]], 0), MATCH(tbl_dailyDashboard[[#Headers],[avgBotRunTime]], tbl_dateHistory[#Headers], 0)), "-")</f>
        <v>x</v>
      </c>
      <c r="E1745" s="48" t="str">
        <f>IFERROR(INDEX(tbl_dateHistory[], MATCH(tbl_dailyDashboard[[#This Row],[runDate]:[runDate]], tbl_dateHistory[[runDate]:[runDate]], 0), MATCH(tbl_dailyDashboard[[#Headers],[avgTransactionTime]], tbl_dateHistory[#Headers], 0)), "-")</f>
        <v>x</v>
      </c>
      <c r="F1745" s="5" t="str">
        <f>IFERROR(INDEX(tbl_dateHistory[], MATCH(tbl_dailyDashboard[[#This Row],[runDate]:[runDate]], tbl_dateHistory[[runDate]:[runDate]], 0), MATCH(tbl_dailyDashboard[[#Headers],[botRuns]], tbl_dateHistory[#Headers], 0)), "-")</f>
        <v>x</v>
      </c>
      <c r="G1745" s="6" t="str">
        <f>IFERROR(INDEX(tbl_dateHistory[], MATCH(tbl_dailyDashboard[[#This Row],[runDate]:[runDate]], tbl_dateHistory[[runDate]:[runDate]], 0), MATCH(tbl_dailyDashboard[[#Headers],[totalTransactions]], tbl_dateHistory[#Headers], 0)), "-")</f>
        <v>x</v>
      </c>
      <c r="H1745" s="46" t="str">
        <f>IFERROR(INDEX(tbl_dateHistory[], MATCH(tbl_dailyDashboard[[#This Row],[runDate]:[runDate]], tbl_dateHistory[[runDate]:[runDate]], 0), MATCH(tbl_dailyDashboard[[#Headers],[percentSuccessful]], tbl_dateHistory[#Headers], 0)), "-")</f>
        <v>x</v>
      </c>
      <c r="I1745" s="46" t="str">
        <f>IFERROR(INDEX(tbl_dateHistory[], MATCH(tbl_dailyDashboard[[#This Row],[runDate]:[runDate]], tbl_dateHistory[[runDate]:[runDate]], 0), MATCH(tbl_dailyDashboard[[#Headers],[percentBRE]], tbl_dateHistory[#Headers], 0)), "-")</f>
        <v>x</v>
      </c>
      <c r="J1745" s="47" t="str">
        <f>IFERROR(INDEX(tbl_dateHistory[], MATCH(tbl_dailyDashboard[[#This Row],[runDate]:[runDate]], tbl_dateHistory[[runDate]:[runDate]], 0), MATCH(tbl_dailyDashboard[[#Headers],[percentSystemErrors]], tbl_dateHistory[#Headers], 0)), "-")</f>
        <v>x</v>
      </c>
      <c r="K1745" s="69"/>
    </row>
    <row r="1746" spans="2:11" x14ac:dyDescent="0.3">
      <c r="B1746" s="63"/>
      <c r="C1746" s="45" t="str">
        <f>IFERROR((INDEX(tbl_dateHistory[], tbl_dailyDashboard[[#This Row],[rowLookup]], 1)), "-")</f>
        <v>x</v>
      </c>
      <c r="D1746" s="48" t="str">
        <f>IFERROR(INDEX(tbl_dateHistory[], MATCH(tbl_dailyDashboard[[#This Row],[runDate]:[runDate]], tbl_dateHistory[[runDate]:[runDate]], 0), MATCH(tbl_dailyDashboard[[#Headers],[avgBotRunTime]], tbl_dateHistory[#Headers], 0)), "-")</f>
        <v>x</v>
      </c>
      <c r="E1746" s="48" t="str">
        <f>IFERROR(INDEX(tbl_dateHistory[], MATCH(tbl_dailyDashboard[[#This Row],[runDate]:[runDate]], tbl_dateHistory[[runDate]:[runDate]], 0), MATCH(tbl_dailyDashboard[[#Headers],[avgTransactionTime]], tbl_dateHistory[#Headers], 0)), "-")</f>
        <v>x</v>
      </c>
      <c r="F1746" s="5" t="str">
        <f>IFERROR(INDEX(tbl_dateHistory[], MATCH(tbl_dailyDashboard[[#This Row],[runDate]:[runDate]], tbl_dateHistory[[runDate]:[runDate]], 0), MATCH(tbl_dailyDashboard[[#Headers],[botRuns]], tbl_dateHistory[#Headers], 0)), "-")</f>
        <v>x</v>
      </c>
      <c r="G1746" s="6" t="str">
        <f>IFERROR(INDEX(tbl_dateHistory[], MATCH(tbl_dailyDashboard[[#This Row],[runDate]:[runDate]], tbl_dateHistory[[runDate]:[runDate]], 0), MATCH(tbl_dailyDashboard[[#Headers],[totalTransactions]], tbl_dateHistory[#Headers], 0)), "-")</f>
        <v>x</v>
      </c>
      <c r="H1746" s="46" t="str">
        <f>IFERROR(INDEX(tbl_dateHistory[], MATCH(tbl_dailyDashboard[[#This Row],[runDate]:[runDate]], tbl_dateHistory[[runDate]:[runDate]], 0), MATCH(tbl_dailyDashboard[[#Headers],[percentSuccessful]], tbl_dateHistory[#Headers], 0)), "-")</f>
        <v>x</v>
      </c>
      <c r="I1746" s="46" t="str">
        <f>IFERROR(INDEX(tbl_dateHistory[], MATCH(tbl_dailyDashboard[[#This Row],[runDate]:[runDate]], tbl_dateHistory[[runDate]:[runDate]], 0), MATCH(tbl_dailyDashboard[[#Headers],[percentBRE]], tbl_dateHistory[#Headers], 0)), "-")</f>
        <v>x</v>
      </c>
      <c r="J1746" s="47" t="str">
        <f>IFERROR(INDEX(tbl_dateHistory[], MATCH(tbl_dailyDashboard[[#This Row],[runDate]:[runDate]], tbl_dateHistory[[runDate]:[runDate]], 0), MATCH(tbl_dailyDashboard[[#Headers],[percentSystemErrors]], tbl_dateHistory[#Headers], 0)), "-")</f>
        <v>x</v>
      </c>
      <c r="K1746" s="69"/>
    </row>
    <row r="1747" spans="2:11" x14ac:dyDescent="0.3">
      <c r="B1747" s="63"/>
      <c r="C1747" s="45" t="str">
        <f>IFERROR((INDEX(tbl_dateHistory[], tbl_dailyDashboard[[#This Row],[rowLookup]], 1)), "-")</f>
        <v>x</v>
      </c>
      <c r="D1747" s="48" t="str">
        <f>IFERROR(INDEX(tbl_dateHistory[], MATCH(tbl_dailyDashboard[[#This Row],[runDate]:[runDate]], tbl_dateHistory[[runDate]:[runDate]], 0), MATCH(tbl_dailyDashboard[[#Headers],[avgBotRunTime]], tbl_dateHistory[#Headers], 0)), "-")</f>
        <v>x</v>
      </c>
      <c r="E1747" s="48" t="str">
        <f>IFERROR(INDEX(tbl_dateHistory[], MATCH(tbl_dailyDashboard[[#This Row],[runDate]:[runDate]], tbl_dateHistory[[runDate]:[runDate]], 0), MATCH(tbl_dailyDashboard[[#Headers],[avgTransactionTime]], tbl_dateHistory[#Headers], 0)), "-")</f>
        <v>x</v>
      </c>
      <c r="F1747" s="5" t="str">
        <f>IFERROR(INDEX(tbl_dateHistory[], MATCH(tbl_dailyDashboard[[#This Row],[runDate]:[runDate]], tbl_dateHistory[[runDate]:[runDate]], 0), MATCH(tbl_dailyDashboard[[#Headers],[botRuns]], tbl_dateHistory[#Headers], 0)), "-")</f>
        <v>x</v>
      </c>
      <c r="G1747" s="6" t="str">
        <f>IFERROR(INDEX(tbl_dateHistory[], MATCH(tbl_dailyDashboard[[#This Row],[runDate]:[runDate]], tbl_dateHistory[[runDate]:[runDate]], 0), MATCH(tbl_dailyDashboard[[#Headers],[totalTransactions]], tbl_dateHistory[#Headers], 0)), "-")</f>
        <v>x</v>
      </c>
      <c r="H1747" s="46" t="str">
        <f>IFERROR(INDEX(tbl_dateHistory[], MATCH(tbl_dailyDashboard[[#This Row],[runDate]:[runDate]], tbl_dateHistory[[runDate]:[runDate]], 0), MATCH(tbl_dailyDashboard[[#Headers],[percentSuccessful]], tbl_dateHistory[#Headers], 0)), "-")</f>
        <v>x</v>
      </c>
      <c r="I1747" s="46" t="str">
        <f>IFERROR(INDEX(tbl_dateHistory[], MATCH(tbl_dailyDashboard[[#This Row],[runDate]:[runDate]], tbl_dateHistory[[runDate]:[runDate]], 0), MATCH(tbl_dailyDashboard[[#Headers],[percentBRE]], tbl_dateHistory[#Headers], 0)), "-")</f>
        <v>x</v>
      </c>
      <c r="J1747" s="47" t="str">
        <f>IFERROR(INDEX(tbl_dateHistory[], MATCH(tbl_dailyDashboard[[#This Row],[runDate]:[runDate]], tbl_dateHistory[[runDate]:[runDate]], 0), MATCH(tbl_dailyDashboard[[#Headers],[percentSystemErrors]], tbl_dateHistory[#Headers], 0)), "-")</f>
        <v>x</v>
      </c>
      <c r="K1747" s="69"/>
    </row>
    <row r="1748" spans="2:11" x14ac:dyDescent="0.3">
      <c r="B1748" s="63"/>
      <c r="C1748" s="45" t="str">
        <f>IFERROR((INDEX(tbl_dateHistory[], tbl_dailyDashboard[[#This Row],[rowLookup]], 1)), "-")</f>
        <v>x</v>
      </c>
      <c r="D1748" s="48" t="str">
        <f>IFERROR(INDEX(tbl_dateHistory[], MATCH(tbl_dailyDashboard[[#This Row],[runDate]:[runDate]], tbl_dateHistory[[runDate]:[runDate]], 0), MATCH(tbl_dailyDashboard[[#Headers],[avgBotRunTime]], tbl_dateHistory[#Headers], 0)), "-")</f>
        <v>x</v>
      </c>
      <c r="E1748" s="48" t="str">
        <f>IFERROR(INDEX(tbl_dateHistory[], MATCH(tbl_dailyDashboard[[#This Row],[runDate]:[runDate]], tbl_dateHistory[[runDate]:[runDate]], 0), MATCH(tbl_dailyDashboard[[#Headers],[avgTransactionTime]], tbl_dateHistory[#Headers], 0)), "-")</f>
        <v>x</v>
      </c>
      <c r="F1748" s="5" t="str">
        <f>IFERROR(INDEX(tbl_dateHistory[], MATCH(tbl_dailyDashboard[[#This Row],[runDate]:[runDate]], tbl_dateHistory[[runDate]:[runDate]], 0), MATCH(tbl_dailyDashboard[[#Headers],[botRuns]], tbl_dateHistory[#Headers], 0)), "-")</f>
        <v>x</v>
      </c>
      <c r="G1748" s="6" t="str">
        <f>IFERROR(INDEX(tbl_dateHistory[], MATCH(tbl_dailyDashboard[[#This Row],[runDate]:[runDate]], tbl_dateHistory[[runDate]:[runDate]], 0), MATCH(tbl_dailyDashboard[[#Headers],[totalTransactions]], tbl_dateHistory[#Headers], 0)), "-")</f>
        <v>x</v>
      </c>
      <c r="H1748" s="46" t="str">
        <f>IFERROR(INDEX(tbl_dateHistory[], MATCH(tbl_dailyDashboard[[#This Row],[runDate]:[runDate]], tbl_dateHistory[[runDate]:[runDate]], 0), MATCH(tbl_dailyDashboard[[#Headers],[percentSuccessful]], tbl_dateHistory[#Headers], 0)), "-")</f>
        <v>x</v>
      </c>
      <c r="I1748" s="46" t="str">
        <f>IFERROR(INDEX(tbl_dateHistory[], MATCH(tbl_dailyDashboard[[#This Row],[runDate]:[runDate]], tbl_dateHistory[[runDate]:[runDate]], 0), MATCH(tbl_dailyDashboard[[#Headers],[percentBRE]], tbl_dateHistory[#Headers], 0)), "-")</f>
        <v>x</v>
      </c>
      <c r="J1748" s="47" t="str">
        <f>IFERROR(INDEX(tbl_dateHistory[], MATCH(tbl_dailyDashboard[[#This Row],[runDate]:[runDate]], tbl_dateHistory[[runDate]:[runDate]], 0), MATCH(tbl_dailyDashboard[[#Headers],[percentSystemErrors]], tbl_dateHistory[#Headers], 0)), "-")</f>
        <v>x</v>
      </c>
      <c r="K1748" s="69"/>
    </row>
    <row r="1749" spans="2:11" x14ac:dyDescent="0.3">
      <c r="B1749" s="63"/>
      <c r="C1749" s="45" t="str">
        <f>IFERROR((INDEX(tbl_dateHistory[], tbl_dailyDashboard[[#This Row],[rowLookup]], 1)), "-")</f>
        <v>x</v>
      </c>
      <c r="D1749" s="48" t="str">
        <f>IFERROR(INDEX(tbl_dateHistory[], MATCH(tbl_dailyDashboard[[#This Row],[runDate]:[runDate]], tbl_dateHistory[[runDate]:[runDate]], 0), MATCH(tbl_dailyDashboard[[#Headers],[avgBotRunTime]], tbl_dateHistory[#Headers], 0)), "-")</f>
        <v>x</v>
      </c>
      <c r="E1749" s="48" t="str">
        <f>IFERROR(INDEX(tbl_dateHistory[], MATCH(tbl_dailyDashboard[[#This Row],[runDate]:[runDate]], tbl_dateHistory[[runDate]:[runDate]], 0), MATCH(tbl_dailyDashboard[[#Headers],[avgTransactionTime]], tbl_dateHistory[#Headers], 0)), "-")</f>
        <v>x</v>
      </c>
      <c r="F1749" s="5" t="str">
        <f>IFERROR(INDEX(tbl_dateHistory[], MATCH(tbl_dailyDashboard[[#This Row],[runDate]:[runDate]], tbl_dateHistory[[runDate]:[runDate]], 0), MATCH(tbl_dailyDashboard[[#Headers],[botRuns]], tbl_dateHistory[#Headers], 0)), "-")</f>
        <v>x</v>
      </c>
      <c r="G1749" s="6" t="str">
        <f>IFERROR(INDEX(tbl_dateHistory[], MATCH(tbl_dailyDashboard[[#This Row],[runDate]:[runDate]], tbl_dateHistory[[runDate]:[runDate]], 0), MATCH(tbl_dailyDashboard[[#Headers],[totalTransactions]], tbl_dateHistory[#Headers], 0)), "-")</f>
        <v>x</v>
      </c>
      <c r="H1749" s="46" t="str">
        <f>IFERROR(INDEX(tbl_dateHistory[], MATCH(tbl_dailyDashboard[[#This Row],[runDate]:[runDate]], tbl_dateHistory[[runDate]:[runDate]], 0), MATCH(tbl_dailyDashboard[[#Headers],[percentSuccessful]], tbl_dateHistory[#Headers], 0)), "-")</f>
        <v>x</v>
      </c>
      <c r="I1749" s="46" t="str">
        <f>IFERROR(INDEX(tbl_dateHistory[], MATCH(tbl_dailyDashboard[[#This Row],[runDate]:[runDate]], tbl_dateHistory[[runDate]:[runDate]], 0), MATCH(tbl_dailyDashboard[[#Headers],[percentBRE]], tbl_dateHistory[#Headers], 0)), "-")</f>
        <v>x</v>
      </c>
      <c r="J1749" s="47" t="str">
        <f>IFERROR(INDEX(tbl_dateHistory[], MATCH(tbl_dailyDashboard[[#This Row],[runDate]:[runDate]], tbl_dateHistory[[runDate]:[runDate]], 0), MATCH(tbl_dailyDashboard[[#Headers],[percentSystemErrors]], tbl_dateHistory[#Headers], 0)), "-")</f>
        <v>x</v>
      </c>
      <c r="K1749" s="69"/>
    </row>
    <row r="1750" spans="2:11" x14ac:dyDescent="0.3">
      <c r="B1750" s="63"/>
      <c r="C1750" s="45" t="str">
        <f>IFERROR((INDEX(tbl_dateHistory[], tbl_dailyDashboard[[#This Row],[rowLookup]], 1)), "-")</f>
        <v>x</v>
      </c>
      <c r="D1750" s="48" t="str">
        <f>IFERROR(INDEX(tbl_dateHistory[], MATCH(tbl_dailyDashboard[[#This Row],[runDate]:[runDate]], tbl_dateHistory[[runDate]:[runDate]], 0), MATCH(tbl_dailyDashboard[[#Headers],[avgBotRunTime]], tbl_dateHistory[#Headers], 0)), "-")</f>
        <v>x</v>
      </c>
      <c r="E1750" s="48" t="str">
        <f>IFERROR(INDEX(tbl_dateHistory[], MATCH(tbl_dailyDashboard[[#This Row],[runDate]:[runDate]], tbl_dateHistory[[runDate]:[runDate]], 0), MATCH(tbl_dailyDashboard[[#Headers],[avgTransactionTime]], tbl_dateHistory[#Headers], 0)), "-")</f>
        <v>x</v>
      </c>
      <c r="F1750" s="5" t="str">
        <f>IFERROR(INDEX(tbl_dateHistory[], MATCH(tbl_dailyDashboard[[#This Row],[runDate]:[runDate]], tbl_dateHistory[[runDate]:[runDate]], 0), MATCH(tbl_dailyDashboard[[#Headers],[botRuns]], tbl_dateHistory[#Headers], 0)), "-")</f>
        <v>x</v>
      </c>
      <c r="G1750" s="6" t="str">
        <f>IFERROR(INDEX(tbl_dateHistory[], MATCH(tbl_dailyDashboard[[#This Row],[runDate]:[runDate]], tbl_dateHistory[[runDate]:[runDate]], 0), MATCH(tbl_dailyDashboard[[#Headers],[totalTransactions]], tbl_dateHistory[#Headers], 0)), "-")</f>
        <v>x</v>
      </c>
      <c r="H1750" s="46" t="str">
        <f>IFERROR(INDEX(tbl_dateHistory[], MATCH(tbl_dailyDashboard[[#This Row],[runDate]:[runDate]], tbl_dateHistory[[runDate]:[runDate]], 0), MATCH(tbl_dailyDashboard[[#Headers],[percentSuccessful]], tbl_dateHistory[#Headers], 0)), "-")</f>
        <v>x</v>
      </c>
      <c r="I1750" s="46" t="str">
        <f>IFERROR(INDEX(tbl_dateHistory[], MATCH(tbl_dailyDashboard[[#This Row],[runDate]:[runDate]], tbl_dateHistory[[runDate]:[runDate]], 0), MATCH(tbl_dailyDashboard[[#Headers],[percentBRE]], tbl_dateHistory[#Headers], 0)), "-")</f>
        <v>x</v>
      </c>
      <c r="J1750" s="47" t="str">
        <f>IFERROR(INDEX(tbl_dateHistory[], MATCH(tbl_dailyDashboard[[#This Row],[runDate]:[runDate]], tbl_dateHistory[[runDate]:[runDate]], 0), MATCH(tbl_dailyDashboard[[#Headers],[percentSystemErrors]], tbl_dateHistory[#Headers], 0)), "-")</f>
        <v>x</v>
      </c>
      <c r="K1750" s="69"/>
    </row>
    <row r="1751" spans="2:11" x14ac:dyDescent="0.3">
      <c r="B1751" s="63"/>
      <c r="C1751" s="45" t="str">
        <f>IFERROR((INDEX(tbl_dateHistory[], tbl_dailyDashboard[[#This Row],[rowLookup]], 1)), "-")</f>
        <v>x</v>
      </c>
      <c r="D1751" s="48" t="str">
        <f>IFERROR(INDEX(tbl_dateHistory[], MATCH(tbl_dailyDashboard[[#This Row],[runDate]:[runDate]], tbl_dateHistory[[runDate]:[runDate]], 0), MATCH(tbl_dailyDashboard[[#Headers],[avgBotRunTime]], tbl_dateHistory[#Headers], 0)), "-")</f>
        <v>x</v>
      </c>
      <c r="E1751" s="48" t="str">
        <f>IFERROR(INDEX(tbl_dateHistory[], MATCH(tbl_dailyDashboard[[#This Row],[runDate]:[runDate]], tbl_dateHistory[[runDate]:[runDate]], 0), MATCH(tbl_dailyDashboard[[#Headers],[avgTransactionTime]], tbl_dateHistory[#Headers], 0)), "-")</f>
        <v>x</v>
      </c>
      <c r="F1751" s="5" t="str">
        <f>IFERROR(INDEX(tbl_dateHistory[], MATCH(tbl_dailyDashboard[[#This Row],[runDate]:[runDate]], tbl_dateHistory[[runDate]:[runDate]], 0), MATCH(tbl_dailyDashboard[[#Headers],[botRuns]], tbl_dateHistory[#Headers], 0)), "-")</f>
        <v>x</v>
      </c>
      <c r="G1751" s="6" t="str">
        <f>IFERROR(INDEX(tbl_dateHistory[], MATCH(tbl_dailyDashboard[[#This Row],[runDate]:[runDate]], tbl_dateHistory[[runDate]:[runDate]], 0), MATCH(tbl_dailyDashboard[[#Headers],[totalTransactions]], tbl_dateHistory[#Headers], 0)), "-")</f>
        <v>x</v>
      </c>
      <c r="H1751" s="46" t="str">
        <f>IFERROR(INDEX(tbl_dateHistory[], MATCH(tbl_dailyDashboard[[#This Row],[runDate]:[runDate]], tbl_dateHistory[[runDate]:[runDate]], 0), MATCH(tbl_dailyDashboard[[#Headers],[percentSuccessful]], tbl_dateHistory[#Headers], 0)), "-")</f>
        <v>x</v>
      </c>
      <c r="I1751" s="46" t="str">
        <f>IFERROR(INDEX(tbl_dateHistory[], MATCH(tbl_dailyDashboard[[#This Row],[runDate]:[runDate]], tbl_dateHistory[[runDate]:[runDate]], 0), MATCH(tbl_dailyDashboard[[#Headers],[percentBRE]], tbl_dateHistory[#Headers], 0)), "-")</f>
        <v>x</v>
      </c>
      <c r="J1751" s="47" t="str">
        <f>IFERROR(INDEX(tbl_dateHistory[], MATCH(tbl_dailyDashboard[[#This Row],[runDate]:[runDate]], tbl_dateHistory[[runDate]:[runDate]], 0), MATCH(tbl_dailyDashboard[[#Headers],[percentSystemErrors]], tbl_dateHistory[#Headers], 0)), "-")</f>
        <v>x</v>
      </c>
      <c r="K1751" s="69"/>
    </row>
    <row r="1752" spans="2:11" x14ac:dyDescent="0.3">
      <c r="B1752" s="63"/>
      <c r="C1752" s="45" t="str">
        <f>IFERROR((INDEX(tbl_dateHistory[], tbl_dailyDashboard[[#This Row],[rowLookup]], 1)), "-")</f>
        <v>x</v>
      </c>
      <c r="D1752" s="48" t="str">
        <f>IFERROR(INDEX(tbl_dateHistory[], MATCH(tbl_dailyDashboard[[#This Row],[runDate]:[runDate]], tbl_dateHistory[[runDate]:[runDate]], 0), MATCH(tbl_dailyDashboard[[#Headers],[avgBotRunTime]], tbl_dateHistory[#Headers], 0)), "-")</f>
        <v>x</v>
      </c>
      <c r="E1752" s="48" t="str">
        <f>IFERROR(INDEX(tbl_dateHistory[], MATCH(tbl_dailyDashboard[[#This Row],[runDate]:[runDate]], tbl_dateHistory[[runDate]:[runDate]], 0), MATCH(tbl_dailyDashboard[[#Headers],[avgTransactionTime]], tbl_dateHistory[#Headers], 0)), "-")</f>
        <v>x</v>
      </c>
      <c r="F1752" s="5" t="str">
        <f>IFERROR(INDEX(tbl_dateHistory[], MATCH(tbl_dailyDashboard[[#This Row],[runDate]:[runDate]], tbl_dateHistory[[runDate]:[runDate]], 0), MATCH(tbl_dailyDashboard[[#Headers],[botRuns]], tbl_dateHistory[#Headers], 0)), "-")</f>
        <v>x</v>
      </c>
      <c r="G1752" s="6" t="str">
        <f>IFERROR(INDEX(tbl_dateHistory[], MATCH(tbl_dailyDashboard[[#This Row],[runDate]:[runDate]], tbl_dateHistory[[runDate]:[runDate]], 0), MATCH(tbl_dailyDashboard[[#Headers],[totalTransactions]], tbl_dateHistory[#Headers], 0)), "-")</f>
        <v>x</v>
      </c>
      <c r="H1752" s="46" t="str">
        <f>IFERROR(INDEX(tbl_dateHistory[], MATCH(tbl_dailyDashboard[[#This Row],[runDate]:[runDate]], tbl_dateHistory[[runDate]:[runDate]], 0), MATCH(tbl_dailyDashboard[[#Headers],[percentSuccessful]], tbl_dateHistory[#Headers], 0)), "-")</f>
        <v>x</v>
      </c>
      <c r="I1752" s="46" t="str">
        <f>IFERROR(INDEX(tbl_dateHistory[], MATCH(tbl_dailyDashboard[[#This Row],[runDate]:[runDate]], tbl_dateHistory[[runDate]:[runDate]], 0), MATCH(tbl_dailyDashboard[[#Headers],[percentBRE]], tbl_dateHistory[#Headers], 0)), "-")</f>
        <v>x</v>
      </c>
      <c r="J1752" s="47" t="str">
        <f>IFERROR(INDEX(tbl_dateHistory[], MATCH(tbl_dailyDashboard[[#This Row],[runDate]:[runDate]], tbl_dateHistory[[runDate]:[runDate]], 0), MATCH(tbl_dailyDashboard[[#Headers],[percentSystemErrors]], tbl_dateHistory[#Headers], 0)), "-")</f>
        <v>x</v>
      </c>
      <c r="K1752" s="69"/>
    </row>
    <row r="1753" spans="2:11" x14ac:dyDescent="0.3">
      <c r="B1753" s="63"/>
      <c r="C1753" s="45" t="str">
        <f>IFERROR((INDEX(tbl_dateHistory[], tbl_dailyDashboard[[#This Row],[rowLookup]], 1)), "-")</f>
        <v>x</v>
      </c>
      <c r="D1753" s="48" t="str">
        <f>IFERROR(INDEX(tbl_dateHistory[], MATCH(tbl_dailyDashboard[[#This Row],[runDate]:[runDate]], tbl_dateHistory[[runDate]:[runDate]], 0), MATCH(tbl_dailyDashboard[[#Headers],[avgBotRunTime]], tbl_dateHistory[#Headers], 0)), "-")</f>
        <v>x</v>
      </c>
      <c r="E1753" s="48" t="str">
        <f>IFERROR(INDEX(tbl_dateHistory[], MATCH(tbl_dailyDashboard[[#This Row],[runDate]:[runDate]], tbl_dateHistory[[runDate]:[runDate]], 0), MATCH(tbl_dailyDashboard[[#Headers],[avgTransactionTime]], tbl_dateHistory[#Headers], 0)), "-")</f>
        <v>x</v>
      </c>
      <c r="F1753" s="5" t="str">
        <f>IFERROR(INDEX(tbl_dateHistory[], MATCH(tbl_dailyDashboard[[#This Row],[runDate]:[runDate]], tbl_dateHistory[[runDate]:[runDate]], 0), MATCH(tbl_dailyDashboard[[#Headers],[botRuns]], tbl_dateHistory[#Headers], 0)), "-")</f>
        <v>x</v>
      </c>
      <c r="G1753" s="6" t="str">
        <f>IFERROR(INDEX(tbl_dateHistory[], MATCH(tbl_dailyDashboard[[#This Row],[runDate]:[runDate]], tbl_dateHistory[[runDate]:[runDate]], 0), MATCH(tbl_dailyDashboard[[#Headers],[totalTransactions]], tbl_dateHistory[#Headers], 0)), "-")</f>
        <v>x</v>
      </c>
      <c r="H1753" s="46" t="str">
        <f>IFERROR(INDEX(tbl_dateHistory[], MATCH(tbl_dailyDashboard[[#This Row],[runDate]:[runDate]], tbl_dateHistory[[runDate]:[runDate]], 0), MATCH(tbl_dailyDashboard[[#Headers],[percentSuccessful]], tbl_dateHistory[#Headers], 0)), "-")</f>
        <v>x</v>
      </c>
      <c r="I1753" s="46" t="str">
        <f>IFERROR(INDEX(tbl_dateHistory[], MATCH(tbl_dailyDashboard[[#This Row],[runDate]:[runDate]], tbl_dateHistory[[runDate]:[runDate]], 0), MATCH(tbl_dailyDashboard[[#Headers],[percentBRE]], tbl_dateHistory[#Headers], 0)), "-")</f>
        <v>x</v>
      </c>
      <c r="J1753" s="47" t="str">
        <f>IFERROR(INDEX(tbl_dateHistory[], MATCH(tbl_dailyDashboard[[#This Row],[runDate]:[runDate]], tbl_dateHistory[[runDate]:[runDate]], 0), MATCH(tbl_dailyDashboard[[#Headers],[percentSystemErrors]], tbl_dateHistory[#Headers], 0)), "-")</f>
        <v>x</v>
      </c>
      <c r="K1753" s="69"/>
    </row>
    <row r="1754" spans="2:11" x14ac:dyDescent="0.3">
      <c r="B1754" s="63"/>
      <c r="C1754" s="45" t="str">
        <f>IFERROR((INDEX(tbl_dateHistory[], tbl_dailyDashboard[[#This Row],[rowLookup]], 1)), "-")</f>
        <v>x</v>
      </c>
      <c r="D1754" s="48" t="str">
        <f>IFERROR(INDEX(tbl_dateHistory[], MATCH(tbl_dailyDashboard[[#This Row],[runDate]:[runDate]], tbl_dateHistory[[runDate]:[runDate]], 0), MATCH(tbl_dailyDashboard[[#Headers],[avgBotRunTime]], tbl_dateHistory[#Headers], 0)), "-")</f>
        <v>x</v>
      </c>
      <c r="E1754" s="48" t="str">
        <f>IFERROR(INDEX(tbl_dateHistory[], MATCH(tbl_dailyDashboard[[#This Row],[runDate]:[runDate]], tbl_dateHistory[[runDate]:[runDate]], 0), MATCH(tbl_dailyDashboard[[#Headers],[avgTransactionTime]], tbl_dateHistory[#Headers], 0)), "-")</f>
        <v>x</v>
      </c>
      <c r="F1754" s="5" t="str">
        <f>IFERROR(INDEX(tbl_dateHistory[], MATCH(tbl_dailyDashboard[[#This Row],[runDate]:[runDate]], tbl_dateHistory[[runDate]:[runDate]], 0), MATCH(tbl_dailyDashboard[[#Headers],[botRuns]], tbl_dateHistory[#Headers], 0)), "-")</f>
        <v>x</v>
      </c>
      <c r="G1754" s="6" t="str">
        <f>IFERROR(INDEX(tbl_dateHistory[], MATCH(tbl_dailyDashboard[[#This Row],[runDate]:[runDate]], tbl_dateHistory[[runDate]:[runDate]], 0), MATCH(tbl_dailyDashboard[[#Headers],[totalTransactions]], tbl_dateHistory[#Headers], 0)), "-")</f>
        <v>x</v>
      </c>
      <c r="H1754" s="46" t="str">
        <f>IFERROR(INDEX(tbl_dateHistory[], MATCH(tbl_dailyDashboard[[#This Row],[runDate]:[runDate]], tbl_dateHistory[[runDate]:[runDate]], 0), MATCH(tbl_dailyDashboard[[#Headers],[percentSuccessful]], tbl_dateHistory[#Headers], 0)), "-")</f>
        <v>x</v>
      </c>
      <c r="I1754" s="46" t="str">
        <f>IFERROR(INDEX(tbl_dateHistory[], MATCH(tbl_dailyDashboard[[#This Row],[runDate]:[runDate]], tbl_dateHistory[[runDate]:[runDate]], 0), MATCH(tbl_dailyDashboard[[#Headers],[percentBRE]], tbl_dateHistory[#Headers], 0)), "-")</f>
        <v>x</v>
      </c>
      <c r="J1754" s="47" t="str">
        <f>IFERROR(INDEX(tbl_dateHistory[], MATCH(tbl_dailyDashboard[[#This Row],[runDate]:[runDate]], tbl_dateHistory[[runDate]:[runDate]], 0), MATCH(tbl_dailyDashboard[[#Headers],[percentSystemErrors]], tbl_dateHistory[#Headers], 0)), "-")</f>
        <v>x</v>
      </c>
      <c r="K1754" s="69"/>
    </row>
    <row r="1755" spans="2:11" x14ac:dyDescent="0.3">
      <c r="B1755" s="63"/>
      <c r="C1755" s="45" t="str">
        <f>IFERROR((INDEX(tbl_dateHistory[], tbl_dailyDashboard[[#This Row],[rowLookup]], 1)), "-")</f>
        <v>x</v>
      </c>
      <c r="D1755" s="48" t="str">
        <f>IFERROR(INDEX(tbl_dateHistory[], MATCH(tbl_dailyDashboard[[#This Row],[runDate]:[runDate]], tbl_dateHistory[[runDate]:[runDate]], 0), MATCH(tbl_dailyDashboard[[#Headers],[avgBotRunTime]], tbl_dateHistory[#Headers], 0)), "-")</f>
        <v>x</v>
      </c>
      <c r="E1755" s="48" t="str">
        <f>IFERROR(INDEX(tbl_dateHistory[], MATCH(tbl_dailyDashboard[[#This Row],[runDate]:[runDate]], tbl_dateHistory[[runDate]:[runDate]], 0), MATCH(tbl_dailyDashboard[[#Headers],[avgTransactionTime]], tbl_dateHistory[#Headers], 0)), "-")</f>
        <v>x</v>
      </c>
      <c r="F1755" s="5" t="str">
        <f>IFERROR(INDEX(tbl_dateHistory[], MATCH(tbl_dailyDashboard[[#This Row],[runDate]:[runDate]], tbl_dateHistory[[runDate]:[runDate]], 0), MATCH(tbl_dailyDashboard[[#Headers],[botRuns]], tbl_dateHistory[#Headers], 0)), "-")</f>
        <v>x</v>
      </c>
      <c r="G1755" s="6" t="str">
        <f>IFERROR(INDEX(tbl_dateHistory[], MATCH(tbl_dailyDashboard[[#This Row],[runDate]:[runDate]], tbl_dateHistory[[runDate]:[runDate]], 0), MATCH(tbl_dailyDashboard[[#Headers],[totalTransactions]], tbl_dateHistory[#Headers], 0)), "-")</f>
        <v>x</v>
      </c>
      <c r="H1755" s="46" t="str">
        <f>IFERROR(INDEX(tbl_dateHistory[], MATCH(tbl_dailyDashboard[[#This Row],[runDate]:[runDate]], tbl_dateHistory[[runDate]:[runDate]], 0), MATCH(tbl_dailyDashboard[[#Headers],[percentSuccessful]], tbl_dateHistory[#Headers], 0)), "-")</f>
        <v>x</v>
      </c>
      <c r="I1755" s="46" t="str">
        <f>IFERROR(INDEX(tbl_dateHistory[], MATCH(tbl_dailyDashboard[[#This Row],[runDate]:[runDate]], tbl_dateHistory[[runDate]:[runDate]], 0), MATCH(tbl_dailyDashboard[[#Headers],[percentBRE]], tbl_dateHistory[#Headers], 0)), "-")</f>
        <v>x</v>
      </c>
      <c r="J1755" s="47" t="str">
        <f>IFERROR(INDEX(tbl_dateHistory[], MATCH(tbl_dailyDashboard[[#This Row],[runDate]:[runDate]], tbl_dateHistory[[runDate]:[runDate]], 0), MATCH(tbl_dailyDashboard[[#Headers],[percentSystemErrors]], tbl_dateHistory[#Headers], 0)), "-")</f>
        <v>x</v>
      </c>
      <c r="K1755" s="69"/>
    </row>
    <row r="1756" spans="2:11" x14ac:dyDescent="0.3">
      <c r="B1756" s="63"/>
      <c r="C1756" s="45" t="str">
        <f>IFERROR((INDEX(tbl_dateHistory[], tbl_dailyDashboard[[#This Row],[rowLookup]], 1)), "-")</f>
        <v>x</v>
      </c>
      <c r="D1756" s="48" t="str">
        <f>IFERROR(INDEX(tbl_dateHistory[], MATCH(tbl_dailyDashboard[[#This Row],[runDate]:[runDate]], tbl_dateHistory[[runDate]:[runDate]], 0), MATCH(tbl_dailyDashboard[[#Headers],[avgBotRunTime]], tbl_dateHistory[#Headers], 0)), "-")</f>
        <v>x</v>
      </c>
      <c r="E1756" s="48" t="str">
        <f>IFERROR(INDEX(tbl_dateHistory[], MATCH(tbl_dailyDashboard[[#This Row],[runDate]:[runDate]], tbl_dateHistory[[runDate]:[runDate]], 0), MATCH(tbl_dailyDashboard[[#Headers],[avgTransactionTime]], tbl_dateHistory[#Headers], 0)), "-")</f>
        <v>x</v>
      </c>
      <c r="F1756" s="5" t="str">
        <f>IFERROR(INDEX(tbl_dateHistory[], MATCH(tbl_dailyDashboard[[#This Row],[runDate]:[runDate]], tbl_dateHistory[[runDate]:[runDate]], 0), MATCH(tbl_dailyDashboard[[#Headers],[botRuns]], tbl_dateHistory[#Headers], 0)), "-")</f>
        <v>x</v>
      </c>
      <c r="G1756" s="6" t="str">
        <f>IFERROR(INDEX(tbl_dateHistory[], MATCH(tbl_dailyDashboard[[#This Row],[runDate]:[runDate]], tbl_dateHistory[[runDate]:[runDate]], 0), MATCH(tbl_dailyDashboard[[#Headers],[totalTransactions]], tbl_dateHistory[#Headers], 0)), "-")</f>
        <v>x</v>
      </c>
      <c r="H1756" s="46" t="str">
        <f>IFERROR(INDEX(tbl_dateHistory[], MATCH(tbl_dailyDashboard[[#This Row],[runDate]:[runDate]], tbl_dateHistory[[runDate]:[runDate]], 0), MATCH(tbl_dailyDashboard[[#Headers],[percentSuccessful]], tbl_dateHistory[#Headers], 0)), "-")</f>
        <v>x</v>
      </c>
      <c r="I1756" s="46" t="str">
        <f>IFERROR(INDEX(tbl_dateHistory[], MATCH(tbl_dailyDashboard[[#This Row],[runDate]:[runDate]], tbl_dateHistory[[runDate]:[runDate]], 0), MATCH(tbl_dailyDashboard[[#Headers],[percentBRE]], tbl_dateHistory[#Headers], 0)), "-")</f>
        <v>x</v>
      </c>
      <c r="J1756" s="47" t="str">
        <f>IFERROR(INDEX(tbl_dateHistory[], MATCH(tbl_dailyDashboard[[#This Row],[runDate]:[runDate]], tbl_dateHistory[[runDate]:[runDate]], 0), MATCH(tbl_dailyDashboard[[#Headers],[percentSystemErrors]], tbl_dateHistory[#Headers], 0)), "-")</f>
        <v>x</v>
      </c>
      <c r="K1756" s="69"/>
    </row>
    <row r="1757" spans="2:11" x14ac:dyDescent="0.3">
      <c r="B1757" s="63"/>
      <c r="C1757" s="45" t="str">
        <f>IFERROR((INDEX(tbl_dateHistory[], tbl_dailyDashboard[[#This Row],[rowLookup]], 1)), "-")</f>
        <v>x</v>
      </c>
      <c r="D1757" s="48" t="str">
        <f>IFERROR(INDEX(tbl_dateHistory[], MATCH(tbl_dailyDashboard[[#This Row],[runDate]:[runDate]], tbl_dateHistory[[runDate]:[runDate]], 0), MATCH(tbl_dailyDashboard[[#Headers],[avgBotRunTime]], tbl_dateHistory[#Headers], 0)), "-")</f>
        <v>x</v>
      </c>
      <c r="E1757" s="48" t="str">
        <f>IFERROR(INDEX(tbl_dateHistory[], MATCH(tbl_dailyDashboard[[#This Row],[runDate]:[runDate]], tbl_dateHistory[[runDate]:[runDate]], 0), MATCH(tbl_dailyDashboard[[#Headers],[avgTransactionTime]], tbl_dateHistory[#Headers], 0)), "-")</f>
        <v>x</v>
      </c>
      <c r="F1757" s="5" t="str">
        <f>IFERROR(INDEX(tbl_dateHistory[], MATCH(tbl_dailyDashboard[[#This Row],[runDate]:[runDate]], tbl_dateHistory[[runDate]:[runDate]], 0), MATCH(tbl_dailyDashboard[[#Headers],[botRuns]], tbl_dateHistory[#Headers], 0)), "-")</f>
        <v>x</v>
      </c>
      <c r="G1757" s="6" t="str">
        <f>IFERROR(INDEX(tbl_dateHistory[], MATCH(tbl_dailyDashboard[[#This Row],[runDate]:[runDate]], tbl_dateHistory[[runDate]:[runDate]], 0), MATCH(tbl_dailyDashboard[[#Headers],[totalTransactions]], tbl_dateHistory[#Headers], 0)), "-")</f>
        <v>x</v>
      </c>
      <c r="H1757" s="46" t="str">
        <f>IFERROR(INDEX(tbl_dateHistory[], MATCH(tbl_dailyDashboard[[#This Row],[runDate]:[runDate]], tbl_dateHistory[[runDate]:[runDate]], 0), MATCH(tbl_dailyDashboard[[#Headers],[percentSuccessful]], tbl_dateHistory[#Headers], 0)), "-")</f>
        <v>x</v>
      </c>
      <c r="I1757" s="46" t="str">
        <f>IFERROR(INDEX(tbl_dateHistory[], MATCH(tbl_dailyDashboard[[#This Row],[runDate]:[runDate]], tbl_dateHistory[[runDate]:[runDate]], 0), MATCH(tbl_dailyDashboard[[#Headers],[percentBRE]], tbl_dateHistory[#Headers], 0)), "-")</f>
        <v>x</v>
      </c>
      <c r="J1757" s="47" t="str">
        <f>IFERROR(INDEX(tbl_dateHistory[], MATCH(tbl_dailyDashboard[[#This Row],[runDate]:[runDate]], tbl_dateHistory[[runDate]:[runDate]], 0), MATCH(tbl_dailyDashboard[[#Headers],[percentSystemErrors]], tbl_dateHistory[#Headers], 0)), "-")</f>
        <v>x</v>
      </c>
      <c r="K1757" s="69"/>
    </row>
    <row r="1758" spans="2:11" x14ac:dyDescent="0.3">
      <c r="B1758" s="63"/>
      <c r="C1758" s="45" t="str">
        <f>IFERROR((INDEX(tbl_dateHistory[], tbl_dailyDashboard[[#This Row],[rowLookup]], 1)), "-")</f>
        <v>x</v>
      </c>
      <c r="D1758" s="48" t="str">
        <f>IFERROR(INDEX(tbl_dateHistory[], MATCH(tbl_dailyDashboard[[#This Row],[runDate]:[runDate]], tbl_dateHistory[[runDate]:[runDate]], 0), MATCH(tbl_dailyDashboard[[#Headers],[avgBotRunTime]], tbl_dateHistory[#Headers], 0)), "-")</f>
        <v>x</v>
      </c>
      <c r="E1758" s="48" t="str">
        <f>IFERROR(INDEX(tbl_dateHistory[], MATCH(tbl_dailyDashboard[[#This Row],[runDate]:[runDate]], tbl_dateHistory[[runDate]:[runDate]], 0), MATCH(tbl_dailyDashboard[[#Headers],[avgTransactionTime]], tbl_dateHistory[#Headers], 0)), "-")</f>
        <v>x</v>
      </c>
      <c r="F1758" s="5" t="str">
        <f>IFERROR(INDEX(tbl_dateHistory[], MATCH(tbl_dailyDashboard[[#This Row],[runDate]:[runDate]], tbl_dateHistory[[runDate]:[runDate]], 0), MATCH(tbl_dailyDashboard[[#Headers],[botRuns]], tbl_dateHistory[#Headers], 0)), "-")</f>
        <v>x</v>
      </c>
      <c r="G1758" s="6" t="str">
        <f>IFERROR(INDEX(tbl_dateHistory[], MATCH(tbl_dailyDashboard[[#This Row],[runDate]:[runDate]], tbl_dateHistory[[runDate]:[runDate]], 0), MATCH(tbl_dailyDashboard[[#Headers],[totalTransactions]], tbl_dateHistory[#Headers], 0)), "-")</f>
        <v>x</v>
      </c>
      <c r="H1758" s="46" t="str">
        <f>IFERROR(INDEX(tbl_dateHistory[], MATCH(tbl_dailyDashboard[[#This Row],[runDate]:[runDate]], tbl_dateHistory[[runDate]:[runDate]], 0), MATCH(tbl_dailyDashboard[[#Headers],[percentSuccessful]], tbl_dateHistory[#Headers], 0)), "-")</f>
        <v>x</v>
      </c>
      <c r="I1758" s="46" t="str">
        <f>IFERROR(INDEX(tbl_dateHistory[], MATCH(tbl_dailyDashboard[[#This Row],[runDate]:[runDate]], tbl_dateHistory[[runDate]:[runDate]], 0), MATCH(tbl_dailyDashboard[[#Headers],[percentBRE]], tbl_dateHistory[#Headers], 0)), "-")</f>
        <v>x</v>
      </c>
      <c r="J1758" s="47" t="str">
        <f>IFERROR(INDEX(tbl_dateHistory[], MATCH(tbl_dailyDashboard[[#This Row],[runDate]:[runDate]], tbl_dateHistory[[runDate]:[runDate]], 0), MATCH(tbl_dailyDashboard[[#Headers],[percentSystemErrors]], tbl_dateHistory[#Headers], 0)), "-")</f>
        <v>x</v>
      </c>
      <c r="K1758" s="69"/>
    </row>
    <row r="1759" spans="2:11" x14ac:dyDescent="0.3">
      <c r="B1759" s="63"/>
      <c r="C1759" s="45" t="str">
        <f>IFERROR((INDEX(tbl_dateHistory[], tbl_dailyDashboard[[#This Row],[rowLookup]], 1)), "-")</f>
        <v>x</v>
      </c>
      <c r="D1759" s="48" t="str">
        <f>IFERROR(INDEX(tbl_dateHistory[], MATCH(tbl_dailyDashboard[[#This Row],[runDate]:[runDate]], tbl_dateHistory[[runDate]:[runDate]], 0), MATCH(tbl_dailyDashboard[[#Headers],[avgBotRunTime]], tbl_dateHistory[#Headers], 0)), "-")</f>
        <v>x</v>
      </c>
      <c r="E1759" s="48" t="str">
        <f>IFERROR(INDEX(tbl_dateHistory[], MATCH(tbl_dailyDashboard[[#This Row],[runDate]:[runDate]], tbl_dateHistory[[runDate]:[runDate]], 0), MATCH(tbl_dailyDashboard[[#Headers],[avgTransactionTime]], tbl_dateHistory[#Headers], 0)), "-")</f>
        <v>x</v>
      </c>
      <c r="F1759" s="5" t="str">
        <f>IFERROR(INDEX(tbl_dateHistory[], MATCH(tbl_dailyDashboard[[#This Row],[runDate]:[runDate]], tbl_dateHistory[[runDate]:[runDate]], 0), MATCH(tbl_dailyDashboard[[#Headers],[botRuns]], tbl_dateHistory[#Headers], 0)), "-")</f>
        <v>x</v>
      </c>
      <c r="G1759" s="6" t="str">
        <f>IFERROR(INDEX(tbl_dateHistory[], MATCH(tbl_dailyDashboard[[#This Row],[runDate]:[runDate]], tbl_dateHistory[[runDate]:[runDate]], 0), MATCH(tbl_dailyDashboard[[#Headers],[totalTransactions]], tbl_dateHistory[#Headers], 0)), "-")</f>
        <v>x</v>
      </c>
      <c r="H1759" s="46" t="str">
        <f>IFERROR(INDEX(tbl_dateHistory[], MATCH(tbl_dailyDashboard[[#This Row],[runDate]:[runDate]], tbl_dateHistory[[runDate]:[runDate]], 0), MATCH(tbl_dailyDashboard[[#Headers],[percentSuccessful]], tbl_dateHistory[#Headers], 0)), "-")</f>
        <v>x</v>
      </c>
      <c r="I1759" s="46" t="str">
        <f>IFERROR(INDEX(tbl_dateHistory[], MATCH(tbl_dailyDashboard[[#This Row],[runDate]:[runDate]], tbl_dateHistory[[runDate]:[runDate]], 0), MATCH(tbl_dailyDashboard[[#Headers],[percentBRE]], tbl_dateHistory[#Headers], 0)), "-")</f>
        <v>x</v>
      </c>
      <c r="J1759" s="47" t="str">
        <f>IFERROR(INDEX(tbl_dateHistory[], MATCH(tbl_dailyDashboard[[#This Row],[runDate]:[runDate]], tbl_dateHistory[[runDate]:[runDate]], 0), MATCH(tbl_dailyDashboard[[#Headers],[percentSystemErrors]], tbl_dateHistory[#Headers], 0)), "-")</f>
        <v>x</v>
      </c>
      <c r="K1759" s="69"/>
    </row>
    <row r="1760" spans="2:11" x14ac:dyDescent="0.3">
      <c r="B1760" s="63"/>
      <c r="C1760" s="45" t="str">
        <f>IFERROR((INDEX(tbl_dateHistory[], tbl_dailyDashboard[[#This Row],[rowLookup]], 1)), "-")</f>
        <v>x</v>
      </c>
      <c r="D1760" s="48" t="str">
        <f>IFERROR(INDEX(tbl_dateHistory[], MATCH(tbl_dailyDashboard[[#This Row],[runDate]:[runDate]], tbl_dateHistory[[runDate]:[runDate]], 0), MATCH(tbl_dailyDashboard[[#Headers],[avgBotRunTime]], tbl_dateHistory[#Headers], 0)), "-")</f>
        <v>x</v>
      </c>
      <c r="E1760" s="48" t="str">
        <f>IFERROR(INDEX(tbl_dateHistory[], MATCH(tbl_dailyDashboard[[#This Row],[runDate]:[runDate]], tbl_dateHistory[[runDate]:[runDate]], 0), MATCH(tbl_dailyDashboard[[#Headers],[avgTransactionTime]], tbl_dateHistory[#Headers], 0)), "-")</f>
        <v>x</v>
      </c>
      <c r="F1760" s="5" t="str">
        <f>IFERROR(INDEX(tbl_dateHistory[], MATCH(tbl_dailyDashboard[[#This Row],[runDate]:[runDate]], tbl_dateHistory[[runDate]:[runDate]], 0), MATCH(tbl_dailyDashboard[[#Headers],[botRuns]], tbl_dateHistory[#Headers], 0)), "-")</f>
        <v>x</v>
      </c>
      <c r="G1760" s="6" t="str">
        <f>IFERROR(INDEX(tbl_dateHistory[], MATCH(tbl_dailyDashboard[[#This Row],[runDate]:[runDate]], tbl_dateHistory[[runDate]:[runDate]], 0), MATCH(tbl_dailyDashboard[[#Headers],[totalTransactions]], tbl_dateHistory[#Headers], 0)), "-")</f>
        <v>x</v>
      </c>
      <c r="H1760" s="46" t="str">
        <f>IFERROR(INDEX(tbl_dateHistory[], MATCH(tbl_dailyDashboard[[#This Row],[runDate]:[runDate]], tbl_dateHistory[[runDate]:[runDate]], 0), MATCH(tbl_dailyDashboard[[#Headers],[percentSuccessful]], tbl_dateHistory[#Headers], 0)), "-")</f>
        <v>x</v>
      </c>
      <c r="I1760" s="46" t="str">
        <f>IFERROR(INDEX(tbl_dateHistory[], MATCH(tbl_dailyDashboard[[#This Row],[runDate]:[runDate]], tbl_dateHistory[[runDate]:[runDate]], 0), MATCH(tbl_dailyDashboard[[#Headers],[percentBRE]], tbl_dateHistory[#Headers], 0)), "-")</f>
        <v>x</v>
      </c>
      <c r="J1760" s="47" t="str">
        <f>IFERROR(INDEX(tbl_dateHistory[], MATCH(tbl_dailyDashboard[[#This Row],[runDate]:[runDate]], tbl_dateHistory[[runDate]:[runDate]], 0), MATCH(tbl_dailyDashboard[[#Headers],[percentSystemErrors]], tbl_dateHistory[#Headers], 0)), "-")</f>
        <v>x</v>
      </c>
      <c r="K1760" s="69"/>
    </row>
    <row r="1761" spans="2:11" x14ac:dyDescent="0.3">
      <c r="B1761" s="63"/>
      <c r="C1761" s="45" t="str">
        <f>IFERROR((INDEX(tbl_dateHistory[], tbl_dailyDashboard[[#This Row],[rowLookup]], 1)), "-")</f>
        <v>x</v>
      </c>
      <c r="D1761" s="48" t="str">
        <f>IFERROR(INDEX(tbl_dateHistory[], MATCH(tbl_dailyDashboard[[#This Row],[runDate]:[runDate]], tbl_dateHistory[[runDate]:[runDate]], 0), MATCH(tbl_dailyDashboard[[#Headers],[avgBotRunTime]], tbl_dateHistory[#Headers], 0)), "-")</f>
        <v>x</v>
      </c>
      <c r="E1761" s="48" t="str">
        <f>IFERROR(INDEX(tbl_dateHistory[], MATCH(tbl_dailyDashboard[[#This Row],[runDate]:[runDate]], tbl_dateHistory[[runDate]:[runDate]], 0), MATCH(tbl_dailyDashboard[[#Headers],[avgTransactionTime]], tbl_dateHistory[#Headers], 0)), "-")</f>
        <v>x</v>
      </c>
      <c r="F1761" s="5" t="str">
        <f>IFERROR(INDEX(tbl_dateHistory[], MATCH(tbl_dailyDashboard[[#This Row],[runDate]:[runDate]], tbl_dateHistory[[runDate]:[runDate]], 0), MATCH(tbl_dailyDashboard[[#Headers],[botRuns]], tbl_dateHistory[#Headers], 0)), "-")</f>
        <v>x</v>
      </c>
      <c r="G1761" s="6" t="str">
        <f>IFERROR(INDEX(tbl_dateHistory[], MATCH(tbl_dailyDashboard[[#This Row],[runDate]:[runDate]], tbl_dateHistory[[runDate]:[runDate]], 0), MATCH(tbl_dailyDashboard[[#Headers],[totalTransactions]], tbl_dateHistory[#Headers], 0)), "-")</f>
        <v>x</v>
      </c>
      <c r="H1761" s="46" t="str">
        <f>IFERROR(INDEX(tbl_dateHistory[], MATCH(tbl_dailyDashboard[[#This Row],[runDate]:[runDate]], tbl_dateHistory[[runDate]:[runDate]], 0), MATCH(tbl_dailyDashboard[[#Headers],[percentSuccessful]], tbl_dateHistory[#Headers], 0)), "-")</f>
        <v>x</v>
      </c>
      <c r="I1761" s="46" t="str">
        <f>IFERROR(INDEX(tbl_dateHistory[], MATCH(tbl_dailyDashboard[[#This Row],[runDate]:[runDate]], tbl_dateHistory[[runDate]:[runDate]], 0), MATCH(tbl_dailyDashboard[[#Headers],[percentBRE]], tbl_dateHistory[#Headers], 0)), "-")</f>
        <v>x</v>
      </c>
      <c r="J1761" s="47" t="str">
        <f>IFERROR(INDEX(tbl_dateHistory[], MATCH(tbl_dailyDashboard[[#This Row],[runDate]:[runDate]], tbl_dateHistory[[runDate]:[runDate]], 0), MATCH(tbl_dailyDashboard[[#Headers],[percentSystemErrors]], tbl_dateHistory[#Headers], 0)), "-")</f>
        <v>x</v>
      </c>
      <c r="K1761" s="69"/>
    </row>
    <row r="1762" spans="2:11" x14ac:dyDescent="0.3">
      <c r="B1762" s="63"/>
      <c r="C1762" s="45" t="str">
        <f>IFERROR((INDEX(tbl_dateHistory[], tbl_dailyDashboard[[#This Row],[rowLookup]], 1)), "-")</f>
        <v>x</v>
      </c>
      <c r="D1762" s="48" t="str">
        <f>IFERROR(INDEX(tbl_dateHistory[], MATCH(tbl_dailyDashboard[[#This Row],[runDate]:[runDate]], tbl_dateHistory[[runDate]:[runDate]], 0), MATCH(tbl_dailyDashboard[[#Headers],[avgBotRunTime]], tbl_dateHistory[#Headers], 0)), "-")</f>
        <v>x</v>
      </c>
      <c r="E1762" s="48" t="str">
        <f>IFERROR(INDEX(tbl_dateHistory[], MATCH(tbl_dailyDashboard[[#This Row],[runDate]:[runDate]], tbl_dateHistory[[runDate]:[runDate]], 0), MATCH(tbl_dailyDashboard[[#Headers],[avgTransactionTime]], tbl_dateHistory[#Headers], 0)), "-")</f>
        <v>x</v>
      </c>
      <c r="F1762" s="5" t="str">
        <f>IFERROR(INDEX(tbl_dateHistory[], MATCH(tbl_dailyDashboard[[#This Row],[runDate]:[runDate]], tbl_dateHistory[[runDate]:[runDate]], 0), MATCH(tbl_dailyDashboard[[#Headers],[botRuns]], tbl_dateHistory[#Headers], 0)), "-")</f>
        <v>x</v>
      </c>
      <c r="G1762" s="6" t="str">
        <f>IFERROR(INDEX(tbl_dateHistory[], MATCH(tbl_dailyDashboard[[#This Row],[runDate]:[runDate]], tbl_dateHistory[[runDate]:[runDate]], 0), MATCH(tbl_dailyDashboard[[#Headers],[totalTransactions]], tbl_dateHistory[#Headers], 0)), "-")</f>
        <v>x</v>
      </c>
      <c r="H1762" s="46" t="str">
        <f>IFERROR(INDEX(tbl_dateHistory[], MATCH(tbl_dailyDashboard[[#This Row],[runDate]:[runDate]], tbl_dateHistory[[runDate]:[runDate]], 0), MATCH(tbl_dailyDashboard[[#Headers],[percentSuccessful]], tbl_dateHistory[#Headers], 0)), "-")</f>
        <v>x</v>
      </c>
      <c r="I1762" s="46" t="str">
        <f>IFERROR(INDEX(tbl_dateHistory[], MATCH(tbl_dailyDashboard[[#This Row],[runDate]:[runDate]], tbl_dateHistory[[runDate]:[runDate]], 0), MATCH(tbl_dailyDashboard[[#Headers],[percentBRE]], tbl_dateHistory[#Headers], 0)), "-")</f>
        <v>x</v>
      </c>
      <c r="J1762" s="47" t="str">
        <f>IFERROR(INDEX(tbl_dateHistory[], MATCH(tbl_dailyDashboard[[#This Row],[runDate]:[runDate]], tbl_dateHistory[[runDate]:[runDate]], 0), MATCH(tbl_dailyDashboard[[#Headers],[percentSystemErrors]], tbl_dateHistory[#Headers], 0)), "-")</f>
        <v>x</v>
      </c>
      <c r="K1762" s="69"/>
    </row>
    <row r="1763" spans="2:11" x14ac:dyDescent="0.3">
      <c r="B1763" s="63"/>
      <c r="C1763" s="45" t="str">
        <f>IFERROR((INDEX(tbl_dateHistory[], tbl_dailyDashboard[[#This Row],[rowLookup]], 1)), "-")</f>
        <v>x</v>
      </c>
      <c r="D1763" s="48" t="str">
        <f>IFERROR(INDEX(tbl_dateHistory[], MATCH(tbl_dailyDashboard[[#This Row],[runDate]:[runDate]], tbl_dateHistory[[runDate]:[runDate]], 0), MATCH(tbl_dailyDashboard[[#Headers],[avgBotRunTime]], tbl_dateHistory[#Headers], 0)), "-")</f>
        <v>x</v>
      </c>
      <c r="E1763" s="48" t="str">
        <f>IFERROR(INDEX(tbl_dateHistory[], MATCH(tbl_dailyDashboard[[#This Row],[runDate]:[runDate]], tbl_dateHistory[[runDate]:[runDate]], 0), MATCH(tbl_dailyDashboard[[#Headers],[avgTransactionTime]], tbl_dateHistory[#Headers], 0)), "-")</f>
        <v>x</v>
      </c>
      <c r="F1763" s="5" t="str">
        <f>IFERROR(INDEX(tbl_dateHistory[], MATCH(tbl_dailyDashboard[[#This Row],[runDate]:[runDate]], tbl_dateHistory[[runDate]:[runDate]], 0), MATCH(tbl_dailyDashboard[[#Headers],[botRuns]], tbl_dateHistory[#Headers], 0)), "-")</f>
        <v>x</v>
      </c>
      <c r="G1763" s="6" t="str">
        <f>IFERROR(INDEX(tbl_dateHistory[], MATCH(tbl_dailyDashboard[[#This Row],[runDate]:[runDate]], tbl_dateHistory[[runDate]:[runDate]], 0), MATCH(tbl_dailyDashboard[[#Headers],[totalTransactions]], tbl_dateHistory[#Headers], 0)), "-")</f>
        <v>x</v>
      </c>
      <c r="H1763" s="46" t="str">
        <f>IFERROR(INDEX(tbl_dateHistory[], MATCH(tbl_dailyDashboard[[#This Row],[runDate]:[runDate]], tbl_dateHistory[[runDate]:[runDate]], 0), MATCH(tbl_dailyDashboard[[#Headers],[percentSuccessful]], tbl_dateHistory[#Headers], 0)), "-")</f>
        <v>x</v>
      </c>
      <c r="I1763" s="46" t="str">
        <f>IFERROR(INDEX(tbl_dateHistory[], MATCH(tbl_dailyDashboard[[#This Row],[runDate]:[runDate]], tbl_dateHistory[[runDate]:[runDate]], 0), MATCH(tbl_dailyDashboard[[#Headers],[percentBRE]], tbl_dateHistory[#Headers], 0)), "-")</f>
        <v>x</v>
      </c>
      <c r="J1763" s="47" t="str">
        <f>IFERROR(INDEX(tbl_dateHistory[], MATCH(tbl_dailyDashboard[[#This Row],[runDate]:[runDate]], tbl_dateHistory[[runDate]:[runDate]], 0), MATCH(tbl_dailyDashboard[[#Headers],[percentSystemErrors]], tbl_dateHistory[#Headers], 0)), "-")</f>
        <v>x</v>
      </c>
      <c r="K1763" s="69"/>
    </row>
    <row r="1764" spans="2:11" x14ac:dyDescent="0.3">
      <c r="B1764" s="63"/>
      <c r="C1764" s="45" t="str">
        <f>IFERROR((INDEX(tbl_dateHistory[], tbl_dailyDashboard[[#This Row],[rowLookup]], 1)), "-")</f>
        <v>x</v>
      </c>
      <c r="D1764" s="48" t="str">
        <f>IFERROR(INDEX(tbl_dateHistory[], MATCH(tbl_dailyDashboard[[#This Row],[runDate]:[runDate]], tbl_dateHistory[[runDate]:[runDate]], 0), MATCH(tbl_dailyDashboard[[#Headers],[avgBotRunTime]], tbl_dateHistory[#Headers], 0)), "-")</f>
        <v>x</v>
      </c>
      <c r="E1764" s="48" t="str">
        <f>IFERROR(INDEX(tbl_dateHistory[], MATCH(tbl_dailyDashboard[[#This Row],[runDate]:[runDate]], tbl_dateHistory[[runDate]:[runDate]], 0), MATCH(tbl_dailyDashboard[[#Headers],[avgTransactionTime]], tbl_dateHistory[#Headers], 0)), "-")</f>
        <v>x</v>
      </c>
      <c r="F1764" s="5" t="str">
        <f>IFERROR(INDEX(tbl_dateHistory[], MATCH(tbl_dailyDashboard[[#This Row],[runDate]:[runDate]], tbl_dateHistory[[runDate]:[runDate]], 0), MATCH(tbl_dailyDashboard[[#Headers],[botRuns]], tbl_dateHistory[#Headers], 0)), "-")</f>
        <v>x</v>
      </c>
      <c r="G1764" s="6" t="str">
        <f>IFERROR(INDEX(tbl_dateHistory[], MATCH(tbl_dailyDashboard[[#This Row],[runDate]:[runDate]], tbl_dateHistory[[runDate]:[runDate]], 0), MATCH(tbl_dailyDashboard[[#Headers],[totalTransactions]], tbl_dateHistory[#Headers], 0)), "-")</f>
        <v>x</v>
      </c>
      <c r="H1764" s="46" t="str">
        <f>IFERROR(INDEX(tbl_dateHistory[], MATCH(tbl_dailyDashboard[[#This Row],[runDate]:[runDate]], tbl_dateHistory[[runDate]:[runDate]], 0), MATCH(tbl_dailyDashboard[[#Headers],[percentSuccessful]], tbl_dateHistory[#Headers], 0)), "-")</f>
        <v>x</v>
      </c>
      <c r="I1764" s="46" t="str">
        <f>IFERROR(INDEX(tbl_dateHistory[], MATCH(tbl_dailyDashboard[[#This Row],[runDate]:[runDate]], tbl_dateHistory[[runDate]:[runDate]], 0), MATCH(tbl_dailyDashboard[[#Headers],[percentBRE]], tbl_dateHistory[#Headers], 0)), "-")</f>
        <v>x</v>
      </c>
      <c r="J1764" s="47" t="str">
        <f>IFERROR(INDEX(tbl_dateHistory[], MATCH(tbl_dailyDashboard[[#This Row],[runDate]:[runDate]], tbl_dateHistory[[runDate]:[runDate]], 0), MATCH(tbl_dailyDashboard[[#Headers],[percentSystemErrors]], tbl_dateHistory[#Headers], 0)), "-")</f>
        <v>x</v>
      </c>
      <c r="K1764" s="69"/>
    </row>
    <row r="1765" spans="2:11" x14ac:dyDescent="0.3">
      <c r="B1765" s="63"/>
      <c r="C1765" s="45" t="str">
        <f>IFERROR((INDEX(tbl_dateHistory[], tbl_dailyDashboard[[#This Row],[rowLookup]], 1)), "-")</f>
        <v>x</v>
      </c>
      <c r="D1765" s="48" t="str">
        <f>IFERROR(INDEX(tbl_dateHistory[], MATCH(tbl_dailyDashboard[[#This Row],[runDate]:[runDate]], tbl_dateHistory[[runDate]:[runDate]], 0), MATCH(tbl_dailyDashboard[[#Headers],[avgBotRunTime]], tbl_dateHistory[#Headers], 0)), "-")</f>
        <v>x</v>
      </c>
      <c r="E1765" s="48" t="str">
        <f>IFERROR(INDEX(tbl_dateHistory[], MATCH(tbl_dailyDashboard[[#This Row],[runDate]:[runDate]], tbl_dateHistory[[runDate]:[runDate]], 0), MATCH(tbl_dailyDashboard[[#Headers],[avgTransactionTime]], tbl_dateHistory[#Headers], 0)), "-")</f>
        <v>x</v>
      </c>
      <c r="F1765" s="5" t="str">
        <f>IFERROR(INDEX(tbl_dateHistory[], MATCH(tbl_dailyDashboard[[#This Row],[runDate]:[runDate]], tbl_dateHistory[[runDate]:[runDate]], 0), MATCH(tbl_dailyDashboard[[#Headers],[botRuns]], tbl_dateHistory[#Headers], 0)), "-")</f>
        <v>x</v>
      </c>
      <c r="G1765" s="6" t="str">
        <f>IFERROR(INDEX(tbl_dateHistory[], MATCH(tbl_dailyDashboard[[#This Row],[runDate]:[runDate]], tbl_dateHistory[[runDate]:[runDate]], 0), MATCH(tbl_dailyDashboard[[#Headers],[totalTransactions]], tbl_dateHistory[#Headers], 0)), "-")</f>
        <v>x</v>
      </c>
      <c r="H1765" s="46" t="str">
        <f>IFERROR(INDEX(tbl_dateHistory[], MATCH(tbl_dailyDashboard[[#This Row],[runDate]:[runDate]], tbl_dateHistory[[runDate]:[runDate]], 0), MATCH(tbl_dailyDashboard[[#Headers],[percentSuccessful]], tbl_dateHistory[#Headers], 0)), "-")</f>
        <v>x</v>
      </c>
      <c r="I1765" s="46" t="str">
        <f>IFERROR(INDEX(tbl_dateHistory[], MATCH(tbl_dailyDashboard[[#This Row],[runDate]:[runDate]], tbl_dateHistory[[runDate]:[runDate]], 0), MATCH(tbl_dailyDashboard[[#Headers],[percentBRE]], tbl_dateHistory[#Headers], 0)), "-")</f>
        <v>x</v>
      </c>
      <c r="J1765" s="47" t="str">
        <f>IFERROR(INDEX(tbl_dateHistory[], MATCH(tbl_dailyDashboard[[#This Row],[runDate]:[runDate]], tbl_dateHistory[[runDate]:[runDate]], 0), MATCH(tbl_dailyDashboard[[#Headers],[percentSystemErrors]], tbl_dateHistory[#Headers], 0)), "-")</f>
        <v>x</v>
      </c>
      <c r="K1765" s="69"/>
    </row>
    <row r="1766" spans="2:11" x14ac:dyDescent="0.3">
      <c r="B1766" s="63"/>
      <c r="C1766" s="45" t="str">
        <f>IFERROR((INDEX(tbl_dateHistory[], tbl_dailyDashboard[[#This Row],[rowLookup]], 1)), "-")</f>
        <v>x</v>
      </c>
      <c r="D1766" s="48" t="str">
        <f>IFERROR(INDEX(tbl_dateHistory[], MATCH(tbl_dailyDashboard[[#This Row],[runDate]:[runDate]], tbl_dateHistory[[runDate]:[runDate]], 0), MATCH(tbl_dailyDashboard[[#Headers],[avgBotRunTime]], tbl_dateHistory[#Headers], 0)), "-")</f>
        <v>x</v>
      </c>
      <c r="E1766" s="48" t="str">
        <f>IFERROR(INDEX(tbl_dateHistory[], MATCH(tbl_dailyDashboard[[#This Row],[runDate]:[runDate]], tbl_dateHistory[[runDate]:[runDate]], 0), MATCH(tbl_dailyDashboard[[#Headers],[avgTransactionTime]], tbl_dateHistory[#Headers], 0)), "-")</f>
        <v>x</v>
      </c>
      <c r="F1766" s="5" t="str">
        <f>IFERROR(INDEX(tbl_dateHistory[], MATCH(tbl_dailyDashboard[[#This Row],[runDate]:[runDate]], tbl_dateHistory[[runDate]:[runDate]], 0), MATCH(tbl_dailyDashboard[[#Headers],[botRuns]], tbl_dateHistory[#Headers], 0)), "-")</f>
        <v>x</v>
      </c>
      <c r="G1766" s="6" t="str">
        <f>IFERROR(INDEX(tbl_dateHistory[], MATCH(tbl_dailyDashboard[[#This Row],[runDate]:[runDate]], tbl_dateHistory[[runDate]:[runDate]], 0), MATCH(tbl_dailyDashboard[[#Headers],[totalTransactions]], tbl_dateHistory[#Headers], 0)), "-")</f>
        <v>x</v>
      </c>
      <c r="H1766" s="46" t="str">
        <f>IFERROR(INDEX(tbl_dateHistory[], MATCH(tbl_dailyDashboard[[#This Row],[runDate]:[runDate]], tbl_dateHistory[[runDate]:[runDate]], 0), MATCH(tbl_dailyDashboard[[#Headers],[percentSuccessful]], tbl_dateHistory[#Headers], 0)), "-")</f>
        <v>x</v>
      </c>
      <c r="I1766" s="46" t="str">
        <f>IFERROR(INDEX(tbl_dateHistory[], MATCH(tbl_dailyDashboard[[#This Row],[runDate]:[runDate]], tbl_dateHistory[[runDate]:[runDate]], 0), MATCH(tbl_dailyDashboard[[#Headers],[percentBRE]], tbl_dateHistory[#Headers], 0)), "-")</f>
        <v>x</v>
      </c>
      <c r="J1766" s="47" t="str">
        <f>IFERROR(INDEX(tbl_dateHistory[], MATCH(tbl_dailyDashboard[[#This Row],[runDate]:[runDate]], tbl_dateHistory[[runDate]:[runDate]], 0), MATCH(tbl_dailyDashboard[[#Headers],[percentSystemErrors]], tbl_dateHistory[#Headers], 0)), "-")</f>
        <v>x</v>
      </c>
      <c r="K1766" s="69"/>
    </row>
    <row r="1767" spans="2:11" x14ac:dyDescent="0.3">
      <c r="B1767" s="63"/>
      <c r="C1767" s="45" t="str">
        <f>IFERROR((INDEX(tbl_dateHistory[], tbl_dailyDashboard[[#This Row],[rowLookup]], 1)), "-")</f>
        <v>x</v>
      </c>
      <c r="D1767" s="48" t="str">
        <f>IFERROR(INDEX(tbl_dateHistory[], MATCH(tbl_dailyDashboard[[#This Row],[runDate]:[runDate]], tbl_dateHistory[[runDate]:[runDate]], 0), MATCH(tbl_dailyDashboard[[#Headers],[avgBotRunTime]], tbl_dateHistory[#Headers], 0)), "-")</f>
        <v>x</v>
      </c>
      <c r="E1767" s="48" t="str">
        <f>IFERROR(INDEX(tbl_dateHistory[], MATCH(tbl_dailyDashboard[[#This Row],[runDate]:[runDate]], tbl_dateHistory[[runDate]:[runDate]], 0), MATCH(tbl_dailyDashboard[[#Headers],[avgTransactionTime]], tbl_dateHistory[#Headers], 0)), "-")</f>
        <v>x</v>
      </c>
      <c r="F1767" s="5" t="str">
        <f>IFERROR(INDEX(tbl_dateHistory[], MATCH(tbl_dailyDashboard[[#This Row],[runDate]:[runDate]], tbl_dateHistory[[runDate]:[runDate]], 0), MATCH(tbl_dailyDashboard[[#Headers],[botRuns]], tbl_dateHistory[#Headers], 0)), "-")</f>
        <v>x</v>
      </c>
      <c r="G1767" s="6" t="str">
        <f>IFERROR(INDEX(tbl_dateHistory[], MATCH(tbl_dailyDashboard[[#This Row],[runDate]:[runDate]], tbl_dateHistory[[runDate]:[runDate]], 0), MATCH(tbl_dailyDashboard[[#Headers],[totalTransactions]], tbl_dateHistory[#Headers], 0)), "-")</f>
        <v>x</v>
      </c>
      <c r="H1767" s="46" t="str">
        <f>IFERROR(INDEX(tbl_dateHistory[], MATCH(tbl_dailyDashboard[[#This Row],[runDate]:[runDate]], tbl_dateHistory[[runDate]:[runDate]], 0), MATCH(tbl_dailyDashboard[[#Headers],[percentSuccessful]], tbl_dateHistory[#Headers], 0)), "-")</f>
        <v>x</v>
      </c>
      <c r="I1767" s="46" t="str">
        <f>IFERROR(INDEX(tbl_dateHistory[], MATCH(tbl_dailyDashboard[[#This Row],[runDate]:[runDate]], tbl_dateHistory[[runDate]:[runDate]], 0), MATCH(tbl_dailyDashboard[[#Headers],[percentBRE]], tbl_dateHistory[#Headers], 0)), "-")</f>
        <v>x</v>
      </c>
      <c r="J1767" s="47" t="str">
        <f>IFERROR(INDEX(tbl_dateHistory[], MATCH(tbl_dailyDashboard[[#This Row],[runDate]:[runDate]], tbl_dateHistory[[runDate]:[runDate]], 0), MATCH(tbl_dailyDashboard[[#Headers],[percentSystemErrors]], tbl_dateHistory[#Headers], 0)), "-")</f>
        <v>x</v>
      </c>
      <c r="K1767" s="69"/>
    </row>
    <row r="1768" spans="2:11" x14ac:dyDescent="0.3">
      <c r="B1768" s="63"/>
      <c r="C1768" s="45" t="str">
        <f>IFERROR((INDEX(tbl_dateHistory[], tbl_dailyDashboard[[#This Row],[rowLookup]], 1)), "-")</f>
        <v>x</v>
      </c>
      <c r="D1768" s="48" t="str">
        <f>IFERROR(INDEX(tbl_dateHistory[], MATCH(tbl_dailyDashboard[[#This Row],[runDate]:[runDate]], tbl_dateHistory[[runDate]:[runDate]], 0), MATCH(tbl_dailyDashboard[[#Headers],[avgBotRunTime]], tbl_dateHistory[#Headers], 0)), "-")</f>
        <v>x</v>
      </c>
      <c r="E1768" s="48" t="str">
        <f>IFERROR(INDEX(tbl_dateHistory[], MATCH(tbl_dailyDashboard[[#This Row],[runDate]:[runDate]], tbl_dateHistory[[runDate]:[runDate]], 0), MATCH(tbl_dailyDashboard[[#Headers],[avgTransactionTime]], tbl_dateHistory[#Headers], 0)), "-")</f>
        <v>x</v>
      </c>
      <c r="F1768" s="5" t="str">
        <f>IFERROR(INDEX(tbl_dateHistory[], MATCH(tbl_dailyDashboard[[#This Row],[runDate]:[runDate]], tbl_dateHistory[[runDate]:[runDate]], 0), MATCH(tbl_dailyDashboard[[#Headers],[botRuns]], tbl_dateHistory[#Headers], 0)), "-")</f>
        <v>x</v>
      </c>
      <c r="G1768" s="6" t="str">
        <f>IFERROR(INDEX(tbl_dateHistory[], MATCH(tbl_dailyDashboard[[#This Row],[runDate]:[runDate]], tbl_dateHistory[[runDate]:[runDate]], 0), MATCH(tbl_dailyDashboard[[#Headers],[totalTransactions]], tbl_dateHistory[#Headers], 0)), "-")</f>
        <v>x</v>
      </c>
      <c r="H1768" s="46" t="str">
        <f>IFERROR(INDEX(tbl_dateHistory[], MATCH(tbl_dailyDashboard[[#This Row],[runDate]:[runDate]], tbl_dateHistory[[runDate]:[runDate]], 0), MATCH(tbl_dailyDashboard[[#Headers],[percentSuccessful]], tbl_dateHistory[#Headers], 0)), "-")</f>
        <v>x</v>
      </c>
      <c r="I1768" s="46" t="str">
        <f>IFERROR(INDEX(tbl_dateHistory[], MATCH(tbl_dailyDashboard[[#This Row],[runDate]:[runDate]], tbl_dateHistory[[runDate]:[runDate]], 0), MATCH(tbl_dailyDashboard[[#Headers],[percentBRE]], tbl_dateHistory[#Headers], 0)), "-")</f>
        <v>x</v>
      </c>
      <c r="J1768" s="47" t="str">
        <f>IFERROR(INDEX(tbl_dateHistory[], MATCH(tbl_dailyDashboard[[#This Row],[runDate]:[runDate]], tbl_dateHistory[[runDate]:[runDate]], 0), MATCH(tbl_dailyDashboard[[#Headers],[percentSystemErrors]], tbl_dateHistory[#Headers], 0)), "-")</f>
        <v>x</v>
      </c>
      <c r="K1768" s="69"/>
    </row>
    <row r="1769" spans="2:11" x14ac:dyDescent="0.3">
      <c r="B1769" s="63"/>
      <c r="C1769" s="45" t="str">
        <f>IFERROR((INDEX(tbl_dateHistory[], tbl_dailyDashboard[[#This Row],[rowLookup]], 1)), "-")</f>
        <v>x</v>
      </c>
      <c r="D1769" s="48" t="str">
        <f>IFERROR(INDEX(tbl_dateHistory[], MATCH(tbl_dailyDashboard[[#This Row],[runDate]:[runDate]], tbl_dateHistory[[runDate]:[runDate]], 0), MATCH(tbl_dailyDashboard[[#Headers],[avgBotRunTime]], tbl_dateHistory[#Headers], 0)), "-")</f>
        <v>x</v>
      </c>
      <c r="E1769" s="48" t="str">
        <f>IFERROR(INDEX(tbl_dateHistory[], MATCH(tbl_dailyDashboard[[#This Row],[runDate]:[runDate]], tbl_dateHistory[[runDate]:[runDate]], 0), MATCH(tbl_dailyDashboard[[#Headers],[avgTransactionTime]], tbl_dateHistory[#Headers], 0)), "-")</f>
        <v>x</v>
      </c>
      <c r="F1769" s="5" t="str">
        <f>IFERROR(INDEX(tbl_dateHistory[], MATCH(tbl_dailyDashboard[[#This Row],[runDate]:[runDate]], tbl_dateHistory[[runDate]:[runDate]], 0), MATCH(tbl_dailyDashboard[[#Headers],[botRuns]], tbl_dateHistory[#Headers], 0)), "-")</f>
        <v>x</v>
      </c>
      <c r="G1769" s="6" t="str">
        <f>IFERROR(INDEX(tbl_dateHistory[], MATCH(tbl_dailyDashboard[[#This Row],[runDate]:[runDate]], tbl_dateHistory[[runDate]:[runDate]], 0), MATCH(tbl_dailyDashboard[[#Headers],[totalTransactions]], tbl_dateHistory[#Headers], 0)), "-")</f>
        <v>x</v>
      </c>
      <c r="H1769" s="46" t="str">
        <f>IFERROR(INDEX(tbl_dateHistory[], MATCH(tbl_dailyDashboard[[#This Row],[runDate]:[runDate]], tbl_dateHistory[[runDate]:[runDate]], 0), MATCH(tbl_dailyDashboard[[#Headers],[percentSuccessful]], tbl_dateHistory[#Headers], 0)), "-")</f>
        <v>x</v>
      </c>
      <c r="I1769" s="46" t="str">
        <f>IFERROR(INDEX(tbl_dateHistory[], MATCH(tbl_dailyDashboard[[#This Row],[runDate]:[runDate]], tbl_dateHistory[[runDate]:[runDate]], 0), MATCH(tbl_dailyDashboard[[#Headers],[percentBRE]], tbl_dateHistory[#Headers], 0)), "-")</f>
        <v>x</v>
      </c>
      <c r="J1769" s="47" t="str">
        <f>IFERROR(INDEX(tbl_dateHistory[], MATCH(tbl_dailyDashboard[[#This Row],[runDate]:[runDate]], tbl_dateHistory[[runDate]:[runDate]], 0), MATCH(tbl_dailyDashboard[[#Headers],[percentSystemErrors]], tbl_dateHistory[#Headers], 0)), "-")</f>
        <v>x</v>
      </c>
      <c r="K1769" s="69"/>
    </row>
    <row r="1770" spans="2:11" x14ac:dyDescent="0.3">
      <c r="B1770" s="63"/>
      <c r="C1770" s="45" t="str">
        <f>IFERROR((INDEX(tbl_dateHistory[], tbl_dailyDashboard[[#This Row],[rowLookup]], 1)), "-")</f>
        <v>x</v>
      </c>
      <c r="D1770" s="48" t="str">
        <f>IFERROR(INDEX(tbl_dateHistory[], MATCH(tbl_dailyDashboard[[#This Row],[runDate]:[runDate]], tbl_dateHistory[[runDate]:[runDate]], 0), MATCH(tbl_dailyDashboard[[#Headers],[avgBotRunTime]], tbl_dateHistory[#Headers], 0)), "-")</f>
        <v>x</v>
      </c>
      <c r="E1770" s="48" t="str">
        <f>IFERROR(INDEX(tbl_dateHistory[], MATCH(tbl_dailyDashboard[[#This Row],[runDate]:[runDate]], tbl_dateHistory[[runDate]:[runDate]], 0), MATCH(tbl_dailyDashboard[[#Headers],[avgTransactionTime]], tbl_dateHistory[#Headers], 0)), "-")</f>
        <v>x</v>
      </c>
      <c r="F1770" s="5" t="str">
        <f>IFERROR(INDEX(tbl_dateHistory[], MATCH(tbl_dailyDashboard[[#This Row],[runDate]:[runDate]], tbl_dateHistory[[runDate]:[runDate]], 0), MATCH(tbl_dailyDashboard[[#Headers],[botRuns]], tbl_dateHistory[#Headers], 0)), "-")</f>
        <v>x</v>
      </c>
      <c r="G1770" s="6" t="str">
        <f>IFERROR(INDEX(tbl_dateHistory[], MATCH(tbl_dailyDashboard[[#This Row],[runDate]:[runDate]], tbl_dateHistory[[runDate]:[runDate]], 0), MATCH(tbl_dailyDashboard[[#Headers],[totalTransactions]], tbl_dateHistory[#Headers], 0)), "-")</f>
        <v>x</v>
      </c>
      <c r="H1770" s="46" t="str">
        <f>IFERROR(INDEX(tbl_dateHistory[], MATCH(tbl_dailyDashboard[[#This Row],[runDate]:[runDate]], tbl_dateHistory[[runDate]:[runDate]], 0), MATCH(tbl_dailyDashboard[[#Headers],[percentSuccessful]], tbl_dateHistory[#Headers], 0)), "-")</f>
        <v>x</v>
      </c>
      <c r="I1770" s="46" t="str">
        <f>IFERROR(INDEX(tbl_dateHistory[], MATCH(tbl_dailyDashboard[[#This Row],[runDate]:[runDate]], tbl_dateHistory[[runDate]:[runDate]], 0), MATCH(tbl_dailyDashboard[[#Headers],[percentBRE]], tbl_dateHistory[#Headers], 0)), "-")</f>
        <v>x</v>
      </c>
      <c r="J1770" s="47" t="str">
        <f>IFERROR(INDEX(tbl_dateHistory[], MATCH(tbl_dailyDashboard[[#This Row],[runDate]:[runDate]], tbl_dateHistory[[runDate]:[runDate]], 0), MATCH(tbl_dailyDashboard[[#Headers],[percentSystemErrors]], tbl_dateHistory[#Headers], 0)), "-")</f>
        <v>x</v>
      </c>
      <c r="K1770" s="69"/>
    </row>
    <row r="1771" spans="2:11" x14ac:dyDescent="0.3">
      <c r="B1771" s="63"/>
      <c r="C1771" s="45" t="str">
        <f>IFERROR((INDEX(tbl_dateHistory[], tbl_dailyDashboard[[#This Row],[rowLookup]], 1)), "-")</f>
        <v>x</v>
      </c>
      <c r="D1771" s="48" t="str">
        <f>IFERROR(INDEX(tbl_dateHistory[], MATCH(tbl_dailyDashboard[[#This Row],[runDate]:[runDate]], tbl_dateHistory[[runDate]:[runDate]], 0), MATCH(tbl_dailyDashboard[[#Headers],[avgBotRunTime]], tbl_dateHistory[#Headers], 0)), "-")</f>
        <v>x</v>
      </c>
      <c r="E1771" s="48" t="str">
        <f>IFERROR(INDEX(tbl_dateHistory[], MATCH(tbl_dailyDashboard[[#This Row],[runDate]:[runDate]], tbl_dateHistory[[runDate]:[runDate]], 0), MATCH(tbl_dailyDashboard[[#Headers],[avgTransactionTime]], tbl_dateHistory[#Headers], 0)), "-")</f>
        <v>x</v>
      </c>
      <c r="F1771" s="5" t="str">
        <f>IFERROR(INDEX(tbl_dateHistory[], MATCH(tbl_dailyDashboard[[#This Row],[runDate]:[runDate]], tbl_dateHistory[[runDate]:[runDate]], 0), MATCH(tbl_dailyDashboard[[#Headers],[botRuns]], tbl_dateHistory[#Headers], 0)), "-")</f>
        <v>x</v>
      </c>
      <c r="G1771" s="6" t="str">
        <f>IFERROR(INDEX(tbl_dateHistory[], MATCH(tbl_dailyDashboard[[#This Row],[runDate]:[runDate]], tbl_dateHistory[[runDate]:[runDate]], 0), MATCH(tbl_dailyDashboard[[#Headers],[totalTransactions]], tbl_dateHistory[#Headers], 0)), "-")</f>
        <v>x</v>
      </c>
      <c r="H1771" s="46" t="str">
        <f>IFERROR(INDEX(tbl_dateHistory[], MATCH(tbl_dailyDashboard[[#This Row],[runDate]:[runDate]], tbl_dateHistory[[runDate]:[runDate]], 0), MATCH(tbl_dailyDashboard[[#Headers],[percentSuccessful]], tbl_dateHistory[#Headers], 0)), "-")</f>
        <v>x</v>
      </c>
      <c r="I1771" s="46" t="str">
        <f>IFERROR(INDEX(tbl_dateHistory[], MATCH(tbl_dailyDashboard[[#This Row],[runDate]:[runDate]], tbl_dateHistory[[runDate]:[runDate]], 0), MATCH(tbl_dailyDashboard[[#Headers],[percentBRE]], tbl_dateHistory[#Headers], 0)), "-")</f>
        <v>x</v>
      </c>
      <c r="J1771" s="47" t="str">
        <f>IFERROR(INDEX(tbl_dateHistory[], MATCH(tbl_dailyDashboard[[#This Row],[runDate]:[runDate]], tbl_dateHistory[[runDate]:[runDate]], 0), MATCH(tbl_dailyDashboard[[#Headers],[percentSystemErrors]], tbl_dateHistory[#Headers], 0)), "-")</f>
        <v>x</v>
      </c>
      <c r="K1771" s="69"/>
    </row>
    <row r="1772" spans="2:11" x14ac:dyDescent="0.3">
      <c r="B1772" s="63"/>
      <c r="C1772" s="45" t="str">
        <f>IFERROR((INDEX(tbl_dateHistory[], tbl_dailyDashboard[[#This Row],[rowLookup]], 1)), "-")</f>
        <v>x</v>
      </c>
      <c r="D1772" s="48" t="str">
        <f>IFERROR(INDEX(tbl_dateHistory[], MATCH(tbl_dailyDashboard[[#This Row],[runDate]:[runDate]], tbl_dateHistory[[runDate]:[runDate]], 0), MATCH(tbl_dailyDashboard[[#Headers],[avgBotRunTime]], tbl_dateHistory[#Headers], 0)), "-")</f>
        <v>x</v>
      </c>
      <c r="E1772" s="48" t="str">
        <f>IFERROR(INDEX(tbl_dateHistory[], MATCH(tbl_dailyDashboard[[#This Row],[runDate]:[runDate]], tbl_dateHistory[[runDate]:[runDate]], 0), MATCH(tbl_dailyDashboard[[#Headers],[avgTransactionTime]], tbl_dateHistory[#Headers], 0)), "-")</f>
        <v>x</v>
      </c>
      <c r="F1772" s="5" t="str">
        <f>IFERROR(INDEX(tbl_dateHistory[], MATCH(tbl_dailyDashboard[[#This Row],[runDate]:[runDate]], tbl_dateHistory[[runDate]:[runDate]], 0), MATCH(tbl_dailyDashboard[[#Headers],[botRuns]], tbl_dateHistory[#Headers], 0)), "-")</f>
        <v>x</v>
      </c>
      <c r="G1772" s="6" t="str">
        <f>IFERROR(INDEX(tbl_dateHistory[], MATCH(tbl_dailyDashboard[[#This Row],[runDate]:[runDate]], tbl_dateHistory[[runDate]:[runDate]], 0), MATCH(tbl_dailyDashboard[[#Headers],[totalTransactions]], tbl_dateHistory[#Headers], 0)), "-")</f>
        <v>x</v>
      </c>
      <c r="H1772" s="46" t="str">
        <f>IFERROR(INDEX(tbl_dateHistory[], MATCH(tbl_dailyDashboard[[#This Row],[runDate]:[runDate]], tbl_dateHistory[[runDate]:[runDate]], 0), MATCH(tbl_dailyDashboard[[#Headers],[percentSuccessful]], tbl_dateHistory[#Headers], 0)), "-")</f>
        <v>x</v>
      </c>
      <c r="I1772" s="46" t="str">
        <f>IFERROR(INDEX(tbl_dateHistory[], MATCH(tbl_dailyDashboard[[#This Row],[runDate]:[runDate]], tbl_dateHistory[[runDate]:[runDate]], 0), MATCH(tbl_dailyDashboard[[#Headers],[percentBRE]], tbl_dateHistory[#Headers], 0)), "-")</f>
        <v>x</v>
      </c>
      <c r="J1772" s="47" t="str">
        <f>IFERROR(INDEX(tbl_dateHistory[], MATCH(tbl_dailyDashboard[[#This Row],[runDate]:[runDate]], tbl_dateHistory[[runDate]:[runDate]], 0), MATCH(tbl_dailyDashboard[[#Headers],[percentSystemErrors]], tbl_dateHistory[#Headers], 0)), "-")</f>
        <v>x</v>
      </c>
      <c r="K1772" s="69"/>
    </row>
    <row r="1773" spans="2:11" x14ac:dyDescent="0.3">
      <c r="B1773" s="63"/>
      <c r="C1773" s="45" t="str">
        <f>IFERROR((INDEX(tbl_dateHistory[], tbl_dailyDashboard[[#This Row],[rowLookup]], 1)), "-")</f>
        <v>x</v>
      </c>
      <c r="D1773" s="48" t="str">
        <f>IFERROR(INDEX(tbl_dateHistory[], MATCH(tbl_dailyDashboard[[#This Row],[runDate]:[runDate]], tbl_dateHistory[[runDate]:[runDate]], 0), MATCH(tbl_dailyDashboard[[#Headers],[avgBotRunTime]], tbl_dateHistory[#Headers], 0)), "-")</f>
        <v>x</v>
      </c>
      <c r="E1773" s="48" t="str">
        <f>IFERROR(INDEX(tbl_dateHistory[], MATCH(tbl_dailyDashboard[[#This Row],[runDate]:[runDate]], tbl_dateHistory[[runDate]:[runDate]], 0), MATCH(tbl_dailyDashboard[[#Headers],[avgTransactionTime]], tbl_dateHistory[#Headers], 0)), "-")</f>
        <v>x</v>
      </c>
      <c r="F1773" s="5" t="str">
        <f>IFERROR(INDEX(tbl_dateHistory[], MATCH(tbl_dailyDashboard[[#This Row],[runDate]:[runDate]], tbl_dateHistory[[runDate]:[runDate]], 0), MATCH(tbl_dailyDashboard[[#Headers],[botRuns]], tbl_dateHistory[#Headers], 0)), "-")</f>
        <v>x</v>
      </c>
      <c r="G1773" s="6" t="str">
        <f>IFERROR(INDEX(tbl_dateHistory[], MATCH(tbl_dailyDashboard[[#This Row],[runDate]:[runDate]], tbl_dateHistory[[runDate]:[runDate]], 0), MATCH(tbl_dailyDashboard[[#Headers],[totalTransactions]], tbl_dateHistory[#Headers], 0)), "-")</f>
        <v>x</v>
      </c>
      <c r="H1773" s="46" t="str">
        <f>IFERROR(INDEX(tbl_dateHistory[], MATCH(tbl_dailyDashboard[[#This Row],[runDate]:[runDate]], tbl_dateHistory[[runDate]:[runDate]], 0), MATCH(tbl_dailyDashboard[[#Headers],[percentSuccessful]], tbl_dateHistory[#Headers], 0)), "-")</f>
        <v>x</v>
      </c>
      <c r="I1773" s="46" t="str">
        <f>IFERROR(INDEX(tbl_dateHistory[], MATCH(tbl_dailyDashboard[[#This Row],[runDate]:[runDate]], tbl_dateHistory[[runDate]:[runDate]], 0), MATCH(tbl_dailyDashboard[[#Headers],[percentBRE]], tbl_dateHistory[#Headers], 0)), "-")</f>
        <v>x</v>
      </c>
      <c r="J1773" s="47" t="str">
        <f>IFERROR(INDEX(tbl_dateHistory[], MATCH(tbl_dailyDashboard[[#This Row],[runDate]:[runDate]], tbl_dateHistory[[runDate]:[runDate]], 0), MATCH(tbl_dailyDashboard[[#Headers],[percentSystemErrors]], tbl_dateHistory[#Headers], 0)), "-")</f>
        <v>x</v>
      </c>
      <c r="K1773" s="69"/>
    </row>
    <row r="1774" spans="2:11" x14ac:dyDescent="0.3">
      <c r="B1774" s="63"/>
      <c r="C1774" s="45" t="str">
        <f>IFERROR((INDEX(tbl_dateHistory[], tbl_dailyDashboard[[#This Row],[rowLookup]], 1)), "-")</f>
        <v>x</v>
      </c>
      <c r="D1774" s="48" t="str">
        <f>IFERROR(INDEX(tbl_dateHistory[], MATCH(tbl_dailyDashboard[[#This Row],[runDate]:[runDate]], tbl_dateHistory[[runDate]:[runDate]], 0), MATCH(tbl_dailyDashboard[[#Headers],[avgBotRunTime]], tbl_dateHistory[#Headers], 0)), "-")</f>
        <v>x</v>
      </c>
      <c r="E1774" s="48" t="str">
        <f>IFERROR(INDEX(tbl_dateHistory[], MATCH(tbl_dailyDashboard[[#This Row],[runDate]:[runDate]], tbl_dateHistory[[runDate]:[runDate]], 0), MATCH(tbl_dailyDashboard[[#Headers],[avgTransactionTime]], tbl_dateHistory[#Headers], 0)), "-")</f>
        <v>x</v>
      </c>
      <c r="F1774" s="5" t="str">
        <f>IFERROR(INDEX(tbl_dateHistory[], MATCH(tbl_dailyDashboard[[#This Row],[runDate]:[runDate]], tbl_dateHistory[[runDate]:[runDate]], 0), MATCH(tbl_dailyDashboard[[#Headers],[botRuns]], tbl_dateHistory[#Headers], 0)), "-")</f>
        <v>x</v>
      </c>
      <c r="G1774" s="6" t="str">
        <f>IFERROR(INDEX(tbl_dateHistory[], MATCH(tbl_dailyDashboard[[#This Row],[runDate]:[runDate]], tbl_dateHistory[[runDate]:[runDate]], 0), MATCH(tbl_dailyDashboard[[#Headers],[totalTransactions]], tbl_dateHistory[#Headers], 0)), "-")</f>
        <v>x</v>
      </c>
      <c r="H1774" s="46" t="str">
        <f>IFERROR(INDEX(tbl_dateHistory[], MATCH(tbl_dailyDashboard[[#This Row],[runDate]:[runDate]], tbl_dateHistory[[runDate]:[runDate]], 0), MATCH(tbl_dailyDashboard[[#Headers],[percentSuccessful]], tbl_dateHistory[#Headers], 0)), "-")</f>
        <v>x</v>
      </c>
      <c r="I1774" s="46" t="str">
        <f>IFERROR(INDEX(tbl_dateHistory[], MATCH(tbl_dailyDashboard[[#This Row],[runDate]:[runDate]], tbl_dateHistory[[runDate]:[runDate]], 0), MATCH(tbl_dailyDashboard[[#Headers],[percentBRE]], tbl_dateHistory[#Headers], 0)), "-")</f>
        <v>x</v>
      </c>
      <c r="J1774" s="47" t="str">
        <f>IFERROR(INDEX(tbl_dateHistory[], MATCH(tbl_dailyDashboard[[#This Row],[runDate]:[runDate]], tbl_dateHistory[[runDate]:[runDate]], 0), MATCH(tbl_dailyDashboard[[#Headers],[percentSystemErrors]], tbl_dateHistory[#Headers], 0)), "-")</f>
        <v>x</v>
      </c>
      <c r="K1774" s="69"/>
    </row>
    <row r="1775" spans="2:11" x14ac:dyDescent="0.3">
      <c r="B1775" s="63"/>
      <c r="C1775" s="45" t="str">
        <f>IFERROR((INDEX(tbl_dateHistory[], tbl_dailyDashboard[[#This Row],[rowLookup]], 1)), "-")</f>
        <v>x</v>
      </c>
      <c r="D1775" s="48" t="str">
        <f>IFERROR(INDEX(tbl_dateHistory[], MATCH(tbl_dailyDashboard[[#This Row],[runDate]:[runDate]], tbl_dateHistory[[runDate]:[runDate]], 0), MATCH(tbl_dailyDashboard[[#Headers],[avgBotRunTime]], tbl_dateHistory[#Headers], 0)), "-")</f>
        <v>x</v>
      </c>
      <c r="E1775" s="48" t="str">
        <f>IFERROR(INDEX(tbl_dateHistory[], MATCH(tbl_dailyDashboard[[#This Row],[runDate]:[runDate]], tbl_dateHistory[[runDate]:[runDate]], 0), MATCH(tbl_dailyDashboard[[#Headers],[avgTransactionTime]], tbl_dateHistory[#Headers], 0)), "-")</f>
        <v>x</v>
      </c>
      <c r="F1775" s="5" t="str">
        <f>IFERROR(INDEX(tbl_dateHistory[], MATCH(tbl_dailyDashboard[[#This Row],[runDate]:[runDate]], tbl_dateHistory[[runDate]:[runDate]], 0), MATCH(tbl_dailyDashboard[[#Headers],[botRuns]], tbl_dateHistory[#Headers], 0)), "-")</f>
        <v>x</v>
      </c>
      <c r="G1775" s="6" t="str">
        <f>IFERROR(INDEX(tbl_dateHistory[], MATCH(tbl_dailyDashboard[[#This Row],[runDate]:[runDate]], tbl_dateHistory[[runDate]:[runDate]], 0), MATCH(tbl_dailyDashboard[[#Headers],[totalTransactions]], tbl_dateHistory[#Headers], 0)), "-")</f>
        <v>x</v>
      </c>
      <c r="H1775" s="46" t="str">
        <f>IFERROR(INDEX(tbl_dateHistory[], MATCH(tbl_dailyDashboard[[#This Row],[runDate]:[runDate]], tbl_dateHistory[[runDate]:[runDate]], 0), MATCH(tbl_dailyDashboard[[#Headers],[percentSuccessful]], tbl_dateHistory[#Headers], 0)), "-")</f>
        <v>x</v>
      </c>
      <c r="I1775" s="46" t="str">
        <f>IFERROR(INDEX(tbl_dateHistory[], MATCH(tbl_dailyDashboard[[#This Row],[runDate]:[runDate]], tbl_dateHistory[[runDate]:[runDate]], 0), MATCH(tbl_dailyDashboard[[#Headers],[percentBRE]], tbl_dateHistory[#Headers], 0)), "-")</f>
        <v>x</v>
      </c>
      <c r="J1775" s="47" t="str">
        <f>IFERROR(INDEX(tbl_dateHistory[], MATCH(tbl_dailyDashboard[[#This Row],[runDate]:[runDate]], tbl_dateHistory[[runDate]:[runDate]], 0), MATCH(tbl_dailyDashboard[[#Headers],[percentSystemErrors]], tbl_dateHistory[#Headers], 0)), "-")</f>
        <v>x</v>
      </c>
      <c r="K1775" s="69"/>
    </row>
    <row r="1776" spans="2:11" x14ac:dyDescent="0.3">
      <c r="B1776" s="63"/>
      <c r="C1776" s="45" t="str">
        <f>IFERROR((INDEX(tbl_dateHistory[], tbl_dailyDashboard[[#This Row],[rowLookup]], 1)), "-")</f>
        <v>x</v>
      </c>
      <c r="D1776" s="48" t="str">
        <f>IFERROR(INDEX(tbl_dateHistory[], MATCH(tbl_dailyDashboard[[#This Row],[runDate]:[runDate]], tbl_dateHistory[[runDate]:[runDate]], 0), MATCH(tbl_dailyDashboard[[#Headers],[avgBotRunTime]], tbl_dateHistory[#Headers], 0)), "-")</f>
        <v>x</v>
      </c>
      <c r="E1776" s="48" t="str">
        <f>IFERROR(INDEX(tbl_dateHistory[], MATCH(tbl_dailyDashboard[[#This Row],[runDate]:[runDate]], tbl_dateHistory[[runDate]:[runDate]], 0), MATCH(tbl_dailyDashboard[[#Headers],[avgTransactionTime]], tbl_dateHistory[#Headers], 0)), "-")</f>
        <v>x</v>
      </c>
      <c r="F1776" s="5" t="str">
        <f>IFERROR(INDEX(tbl_dateHistory[], MATCH(tbl_dailyDashboard[[#This Row],[runDate]:[runDate]], tbl_dateHistory[[runDate]:[runDate]], 0), MATCH(tbl_dailyDashboard[[#Headers],[botRuns]], tbl_dateHistory[#Headers], 0)), "-")</f>
        <v>x</v>
      </c>
      <c r="G1776" s="6" t="str">
        <f>IFERROR(INDEX(tbl_dateHistory[], MATCH(tbl_dailyDashboard[[#This Row],[runDate]:[runDate]], tbl_dateHistory[[runDate]:[runDate]], 0), MATCH(tbl_dailyDashboard[[#Headers],[totalTransactions]], tbl_dateHistory[#Headers], 0)), "-")</f>
        <v>x</v>
      </c>
      <c r="H1776" s="46" t="str">
        <f>IFERROR(INDEX(tbl_dateHistory[], MATCH(tbl_dailyDashboard[[#This Row],[runDate]:[runDate]], tbl_dateHistory[[runDate]:[runDate]], 0), MATCH(tbl_dailyDashboard[[#Headers],[percentSuccessful]], tbl_dateHistory[#Headers], 0)), "-")</f>
        <v>x</v>
      </c>
      <c r="I1776" s="46" t="str">
        <f>IFERROR(INDEX(tbl_dateHistory[], MATCH(tbl_dailyDashboard[[#This Row],[runDate]:[runDate]], tbl_dateHistory[[runDate]:[runDate]], 0), MATCH(tbl_dailyDashboard[[#Headers],[percentBRE]], tbl_dateHistory[#Headers], 0)), "-")</f>
        <v>x</v>
      </c>
      <c r="J1776" s="47" t="str">
        <f>IFERROR(INDEX(tbl_dateHistory[], MATCH(tbl_dailyDashboard[[#This Row],[runDate]:[runDate]], tbl_dateHistory[[runDate]:[runDate]], 0), MATCH(tbl_dailyDashboard[[#Headers],[percentSystemErrors]], tbl_dateHistory[#Headers], 0)), "-")</f>
        <v>x</v>
      </c>
      <c r="K1776" s="69"/>
    </row>
    <row r="1777" spans="2:11" x14ac:dyDescent="0.3">
      <c r="B1777" s="63"/>
      <c r="C1777" s="45" t="str">
        <f>IFERROR((INDEX(tbl_dateHistory[], tbl_dailyDashboard[[#This Row],[rowLookup]], 1)), "-")</f>
        <v>x</v>
      </c>
      <c r="D1777" s="48" t="str">
        <f>IFERROR(INDEX(tbl_dateHistory[], MATCH(tbl_dailyDashboard[[#This Row],[runDate]:[runDate]], tbl_dateHistory[[runDate]:[runDate]], 0), MATCH(tbl_dailyDashboard[[#Headers],[avgBotRunTime]], tbl_dateHistory[#Headers], 0)), "-")</f>
        <v>x</v>
      </c>
      <c r="E1777" s="48" t="str">
        <f>IFERROR(INDEX(tbl_dateHistory[], MATCH(tbl_dailyDashboard[[#This Row],[runDate]:[runDate]], tbl_dateHistory[[runDate]:[runDate]], 0), MATCH(tbl_dailyDashboard[[#Headers],[avgTransactionTime]], tbl_dateHistory[#Headers], 0)), "-")</f>
        <v>x</v>
      </c>
      <c r="F1777" s="5" t="str">
        <f>IFERROR(INDEX(tbl_dateHistory[], MATCH(tbl_dailyDashboard[[#This Row],[runDate]:[runDate]], tbl_dateHistory[[runDate]:[runDate]], 0), MATCH(tbl_dailyDashboard[[#Headers],[botRuns]], tbl_dateHistory[#Headers], 0)), "-")</f>
        <v>x</v>
      </c>
      <c r="G1777" s="6" t="str">
        <f>IFERROR(INDEX(tbl_dateHistory[], MATCH(tbl_dailyDashboard[[#This Row],[runDate]:[runDate]], tbl_dateHistory[[runDate]:[runDate]], 0), MATCH(tbl_dailyDashboard[[#Headers],[totalTransactions]], tbl_dateHistory[#Headers], 0)), "-")</f>
        <v>x</v>
      </c>
      <c r="H1777" s="46" t="str">
        <f>IFERROR(INDEX(tbl_dateHistory[], MATCH(tbl_dailyDashboard[[#This Row],[runDate]:[runDate]], tbl_dateHistory[[runDate]:[runDate]], 0), MATCH(tbl_dailyDashboard[[#Headers],[percentSuccessful]], tbl_dateHistory[#Headers], 0)), "-")</f>
        <v>x</v>
      </c>
      <c r="I1777" s="46" t="str">
        <f>IFERROR(INDEX(tbl_dateHistory[], MATCH(tbl_dailyDashboard[[#This Row],[runDate]:[runDate]], tbl_dateHistory[[runDate]:[runDate]], 0), MATCH(tbl_dailyDashboard[[#Headers],[percentBRE]], tbl_dateHistory[#Headers], 0)), "-")</f>
        <v>x</v>
      </c>
      <c r="J1777" s="47" t="str">
        <f>IFERROR(INDEX(tbl_dateHistory[], MATCH(tbl_dailyDashboard[[#This Row],[runDate]:[runDate]], tbl_dateHistory[[runDate]:[runDate]], 0), MATCH(tbl_dailyDashboard[[#Headers],[percentSystemErrors]], tbl_dateHistory[#Headers], 0)), "-")</f>
        <v>x</v>
      </c>
      <c r="K1777" s="69"/>
    </row>
    <row r="1778" spans="2:11" x14ac:dyDescent="0.3">
      <c r="B1778" s="63"/>
      <c r="C1778" s="45" t="str">
        <f>IFERROR((INDEX(tbl_dateHistory[], tbl_dailyDashboard[[#This Row],[rowLookup]], 1)), "-")</f>
        <v>x</v>
      </c>
      <c r="D1778" s="48" t="str">
        <f>IFERROR(INDEX(tbl_dateHistory[], MATCH(tbl_dailyDashboard[[#This Row],[runDate]:[runDate]], tbl_dateHistory[[runDate]:[runDate]], 0), MATCH(tbl_dailyDashboard[[#Headers],[avgBotRunTime]], tbl_dateHistory[#Headers], 0)), "-")</f>
        <v>x</v>
      </c>
      <c r="E1778" s="48" t="str">
        <f>IFERROR(INDEX(tbl_dateHistory[], MATCH(tbl_dailyDashboard[[#This Row],[runDate]:[runDate]], tbl_dateHistory[[runDate]:[runDate]], 0), MATCH(tbl_dailyDashboard[[#Headers],[avgTransactionTime]], tbl_dateHistory[#Headers], 0)), "-")</f>
        <v>x</v>
      </c>
      <c r="F1778" s="5" t="str">
        <f>IFERROR(INDEX(tbl_dateHistory[], MATCH(tbl_dailyDashboard[[#This Row],[runDate]:[runDate]], tbl_dateHistory[[runDate]:[runDate]], 0), MATCH(tbl_dailyDashboard[[#Headers],[botRuns]], tbl_dateHistory[#Headers], 0)), "-")</f>
        <v>x</v>
      </c>
      <c r="G1778" s="6" t="str">
        <f>IFERROR(INDEX(tbl_dateHistory[], MATCH(tbl_dailyDashboard[[#This Row],[runDate]:[runDate]], tbl_dateHistory[[runDate]:[runDate]], 0), MATCH(tbl_dailyDashboard[[#Headers],[totalTransactions]], tbl_dateHistory[#Headers], 0)), "-")</f>
        <v>x</v>
      </c>
      <c r="H1778" s="46" t="str">
        <f>IFERROR(INDEX(tbl_dateHistory[], MATCH(tbl_dailyDashboard[[#This Row],[runDate]:[runDate]], tbl_dateHistory[[runDate]:[runDate]], 0), MATCH(tbl_dailyDashboard[[#Headers],[percentSuccessful]], tbl_dateHistory[#Headers], 0)), "-")</f>
        <v>x</v>
      </c>
      <c r="I1778" s="46" t="str">
        <f>IFERROR(INDEX(tbl_dateHistory[], MATCH(tbl_dailyDashboard[[#This Row],[runDate]:[runDate]], tbl_dateHistory[[runDate]:[runDate]], 0), MATCH(tbl_dailyDashboard[[#Headers],[percentBRE]], tbl_dateHistory[#Headers], 0)), "-")</f>
        <v>x</v>
      </c>
      <c r="J1778" s="47" t="str">
        <f>IFERROR(INDEX(tbl_dateHistory[], MATCH(tbl_dailyDashboard[[#This Row],[runDate]:[runDate]], tbl_dateHistory[[runDate]:[runDate]], 0), MATCH(tbl_dailyDashboard[[#Headers],[percentSystemErrors]], tbl_dateHistory[#Headers], 0)), "-")</f>
        <v>x</v>
      </c>
      <c r="K1778" s="69"/>
    </row>
    <row r="1779" spans="2:11" x14ac:dyDescent="0.3">
      <c r="B1779" s="63"/>
      <c r="C1779" s="45" t="str">
        <f>IFERROR((INDEX(tbl_dateHistory[], tbl_dailyDashboard[[#This Row],[rowLookup]], 1)), "-")</f>
        <v>x</v>
      </c>
      <c r="D1779" s="48" t="str">
        <f>IFERROR(INDEX(tbl_dateHistory[], MATCH(tbl_dailyDashboard[[#This Row],[runDate]:[runDate]], tbl_dateHistory[[runDate]:[runDate]], 0), MATCH(tbl_dailyDashboard[[#Headers],[avgBotRunTime]], tbl_dateHistory[#Headers], 0)), "-")</f>
        <v>x</v>
      </c>
      <c r="E1779" s="48" t="str">
        <f>IFERROR(INDEX(tbl_dateHistory[], MATCH(tbl_dailyDashboard[[#This Row],[runDate]:[runDate]], tbl_dateHistory[[runDate]:[runDate]], 0), MATCH(tbl_dailyDashboard[[#Headers],[avgTransactionTime]], tbl_dateHistory[#Headers], 0)), "-")</f>
        <v>x</v>
      </c>
      <c r="F1779" s="5" t="str">
        <f>IFERROR(INDEX(tbl_dateHistory[], MATCH(tbl_dailyDashboard[[#This Row],[runDate]:[runDate]], tbl_dateHistory[[runDate]:[runDate]], 0), MATCH(tbl_dailyDashboard[[#Headers],[botRuns]], tbl_dateHistory[#Headers], 0)), "-")</f>
        <v>x</v>
      </c>
      <c r="G1779" s="6" t="str">
        <f>IFERROR(INDEX(tbl_dateHistory[], MATCH(tbl_dailyDashboard[[#This Row],[runDate]:[runDate]], tbl_dateHistory[[runDate]:[runDate]], 0), MATCH(tbl_dailyDashboard[[#Headers],[totalTransactions]], tbl_dateHistory[#Headers], 0)), "-")</f>
        <v>x</v>
      </c>
      <c r="H1779" s="46" t="str">
        <f>IFERROR(INDEX(tbl_dateHistory[], MATCH(tbl_dailyDashboard[[#This Row],[runDate]:[runDate]], tbl_dateHistory[[runDate]:[runDate]], 0), MATCH(tbl_dailyDashboard[[#Headers],[percentSuccessful]], tbl_dateHistory[#Headers], 0)), "-")</f>
        <v>x</v>
      </c>
      <c r="I1779" s="46" t="str">
        <f>IFERROR(INDEX(tbl_dateHistory[], MATCH(tbl_dailyDashboard[[#This Row],[runDate]:[runDate]], tbl_dateHistory[[runDate]:[runDate]], 0), MATCH(tbl_dailyDashboard[[#Headers],[percentBRE]], tbl_dateHistory[#Headers], 0)), "-")</f>
        <v>x</v>
      </c>
      <c r="J1779" s="47" t="str">
        <f>IFERROR(INDEX(tbl_dateHistory[], MATCH(tbl_dailyDashboard[[#This Row],[runDate]:[runDate]], tbl_dateHistory[[runDate]:[runDate]], 0), MATCH(tbl_dailyDashboard[[#Headers],[percentSystemErrors]], tbl_dateHistory[#Headers], 0)), "-")</f>
        <v>x</v>
      </c>
      <c r="K1779" s="69"/>
    </row>
    <row r="1780" spans="2:11" x14ac:dyDescent="0.3">
      <c r="B1780" s="63"/>
      <c r="C1780" s="45" t="str">
        <f>IFERROR((INDEX(tbl_dateHistory[], tbl_dailyDashboard[[#This Row],[rowLookup]], 1)), "-")</f>
        <v>x</v>
      </c>
      <c r="D1780" s="48" t="str">
        <f>IFERROR(INDEX(tbl_dateHistory[], MATCH(tbl_dailyDashboard[[#This Row],[runDate]:[runDate]], tbl_dateHistory[[runDate]:[runDate]], 0), MATCH(tbl_dailyDashboard[[#Headers],[avgBotRunTime]], tbl_dateHistory[#Headers], 0)), "-")</f>
        <v>x</v>
      </c>
      <c r="E1780" s="48" t="str">
        <f>IFERROR(INDEX(tbl_dateHistory[], MATCH(tbl_dailyDashboard[[#This Row],[runDate]:[runDate]], tbl_dateHistory[[runDate]:[runDate]], 0), MATCH(tbl_dailyDashboard[[#Headers],[avgTransactionTime]], tbl_dateHistory[#Headers], 0)), "-")</f>
        <v>x</v>
      </c>
      <c r="F1780" s="5" t="str">
        <f>IFERROR(INDEX(tbl_dateHistory[], MATCH(tbl_dailyDashboard[[#This Row],[runDate]:[runDate]], tbl_dateHistory[[runDate]:[runDate]], 0), MATCH(tbl_dailyDashboard[[#Headers],[botRuns]], tbl_dateHistory[#Headers], 0)), "-")</f>
        <v>x</v>
      </c>
      <c r="G1780" s="6" t="str">
        <f>IFERROR(INDEX(tbl_dateHistory[], MATCH(tbl_dailyDashboard[[#This Row],[runDate]:[runDate]], tbl_dateHistory[[runDate]:[runDate]], 0), MATCH(tbl_dailyDashboard[[#Headers],[totalTransactions]], tbl_dateHistory[#Headers], 0)), "-")</f>
        <v>x</v>
      </c>
      <c r="H1780" s="46" t="str">
        <f>IFERROR(INDEX(tbl_dateHistory[], MATCH(tbl_dailyDashboard[[#This Row],[runDate]:[runDate]], tbl_dateHistory[[runDate]:[runDate]], 0), MATCH(tbl_dailyDashboard[[#Headers],[percentSuccessful]], tbl_dateHistory[#Headers], 0)), "-")</f>
        <v>x</v>
      </c>
      <c r="I1780" s="46" t="str">
        <f>IFERROR(INDEX(tbl_dateHistory[], MATCH(tbl_dailyDashboard[[#This Row],[runDate]:[runDate]], tbl_dateHistory[[runDate]:[runDate]], 0), MATCH(tbl_dailyDashboard[[#Headers],[percentBRE]], tbl_dateHistory[#Headers], 0)), "-")</f>
        <v>x</v>
      </c>
      <c r="J1780" s="47" t="str">
        <f>IFERROR(INDEX(tbl_dateHistory[], MATCH(tbl_dailyDashboard[[#This Row],[runDate]:[runDate]], tbl_dateHistory[[runDate]:[runDate]], 0), MATCH(tbl_dailyDashboard[[#Headers],[percentSystemErrors]], tbl_dateHistory[#Headers], 0)), "-")</f>
        <v>x</v>
      </c>
      <c r="K1780" s="69"/>
    </row>
    <row r="1781" spans="2:11" x14ac:dyDescent="0.3">
      <c r="B1781" s="63"/>
      <c r="C1781" s="45" t="str">
        <f>IFERROR((INDEX(tbl_dateHistory[], tbl_dailyDashboard[[#This Row],[rowLookup]], 1)), "-")</f>
        <v>x</v>
      </c>
      <c r="D1781" s="48" t="str">
        <f>IFERROR(INDEX(tbl_dateHistory[], MATCH(tbl_dailyDashboard[[#This Row],[runDate]:[runDate]], tbl_dateHistory[[runDate]:[runDate]], 0), MATCH(tbl_dailyDashboard[[#Headers],[avgBotRunTime]], tbl_dateHistory[#Headers], 0)), "-")</f>
        <v>x</v>
      </c>
      <c r="E1781" s="48" t="str">
        <f>IFERROR(INDEX(tbl_dateHistory[], MATCH(tbl_dailyDashboard[[#This Row],[runDate]:[runDate]], tbl_dateHistory[[runDate]:[runDate]], 0), MATCH(tbl_dailyDashboard[[#Headers],[avgTransactionTime]], tbl_dateHistory[#Headers], 0)), "-")</f>
        <v>x</v>
      </c>
      <c r="F1781" s="5" t="str">
        <f>IFERROR(INDEX(tbl_dateHistory[], MATCH(tbl_dailyDashboard[[#This Row],[runDate]:[runDate]], tbl_dateHistory[[runDate]:[runDate]], 0), MATCH(tbl_dailyDashboard[[#Headers],[botRuns]], tbl_dateHistory[#Headers], 0)), "-")</f>
        <v>x</v>
      </c>
      <c r="G1781" s="6" t="str">
        <f>IFERROR(INDEX(tbl_dateHistory[], MATCH(tbl_dailyDashboard[[#This Row],[runDate]:[runDate]], tbl_dateHistory[[runDate]:[runDate]], 0), MATCH(tbl_dailyDashboard[[#Headers],[totalTransactions]], tbl_dateHistory[#Headers], 0)), "-")</f>
        <v>x</v>
      </c>
      <c r="H1781" s="46" t="str">
        <f>IFERROR(INDEX(tbl_dateHistory[], MATCH(tbl_dailyDashboard[[#This Row],[runDate]:[runDate]], tbl_dateHistory[[runDate]:[runDate]], 0), MATCH(tbl_dailyDashboard[[#Headers],[percentSuccessful]], tbl_dateHistory[#Headers], 0)), "-")</f>
        <v>x</v>
      </c>
      <c r="I1781" s="46" t="str">
        <f>IFERROR(INDEX(tbl_dateHistory[], MATCH(tbl_dailyDashboard[[#This Row],[runDate]:[runDate]], tbl_dateHistory[[runDate]:[runDate]], 0), MATCH(tbl_dailyDashboard[[#Headers],[percentBRE]], tbl_dateHistory[#Headers], 0)), "-")</f>
        <v>x</v>
      </c>
      <c r="J1781" s="47" t="str">
        <f>IFERROR(INDEX(tbl_dateHistory[], MATCH(tbl_dailyDashboard[[#This Row],[runDate]:[runDate]], tbl_dateHistory[[runDate]:[runDate]], 0), MATCH(tbl_dailyDashboard[[#Headers],[percentSystemErrors]], tbl_dateHistory[#Headers], 0)), "-")</f>
        <v>x</v>
      </c>
      <c r="K1781" s="69"/>
    </row>
    <row r="1782" spans="2:11" x14ac:dyDescent="0.3">
      <c r="B1782" s="63"/>
      <c r="C1782" s="45" t="str">
        <f>IFERROR((INDEX(tbl_dateHistory[], tbl_dailyDashboard[[#This Row],[rowLookup]], 1)), "-")</f>
        <v>x</v>
      </c>
      <c r="D1782" s="48" t="str">
        <f>IFERROR(INDEX(tbl_dateHistory[], MATCH(tbl_dailyDashboard[[#This Row],[runDate]:[runDate]], tbl_dateHistory[[runDate]:[runDate]], 0), MATCH(tbl_dailyDashboard[[#Headers],[avgBotRunTime]], tbl_dateHistory[#Headers], 0)), "-")</f>
        <v>x</v>
      </c>
      <c r="E1782" s="48" t="str">
        <f>IFERROR(INDEX(tbl_dateHistory[], MATCH(tbl_dailyDashboard[[#This Row],[runDate]:[runDate]], tbl_dateHistory[[runDate]:[runDate]], 0), MATCH(tbl_dailyDashboard[[#Headers],[avgTransactionTime]], tbl_dateHistory[#Headers], 0)), "-")</f>
        <v>x</v>
      </c>
      <c r="F1782" s="5" t="str">
        <f>IFERROR(INDEX(tbl_dateHistory[], MATCH(tbl_dailyDashboard[[#This Row],[runDate]:[runDate]], tbl_dateHistory[[runDate]:[runDate]], 0), MATCH(tbl_dailyDashboard[[#Headers],[botRuns]], tbl_dateHistory[#Headers], 0)), "-")</f>
        <v>x</v>
      </c>
      <c r="G1782" s="6" t="str">
        <f>IFERROR(INDEX(tbl_dateHistory[], MATCH(tbl_dailyDashboard[[#This Row],[runDate]:[runDate]], tbl_dateHistory[[runDate]:[runDate]], 0), MATCH(tbl_dailyDashboard[[#Headers],[totalTransactions]], tbl_dateHistory[#Headers], 0)), "-")</f>
        <v>x</v>
      </c>
      <c r="H1782" s="46" t="str">
        <f>IFERROR(INDEX(tbl_dateHistory[], MATCH(tbl_dailyDashboard[[#This Row],[runDate]:[runDate]], tbl_dateHistory[[runDate]:[runDate]], 0), MATCH(tbl_dailyDashboard[[#Headers],[percentSuccessful]], tbl_dateHistory[#Headers], 0)), "-")</f>
        <v>x</v>
      </c>
      <c r="I1782" s="46" t="str">
        <f>IFERROR(INDEX(tbl_dateHistory[], MATCH(tbl_dailyDashboard[[#This Row],[runDate]:[runDate]], tbl_dateHistory[[runDate]:[runDate]], 0), MATCH(tbl_dailyDashboard[[#Headers],[percentBRE]], tbl_dateHistory[#Headers], 0)), "-")</f>
        <v>x</v>
      </c>
      <c r="J1782" s="47" t="str">
        <f>IFERROR(INDEX(tbl_dateHistory[], MATCH(tbl_dailyDashboard[[#This Row],[runDate]:[runDate]], tbl_dateHistory[[runDate]:[runDate]], 0), MATCH(tbl_dailyDashboard[[#Headers],[percentSystemErrors]], tbl_dateHistory[#Headers], 0)), "-")</f>
        <v>x</v>
      </c>
      <c r="K1782" s="69"/>
    </row>
    <row r="1783" spans="2:11" x14ac:dyDescent="0.3">
      <c r="B1783" s="63"/>
      <c r="C1783" s="45" t="str">
        <f>IFERROR((INDEX(tbl_dateHistory[], tbl_dailyDashboard[[#This Row],[rowLookup]], 1)), "-")</f>
        <v>x</v>
      </c>
      <c r="D1783" s="48" t="str">
        <f>IFERROR(INDEX(tbl_dateHistory[], MATCH(tbl_dailyDashboard[[#This Row],[runDate]:[runDate]], tbl_dateHistory[[runDate]:[runDate]], 0), MATCH(tbl_dailyDashboard[[#Headers],[avgBotRunTime]], tbl_dateHistory[#Headers], 0)), "-")</f>
        <v>x</v>
      </c>
      <c r="E1783" s="48" t="str">
        <f>IFERROR(INDEX(tbl_dateHistory[], MATCH(tbl_dailyDashboard[[#This Row],[runDate]:[runDate]], tbl_dateHistory[[runDate]:[runDate]], 0), MATCH(tbl_dailyDashboard[[#Headers],[avgTransactionTime]], tbl_dateHistory[#Headers], 0)), "-")</f>
        <v>x</v>
      </c>
      <c r="F1783" s="5" t="str">
        <f>IFERROR(INDEX(tbl_dateHistory[], MATCH(tbl_dailyDashboard[[#This Row],[runDate]:[runDate]], tbl_dateHistory[[runDate]:[runDate]], 0), MATCH(tbl_dailyDashboard[[#Headers],[botRuns]], tbl_dateHistory[#Headers], 0)), "-")</f>
        <v>x</v>
      </c>
      <c r="G1783" s="6" t="str">
        <f>IFERROR(INDEX(tbl_dateHistory[], MATCH(tbl_dailyDashboard[[#This Row],[runDate]:[runDate]], tbl_dateHistory[[runDate]:[runDate]], 0), MATCH(tbl_dailyDashboard[[#Headers],[totalTransactions]], tbl_dateHistory[#Headers], 0)), "-")</f>
        <v>x</v>
      </c>
      <c r="H1783" s="46" t="str">
        <f>IFERROR(INDEX(tbl_dateHistory[], MATCH(tbl_dailyDashboard[[#This Row],[runDate]:[runDate]], tbl_dateHistory[[runDate]:[runDate]], 0), MATCH(tbl_dailyDashboard[[#Headers],[percentSuccessful]], tbl_dateHistory[#Headers], 0)), "-")</f>
        <v>x</v>
      </c>
      <c r="I1783" s="46" t="str">
        <f>IFERROR(INDEX(tbl_dateHistory[], MATCH(tbl_dailyDashboard[[#This Row],[runDate]:[runDate]], tbl_dateHistory[[runDate]:[runDate]], 0), MATCH(tbl_dailyDashboard[[#Headers],[percentBRE]], tbl_dateHistory[#Headers], 0)), "-")</f>
        <v>x</v>
      </c>
      <c r="J1783" s="47" t="str">
        <f>IFERROR(INDEX(tbl_dateHistory[], MATCH(tbl_dailyDashboard[[#This Row],[runDate]:[runDate]], tbl_dateHistory[[runDate]:[runDate]], 0), MATCH(tbl_dailyDashboard[[#Headers],[percentSystemErrors]], tbl_dateHistory[#Headers], 0)), "-")</f>
        <v>x</v>
      </c>
      <c r="K1783" s="69"/>
    </row>
    <row r="1784" spans="2:11" x14ac:dyDescent="0.3">
      <c r="B1784" s="63"/>
      <c r="C1784" s="45" t="str">
        <f>IFERROR((INDEX(tbl_dateHistory[], tbl_dailyDashboard[[#This Row],[rowLookup]], 1)), "-")</f>
        <v>x</v>
      </c>
      <c r="D1784" s="48" t="str">
        <f>IFERROR(INDEX(tbl_dateHistory[], MATCH(tbl_dailyDashboard[[#This Row],[runDate]:[runDate]], tbl_dateHistory[[runDate]:[runDate]], 0), MATCH(tbl_dailyDashboard[[#Headers],[avgBotRunTime]], tbl_dateHistory[#Headers], 0)), "-")</f>
        <v>x</v>
      </c>
      <c r="E1784" s="48" t="str">
        <f>IFERROR(INDEX(tbl_dateHistory[], MATCH(tbl_dailyDashboard[[#This Row],[runDate]:[runDate]], tbl_dateHistory[[runDate]:[runDate]], 0), MATCH(tbl_dailyDashboard[[#Headers],[avgTransactionTime]], tbl_dateHistory[#Headers], 0)), "-")</f>
        <v>x</v>
      </c>
      <c r="F1784" s="5" t="str">
        <f>IFERROR(INDEX(tbl_dateHistory[], MATCH(tbl_dailyDashboard[[#This Row],[runDate]:[runDate]], tbl_dateHistory[[runDate]:[runDate]], 0), MATCH(tbl_dailyDashboard[[#Headers],[botRuns]], tbl_dateHistory[#Headers], 0)), "-")</f>
        <v>x</v>
      </c>
      <c r="G1784" s="6" t="str">
        <f>IFERROR(INDEX(tbl_dateHistory[], MATCH(tbl_dailyDashboard[[#This Row],[runDate]:[runDate]], tbl_dateHistory[[runDate]:[runDate]], 0), MATCH(tbl_dailyDashboard[[#Headers],[totalTransactions]], tbl_dateHistory[#Headers], 0)), "-")</f>
        <v>x</v>
      </c>
      <c r="H1784" s="46" t="str">
        <f>IFERROR(INDEX(tbl_dateHistory[], MATCH(tbl_dailyDashboard[[#This Row],[runDate]:[runDate]], tbl_dateHistory[[runDate]:[runDate]], 0), MATCH(tbl_dailyDashboard[[#Headers],[percentSuccessful]], tbl_dateHistory[#Headers], 0)), "-")</f>
        <v>x</v>
      </c>
      <c r="I1784" s="46" t="str">
        <f>IFERROR(INDEX(tbl_dateHistory[], MATCH(tbl_dailyDashboard[[#This Row],[runDate]:[runDate]], tbl_dateHistory[[runDate]:[runDate]], 0), MATCH(tbl_dailyDashboard[[#Headers],[percentBRE]], tbl_dateHistory[#Headers], 0)), "-")</f>
        <v>x</v>
      </c>
      <c r="J1784" s="47" t="str">
        <f>IFERROR(INDEX(tbl_dateHistory[], MATCH(tbl_dailyDashboard[[#This Row],[runDate]:[runDate]], tbl_dateHistory[[runDate]:[runDate]], 0), MATCH(tbl_dailyDashboard[[#Headers],[percentSystemErrors]], tbl_dateHistory[#Headers], 0)), "-")</f>
        <v>x</v>
      </c>
      <c r="K1784" s="69"/>
    </row>
    <row r="1785" spans="2:11" x14ac:dyDescent="0.3">
      <c r="B1785" s="63"/>
      <c r="C1785" s="45" t="str">
        <f>IFERROR((INDEX(tbl_dateHistory[], tbl_dailyDashboard[[#This Row],[rowLookup]], 1)), "-")</f>
        <v>x</v>
      </c>
      <c r="D1785" s="48" t="str">
        <f>IFERROR(INDEX(tbl_dateHistory[], MATCH(tbl_dailyDashboard[[#This Row],[runDate]:[runDate]], tbl_dateHistory[[runDate]:[runDate]], 0), MATCH(tbl_dailyDashboard[[#Headers],[avgBotRunTime]], tbl_dateHistory[#Headers], 0)), "-")</f>
        <v>x</v>
      </c>
      <c r="E1785" s="48" t="str">
        <f>IFERROR(INDEX(tbl_dateHistory[], MATCH(tbl_dailyDashboard[[#This Row],[runDate]:[runDate]], tbl_dateHistory[[runDate]:[runDate]], 0), MATCH(tbl_dailyDashboard[[#Headers],[avgTransactionTime]], tbl_dateHistory[#Headers], 0)), "-")</f>
        <v>x</v>
      </c>
      <c r="F1785" s="5" t="str">
        <f>IFERROR(INDEX(tbl_dateHistory[], MATCH(tbl_dailyDashboard[[#This Row],[runDate]:[runDate]], tbl_dateHistory[[runDate]:[runDate]], 0), MATCH(tbl_dailyDashboard[[#Headers],[botRuns]], tbl_dateHistory[#Headers], 0)), "-")</f>
        <v>x</v>
      </c>
      <c r="G1785" s="6" t="str">
        <f>IFERROR(INDEX(tbl_dateHistory[], MATCH(tbl_dailyDashboard[[#This Row],[runDate]:[runDate]], tbl_dateHistory[[runDate]:[runDate]], 0), MATCH(tbl_dailyDashboard[[#Headers],[totalTransactions]], tbl_dateHistory[#Headers], 0)), "-")</f>
        <v>x</v>
      </c>
      <c r="H1785" s="46" t="str">
        <f>IFERROR(INDEX(tbl_dateHistory[], MATCH(tbl_dailyDashboard[[#This Row],[runDate]:[runDate]], tbl_dateHistory[[runDate]:[runDate]], 0), MATCH(tbl_dailyDashboard[[#Headers],[percentSuccessful]], tbl_dateHistory[#Headers], 0)), "-")</f>
        <v>x</v>
      </c>
      <c r="I1785" s="46" t="str">
        <f>IFERROR(INDEX(tbl_dateHistory[], MATCH(tbl_dailyDashboard[[#This Row],[runDate]:[runDate]], tbl_dateHistory[[runDate]:[runDate]], 0), MATCH(tbl_dailyDashboard[[#Headers],[percentBRE]], tbl_dateHistory[#Headers], 0)), "-")</f>
        <v>x</v>
      </c>
      <c r="J1785" s="47" t="str">
        <f>IFERROR(INDEX(tbl_dateHistory[], MATCH(tbl_dailyDashboard[[#This Row],[runDate]:[runDate]], tbl_dateHistory[[runDate]:[runDate]], 0), MATCH(tbl_dailyDashboard[[#Headers],[percentSystemErrors]], tbl_dateHistory[#Headers], 0)), "-")</f>
        <v>x</v>
      </c>
      <c r="K1785" s="69"/>
    </row>
    <row r="1786" spans="2:11" x14ac:dyDescent="0.3">
      <c r="B1786" s="63"/>
      <c r="C1786" s="45" t="str">
        <f>IFERROR((INDEX(tbl_dateHistory[], tbl_dailyDashboard[[#This Row],[rowLookup]], 1)), "-")</f>
        <v>x</v>
      </c>
      <c r="D1786" s="48" t="str">
        <f>IFERROR(INDEX(tbl_dateHistory[], MATCH(tbl_dailyDashboard[[#This Row],[runDate]:[runDate]], tbl_dateHistory[[runDate]:[runDate]], 0), MATCH(tbl_dailyDashboard[[#Headers],[avgBotRunTime]], tbl_dateHistory[#Headers], 0)), "-")</f>
        <v>x</v>
      </c>
      <c r="E1786" s="48" t="str">
        <f>IFERROR(INDEX(tbl_dateHistory[], MATCH(tbl_dailyDashboard[[#This Row],[runDate]:[runDate]], tbl_dateHistory[[runDate]:[runDate]], 0), MATCH(tbl_dailyDashboard[[#Headers],[avgTransactionTime]], tbl_dateHistory[#Headers], 0)), "-")</f>
        <v>x</v>
      </c>
      <c r="F1786" s="5" t="str">
        <f>IFERROR(INDEX(tbl_dateHistory[], MATCH(tbl_dailyDashboard[[#This Row],[runDate]:[runDate]], tbl_dateHistory[[runDate]:[runDate]], 0), MATCH(tbl_dailyDashboard[[#Headers],[botRuns]], tbl_dateHistory[#Headers], 0)), "-")</f>
        <v>x</v>
      </c>
      <c r="G1786" s="6" t="str">
        <f>IFERROR(INDEX(tbl_dateHistory[], MATCH(tbl_dailyDashboard[[#This Row],[runDate]:[runDate]], tbl_dateHistory[[runDate]:[runDate]], 0), MATCH(tbl_dailyDashboard[[#Headers],[totalTransactions]], tbl_dateHistory[#Headers], 0)), "-")</f>
        <v>x</v>
      </c>
      <c r="H1786" s="46" t="str">
        <f>IFERROR(INDEX(tbl_dateHistory[], MATCH(tbl_dailyDashboard[[#This Row],[runDate]:[runDate]], tbl_dateHistory[[runDate]:[runDate]], 0), MATCH(tbl_dailyDashboard[[#Headers],[percentSuccessful]], tbl_dateHistory[#Headers], 0)), "-")</f>
        <v>x</v>
      </c>
      <c r="I1786" s="46" t="str">
        <f>IFERROR(INDEX(tbl_dateHistory[], MATCH(tbl_dailyDashboard[[#This Row],[runDate]:[runDate]], tbl_dateHistory[[runDate]:[runDate]], 0), MATCH(tbl_dailyDashboard[[#Headers],[percentBRE]], tbl_dateHistory[#Headers], 0)), "-")</f>
        <v>x</v>
      </c>
      <c r="J1786" s="47" t="str">
        <f>IFERROR(INDEX(tbl_dateHistory[], MATCH(tbl_dailyDashboard[[#This Row],[runDate]:[runDate]], tbl_dateHistory[[runDate]:[runDate]], 0), MATCH(tbl_dailyDashboard[[#Headers],[percentSystemErrors]], tbl_dateHistory[#Headers], 0)), "-")</f>
        <v>x</v>
      </c>
      <c r="K1786" s="69"/>
    </row>
    <row r="1787" spans="2:11" x14ac:dyDescent="0.3">
      <c r="B1787" s="63"/>
      <c r="C1787" s="45" t="str">
        <f>IFERROR((INDEX(tbl_dateHistory[], tbl_dailyDashboard[[#This Row],[rowLookup]], 1)), "-")</f>
        <v>x</v>
      </c>
      <c r="D1787" s="48" t="str">
        <f>IFERROR(INDEX(tbl_dateHistory[], MATCH(tbl_dailyDashboard[[#This Row],[runDate]:[runDate]], tbl_dateHistory[[runDate]:[runDate]], 0), MATCH(tbl_dailyDashboard[[#Headers],[avgBotRunTime]], tbl_dateHistory[#Headers], 0)), "-")</f>
        <v>x</v>
      </c>
      <c r="E1787" s="48" t="str">
        <f>IFERROR(INDEX(tbl_dateHistory[], MATCH(tbl_dailyDashboard[[#This Row],[runDate]:[runDate]], tbl_dateHistory[[runDate]:[runDate]], 0), MATCH(tbl_dailyDashboard[[#Headers],[avgTransactionTime]], tbl_dateHistory[#Headers], 0)), "-")</f>
        <v>x</v>
      </c>
      <c r="F1787" s="5" t="str">
        <f>IFERROR(INDEX(tbl_dateHistory[], MATCH(tbl_dailyDashboard[[#This Row],[runDate]:[runDate]], tbl_dateHistory[[runDate]:[runDate]], 0), MATCH(tbl_dailyDashboard[[#Headers],[botRuns]], tbl_dateHistory[#Headers], 0)), "-")</f>
        <v>x</v>
      </c>
      <c r="G1787" s="6" t="str">
        <f>IFERROR(INDEX(tbl_dateHistory[], MATCH(tbl_dailyDashboard[[#This Row],[runDate]:[runDate]], tbl_dateHistory[[runDate]:[runDate]], 0), MATCH(tbl_dailyDashboard[[#Headers],[totalTransactions]], tbl_dateHistory[#Headers], 0)), "-")</f>
        <v>x</v>
      </c>
      <c r="H1787" s="46" t="str">
        <f>IFERROR(INDEX(tbl_dateHistory[], MATCH(tbl_dailyDashboard[[#This Row],[runDate]:[runDate]], tbl_dateHistory[[runDate]:[runDate]], 0), MATCH(tbl_dailyDashboard[[#Headers],[percentSuccessful]], tbl_dateHistory[#Headers], 0)), "-")</f>
        <v>x</v>
      </c>
      <c r="I1787" s="46" t="str">
        <f>IFERROR(INDEX(tbl_dateHistory[], MATCH(tbl_dailyDashboard[[#This Row],[runDate]:[runDate]], tbl_dateHistory[[runDate]:[runDate]], 0), MATCH(tbl_dailyDashboard[[#Headers],[percentBRE]], tbl_dateHistory[#Headers], 0)), "-")</f>
        <v>x</v>
      </c>
      <c r="J1787" s="47" t="str">
        <f>IFERROR(INDEX(tbl_dateHistory[], MATCH(tbl_dailyDashboard[[#This Row],[runDate]:[runDate]], tbl_dateHistory[[runDate]:[runDate]], 0), MATCH(tbl_dailyDashboard[[#Headers],[percentSystemErrors]], tbl_dateHistory[#Headers], 0)), "-")</f>
        <v>x</v>
      </c>
      <c r="K1787" s="69"/>
    </row>
    <row r="1788" spans="2:11" x14ac:dyDescent="0.3">
      <c r="B1788" s="63"/>
      <c r="C1788" s="45" t="str">
        <f>IFERROR((INDEX(tbl_dateHistory[], tbl_dailyDashboard[[#This Row],[rowLookup]], 1)), "-")</f>
        <v>x</v>
      </c>
      <c r="D1788" s="48" t="str">
        <f>IFERROR(INDEX(tbl_dateHistory[], MATCH(tbl_dailyDashboard[[#This Row],[runDate]:[runDate]], tbl_dateHistory[[runDate]:[runDate]], 0), MATCH(tbl_dailyDashboard[[#Headers],[avgBotRunTime]], tbl_dateHistory[#Headers], 0)), "-")</f>
        <v>x</v>
      </c>
      <c r="E1788" s="48" t="str">
        <f>IFERROR(INDEX(tbl_dateHistory[], MATCH(tbl_dailyDashboard[[#This Row],[runDate]:[runDate]], tbl_dateHistory[[runDate]:[runDate]], 0), MATCH(tbl_dailyDashboard[[#Headers],[avgTransactionTime]], tbl_dateHistory[#Headers], 0)), "-")</f>
        <v>x</v>
      </c>
      <c r="F1788" s="5" t="str">
        <f>IFERROR(INDEX(tbl_dateHistory[], MATCH(tbl_dailyDashboard[[#This Row],[runDate]:[runDate]], tbl_dateHistory[[runDate]:[runDate]], 0), MATCH(tbl_dailyDashboard[[#Headers],[botRuns]], tbl_dateHistory[#Headers], 0)), "-")</f>
        <v>x</v>
      </c>
      <c r="G1788" s="6" t="str">
        <f>IFERROR(INDEX(tbl_dateHistory[], MATCH(tbl_dailyDashboard[[#This Row],[runDate]:[runDate]], tbl_dateHistory[[runDate]:[runDate]], 0), MATCH(tbl_dailyDashboard[[#Headers],[totalTransactions]], tbl_dateHistory[#Headers], 0)), "-")</f>
        <v>x</v>
      </c>
      <c r="H1788" s="46" t="str">
        <f>IFERROR(INDEX(tbl_dateHistory[], MATCH(tbl_dailyDashboard[[#This Row],[runDate]:[runDate]], tbl_dateHistory[[runDate]:[runDate]], 0), MATCH(tbl_dailyDashboard[[#Headers],[percentSuccessful]], tbl_dateHistory[#Headers], 0)), "-")</f>
        <v>x</v>
      </c>
      <c r="I1788" s="46" t="str">
        <f>IFERROR(INDEX(tbl_dateHistory[], MATCH(tbl_dailyDashboard[[#This Row],[runDate]:[runDate]], tbl_dateHistory[[runDate]:[runDate]], 0), MATCH(tbl_dailyDashboard[[#Headers],[percentBRE]], tbl_dateHistory[#Headers], 0)), "-")</f>
        <v>x</v>
      </c>
      <c r="J1788" s="47" t="str">
        <f>IFERROR(INDEX(tbl_dateHistory[], MATCH(tbl_dailyDashboard[[#This Row],[runDate]:[runDate]], tbl_dateHistory[[runDate]:[runDate]], 0), MATCH(tbl_dailyDashboard[[#Headers],[percentSystemErrors]], tbl_dateHistory[#Headers], 0)), "-")</f>
        <v>x</v>
      </c>
      <c r="K1788" s="69"/>
    </row>
    <row r="1789" spans="2:11" x14ac:dyDescent="0.3">
      <c r="B1789" s="63"/>
      <c r="C1789" s="45" t="str">
        <f>IFERROR((INDEX(tbl_dateHistory[], tbl_dailyDashboard[[#This Row],[rowLookup]], 1)), "-")</f>
        <v>x</v>
      </c>
      <c r="D1789" s="48" t="str">
        <f>IFERROR(INDEX(tbl_dateHistory[], MATCH(tbl_dailyDashboard[[#This Row],[runDate]:[runDate]], tbl_dateHistory[[runDate]:[runDate]], 0), MATCH(tbl_dailyDashboard[[#Headers],[avgBotRunTime]], tbl_dateHistory[#Headers], 0)), "-")</f>
        <v>x</v>
      </c>
      <c r="E1789" s="48" t="str">
        <f>IFERROR(INDEX(tbl_dateHistory[], MATCH(tbl_dailyDashboard[[#This Row],[runDate]:[runDate]], tbl_dateHistory[[runDate]:[runDate]], 0), MATCH(tbl_dailyDashboard[[#Headers],[avgTransactionTime]], tbl_dateHistory[#Headers], 0)), "-")</f>
        <v>x</v>
      </c>
      <c r="F1789" s="5" t="str">
        <f>IFERROR(INDEX(tbl_dateHistory[], MATCH(tbl_dailyDashboard[[#This Row],[runDate]:[runDate]], tbl_dateHistory[[runDate]:[runDate]], 0), MATCH(tbl_dailyDashboard[[#Headers],[botRuns]], tbl_dateHistory[#Headers], 0)), "-")</f>
        <v>x</v>
      </c>
      <c r="G1789" s="6" t="str">
        <f>IFERROR(INDEX(tbl_dateHistory[], MATCH(tbl_dailyDashboard[[#This Row],[runDate]:[runDate]], tbl_dateHistory[[runDate]:[runDate]], 0), MATCH(tbl_dailyDashboard[[#Headers],[totalTransactions]], tbl_dateHistory[#Headers], 0)), "-")</f>
        <v>x</v>
      </c>
      <c r="H1789" s="46" t="str">
        <f>IFERROR(INDEX(tbl_dateHistory[], MATCH(tbl_dailyDashboard[[#This Row],[runDate]:[runDate]], tbl_dateHistory[[runDate]:[runDate]], 0), MATCH(tbl_dailyDashboard[[#Headers],[percentSuccessful]], tbl_dateHistory[#Headers], 0)), "-")</f>
        <v>x</v>
      </c>
      <c r="I1789" s="46" t="str">
        <f>IFERROR(INDEX(tbl_dateHistory[], MATCH(tbl_dailyDashboard[[#This Row],[runDate]:[runDate]], tbl_dateHistory[[runDate]:[runDate]], 0), MATCH(tbl_dailyDashboard[[#Headers],[percentBRE]], tbl_dateHistory[#Headers], 0)), "-")</f>
        <v>x</v>
      </c>
      <c r="J1789" s="47" t="str">
        <f>IFERROR(INDEX(tbl_dateHistory[], MATCH(tbl_dailyDashboard[[#This Row],[runDate]:[runDate]], tbl_dateHistory[[runDate]:[runDate]], 0), MATCH(tbl_dailyDashboard[[#Headers],[percentSystemErrors]], tbl_dateHistory[#Headers], 0)), "-")</f>
        <v>x</v>
      </c>
      <c r="K1789" s="69"/>
    </row>
    <row r="1790" spans="2:11" x14ac:dyDescent="0.3">
      <c r="B1790" s="63"/>
      <c r="C1790" s="45" t="str">
        <f>IFERROR((INDEX(tbl_dateHistory[], tbl_dailyDashboard[[#This Row],[rowLookup]], 1)), "-")</f>
        <v>x</v>
      </c>
      <c r="D1790" s="48" t="str">
        <f>IFERROR(INDEX(tbl_dateHistory[], MATCH(tbl_dailyDashboard[[#This Row],[runDate]:[runDate]], tbl_dateHistory[[runDate]:[runDate]], 0), MATCH(tbl_dailyDashboard[[#Headers],[avgBotRunTime]], tbl_dateHistory[#Headers], 0)), "-")</f>
        <v>x</v>
      </c>
      <c r="E1790" s="48" t="str">
        <f>IFERROR(INDEX(tbl_dateHistory[], MATCH(tbl_dailyDashboard[[#This Row],[runDate]:[runDate]], tbl_dateHistory[[runDate]:[runDate]], 0), MATCH(tbl_dailyDashboard[[#Headers],[avgTransactionTime]], tbl_dateHistory[#Headers], 0)), "-")</f>
        <v>x</v>
      </c>
      <c r="F1790" s="5" t="str">
        <f>IFERROR(INDEX(tbl_dateHistory[], MATCH(tbl_dailyDashboard[[#This Row],[runDate]:[runDate]], tbl_dateHistory[[runDate]:[runDate]], 0), MATCH(tbl_dailyDashboard[[#Headers],[botRuns]], tbl_dateHistory[#Headers], 0)), "-")</f>
        <v>x</v>
      </c>
      <c r="G1790" s="6" t="str">
        <f>IFERROR(INDEX(tbl_dateHistory[], MATCH(tbl_dailyDashboard[[#This Row],[runDate]:[runDate]], tbl_dateHistory[[runDate]:[runDate]], 0), MATCH(tbl_dailyDashboard[[#Headers],[totalTransactions]], tbl_dateHistory[#Headers], 0)), "-")</f>
        <v>x</v>
      </c>
      <c r="H1790" s="46" t="str">
        <f>IFERROR(INDEX(tbl_dateHistory[], MATCH(tbl_dailyDashboard[[#This Row],[runDate]:[runDate]], tbl_dateHistory[[runDate]:[runDate]], 0), MATCH(tbl_dailyDashboard[[#Headers],[percentSuccessful]], tbl_dateHistory[#Headers], 0)), "-")</f>
        <v>x</v>
      </c>
      <c r="I1790" s="46" t="str">
        <f>IFERROR(INDEX(tbl_dateHistory[], MATCH(tbl_dailyDashboard[[#This Row],[runDate]:[runDate]], tbl_dateHistory[[runDate]:[runDate]], 0), MATCH(tbl_dailyDashboard[[#Headers],[percentBRE]], tbl_dateHistory[#Headers], 0)), "-")</f>
        <v>x</v>
      </c>
      <c r="J1790" s="47" t="str">
        <f>IFERROR(INDEX(tbl_dateHistory[], MATCH(tbl_dailyDashboard[[#This Row],[runDate]:[runDate]], tbl_dateHistory[[runDate]:[runDate]], 0), MATCH(tbl_dailyDashboard[[#Headers],[percentSystemErrors]], tbl_dateHistory[#Headers], 0)), "-")</f>
        <v>x</v>
      </c>
      <c r="K1790" s="69"/>
    </row>
    <row r="1791" spans="2:11" x14ac:dyDescent="0.3">
      <c r="B1791" s="63"/>
      <c r="C1791" s="45" t="str">
        <f>IFERROR((INDEX(tbl_dateHistory[], tbl_dailyDashboard[[#This Row],[rowLookup]], 1)), "-")</f>
        <v>x</v>
      </c>
      <c r="D1791" s="48" t="str">
        <f>IFERROR(INDEX(tbl_dateHistory[], MATCH(tbl_dailyDashboard[[#This Row],[runDate]:[runDate]], tbl_dateHistory[[runDate]:[runDate]], 0), MATCH(tbl_dailyDashboard[[#Headers],[avgBotRunTime]], tbl_dateHistory[#Headers], 0)), "-")</f>
        <v>x</v>
      </c>
      <c r="E1791" s="48" t="str">
        <f>IFERROR(INDEX(tbl_dateHistory[], MATCH(tbl_dailyDashboard[[#This Row],[runDate]:[runDate]], tbl_dateHistory[[runDate]:[runDate]], 0), MATCH(tbl_dailyDashboard[[#Headers],[avgTransactionTime]], tbl_dateHistory[#Headers], 0)), "-")</f>
        <v>x</v>
      </c>
      <c r="F1791" s="5" t="str">
        <f>IFERROR(INDEX(tbl_dateHistory[], MATCH(tbl_dailyDashboard[[#This Row],[runDate]:[runDate]], tbl_dateHistory[[runDate]:[runDate]], 0), MATCH(tbl_dailyDashboard[[#Headers],[botRuns]], tbl_dateHistory[#Headers], 0)), "-")</f>
        <v>x</v>
      </c>
      <c r="G1791" s="6" t="str">
        <f>IFERROR(INDEX(tbl_dateHistory[], MATCH(tbl_dailyDashboard[[#This Row],[runDate]:[runDate]], tbl_dateHistory[[runDate]:[runDate]], 0), MATCH(tbl_dailyDashboard[[#Headers],[totalTransactions]], tbl_dateHistory[#Headers], 0)), "-")</f>
        <v>x</v>
      </c>
      <c r="H1791" s="46" t="str">
        <f>IFERROR(INDEX(tbl_dateHistory[], MATCH(tbl_dailyDashboard[[#This Row],[runDate]:[runDate]], tbl_dateHistory[[runDate]:[runDate]], 0), MATCH(tbl_dailyDashboard[[#Headers],[percentSuccessful]], tbl_dateHistory[#Headers], 0)), "-")</f>
        <v>x</v>
      </c>
      <c r="I1791" s="46" t="str">
        <f>IFERROR(INDEX(tbl_dateHistory[], MATCH(tbl_dailyDashboard[[#This Row],[runDate]:[runDate]], tbl_dateHistory[[runDate]:[runDate]], 0), MATCH(tbl_dailyDashboard[[#Headers],[percentBRE]], tbl_dateHistory[#Headers], 0)), "-")</f>
        <v>x</v>
      </c>
      <c r="J1791" s="47" t="str">
        <f>IFERROR(INDEX(tbl_dateHistory[], MATCH(tbl_dailyDashboard[[#This Row],[runDate]:[runDate]], tbl_dateHistory[[runDate]:[runDate]], 0), MATCH(tbl_dailyDashboard[[#Headers],[percentSystemErrors]], tbl_dateHistory[#Headers], 0)), "-")</f>
        <v>x</v>
      </c>
      <c r="K1791" s="69"/>
    </row>
    <row r="1792" spans="2:11" x14ac:dyDescent="0.3">
      <c r="B1792" s="63"/>
      <c r="C1792" s="45" t="str">
        <f>IFERROR((INDEX(tbl_dateHistory[], tbl_dailyDashboard[[#This Row],[rowLookup]], 1)), "-")</f>
        <v>x</v>
      </c>
      <c r="D1792" s="48" t="str">
        <f>IFERROR(INDEX(tbl_dateHistory[], MATCH(tbl_dailyDashboard[[#This Row],[runDate]:[runDate]], tbl_dateHistory[[runDate]:[runDate]], 0), MATCH(tbl_dailyDashboard[[#Headers],[avgBotRunTime]], tbl_dateHistory[#Headers], 0)), "-")</f>
        <v>x</v>
      </c>
      <c r="E1792" s="48" t="str">
        <f>IFERROR(INDEX(tbl_dateHistory[], MATCH(tbl_dailyDashboard[[#This Row],[runDate]:[runDate]], tbl_dateHistory[[runDate]:[runDate]], 0), MATCH(tbl_dailyDashboard[[#Headers],[avgTransactionTime]], tbl_dateHistory[#Headers], 0)), "-")</f>
        <v>x</v>
      </c>
      <c r="F1792" s="5" t="str">
        <f>IFERROR(INDEX(tbl_dateHistory[], MATCH(tbl_dailyDashboard[[#This Row],[runDate]:[runDate]], tbl_dateHistory[[runDate]:[runDate]], 0), MATCH(tbl_dailyDashboard[[#Headers],[botRuns]], tbl_dateHistory[#Headers], 0)), "-")</f>
        <v>x</v>
      </c>
      <c r="G1792" s="6" t="str">
        <f>IFERROR(INDEX(tbl_dateHistory[], MATCH(tbl_dailyDashboard[[#This Row],[runDate]:[runDate]], tbl_dateHistory[[runDate]:[runDate]], 0), MATCH(tbl_dailyDashboard[[#Headers],[totalTransactions]], tbl_dateHistory[#Headers], 0)), "-")</f>
        <v>x</v>
      </c>
      <c r="H1792" s="46" t="str">
        <f>IFERROR(INDEX(tbl_dateHistory[], MATCH(tbl_dailyDashboard[[#This Row],[runDate]:[runDate]], tbl_dateHistory[[runDate]:[runDate]], 0), MATCH(tbl_dailyDashboard[[#Headers],[percentSuccessful]], tbl_dateHistory[#Headers], 0)), "-")</f>
        <v>x</v>
      </c>
      <c r="I1792" s="46" t="str">
        <f>IFERROR(INDEX(tbl_dateHistory[], MATCH(tbl_dailyDashboard[[#This Row],[runDate]:[runDate]], tbl_dateHistory[[runDate]:[runDate]], 0), MATCH(tbl_dailyDashboard[[#Headers],[percentBRE]], tbl_dateHistory[#Headers], 0)), "-")</f>
        <v>x</v>
      </c>
      <c r="J1792" s="47" t="str">
        <f>IFERROR(INDEX(tbl_dateHistory[], MATCH(tbl_dailyDashboard[[#This Row],[runDate]:[runDate]], tbl_dateHistory[[runDate]:[runDate]], 0), MATCH(tbl_dailyDashboard[[#Headers],[percentSystemErrors]], tbl_dateHistory[#Headers], 0)), "-")</f>
        <v>x</v>
      </c>
      <c r="K1792" s="69"/>
    </row>
    <row r="1793" spans="2:11" x14ac:dyDescent="0.3">
      <c r="B1793" s="63"/>
      <c r="C1793" s="45" t="str">
        <f>IFERROR((INDEX(tbl_dateHistory[], tbl_dailyDashboard[[#This Row],[rowLookup]], 1)), "-")</f>
        <v>x</v>
      </c>
      <c r="D1793" s="48" t="str">
        <f>IFERROR(INDEX(tbl_dateHistory[], MATCH(tbl_dailyDashboard[[#This Row],[runDate]:[runDate]], tbl_dateHistory[[runDate]:[runDate]], 0), MATCH(tbl_dailyDashboard[[#Headers],[avgBotRunTime]], tbl_dateHistory[#Headers], 0)), "-")</f>
        <v>x</v>
      </c>
      <c r="E1793" s="48" t="str">
        <f>IFERROR(INDEX(tbl_dateHistory[], MATCH(tbl_dailyDashboard[[#This Row],[runDate]:[runDate]], tbl_dateHistory[[runDate]:[runDate]], 0), MATCH(tbl_dailyDashboard[[#Headers],[avgTransactionTime]], tbl_dateHistory[#Headers], 0)), "-")</f>
        <v>x</v>
      </c>
      <c r="F1793" s="5" t="str">
        <f>IFERROR(INDEX(tbl_dateHistory[], MATCH(tbl_dailyDashboard[[#This Row],[runDate]:[runDate]], tbl_dateHistory[[runDate]:[runDate]], 0), MATCH(tbl_dailyDashboard[[#Headers],[botRuns]], tbl_dateHistory[#Headers], 0)), "-")</f>
        <v>x</v>
      </c>
      <c r="G1793" s="6" t="str">
        <f>IFERROR(INDEX(tbl_dateHistory[], MATCH(tbl_dailyDashboard[[#This Row],[runDate]:[runDate]], tbl_dateHistory[[runDate]:[runDate]], 0), MATCH(tbl_dailyDashboard[[#Headers],[totalTransactions]], tbl_dateHistory[#Headers], 0)), "-")</f>
        <v>x</v>
      </c>
      <c r="H1793" s="46" t="str">
        <f>IFERROR(INDEX(tbl_dateHistory[], MATCH(tbl_dailyDashboard[[#This Row],[runDate]:[runDate]], tbl_dateHistory[[runDate]:[runDate]], 0), MATCH(tbl_dailyDashboard[[#Headers],[percentSuccessful]], tbl_dateHistory[#Headers], 0)), "-")</f>
        <v>x</v>
      </c>
      <c r="I1793" s="46" t="str">
        <f>IFERROR(INDEX(tbl_dateHistory[], MATCH(tbl_dailyDashboard[[#This Row],[runDate]:[runDate]], tbl_dateHistory[[runDate]:[runDate]], 0), MATCH(tbl_dailyDashboard[[#Headers],[percentBRE]], tbl_dateHistory[#Headers], 0)), "-")</f>
        <v>x</v>
      </c>
      <c r="J1793" s="47" t="str">
        <f>IFERROR(INDEX(tbl_dateHistory[], MATCH(tbl_dailyDashboard[[#This Row],[runDate]:[runDate]], tbl_dateHistory[[runDate]:[runDate]], 0), MATCH(tbl_dailyDashboard[[#Headers],[percentSystemErrors]], tbl_dateHistory[#Headers], 0)), "-")</f>
        <v>x</v>
      </c>
      <c r="K1793" s="69"/>
    </row>
    <row r="1794" spans="2:11" x14ac:dyDescent="0.3">
      <c r="B1794" s="63"/>
      <c r="C1794" s="45" t="str">
        <f>IFERROR((INDEX(tbl_dateHistory[], tbl_dailyDashboard[[#This Row],[rowLookup]], 1)), "-")</f>
        <v>x</v>
      </c>
      <c r="D1794" s="48" t="str">
        <f>IFERROR(INDEX(tbl_dateHistory[], MATCH(tbl_dailyDashboard[[#This Row],[runDate]:[runDate]], tbl_dateHistory[[runDate]:[runDate]], 0), MATCH(tbl_dailyDashboard[[#Headers],[avgBotRunTime]], tbl_dateHistory[#Headers], 0)), "-")</f>
        <v>x</v>
      </c>
      <c r="E1794" s="48" t="str">
        <f>IFERROR(INDEX(tbl_dateHistory[], MATCH(tbl_dailyDashboard[[#This Row],[runDate]:[runDate]], tbl_dateHistory[[runDate]:[runDate]], 0), MATCH(tbl_dailyDashboard[[#Headers],[avgTransactionTime]], tbl_dateHistory[#Headers], 0)), "-")</f>
        <v>x</v>
      </c>
      <c r="F1794" s="5" t="str">
        <f>IFERROR(INDEX(tbl_dateHistory[], MATCH(tbl_dailyDashboard[[#This Row],[runDate]:[runDate]], tbl_dateHistory[[runDate]:[runDate]], 0), MATCH(tbl_dailyDashboard[[#Headers],[botRuns]], tbl_dateHistory[#Headers], 0)), "-")</f>
        <v>x</v>
      </c>
      <c r="G1794" s="6" t="str">
        <f>IFERROR(INDEX(tbl_dateHistory[], MATCH(tbl_dailyDashboard[[#This Row],[runDate]:[runDate]], tbl_dateHistory[[runDate]:[runDate]], 0), MATCH(tbl_dailyDashboard[[#Headers],[totalTransactions]], tbl_dateHistory[#Headers], 0)), "-")</f>
        <v>x</v>
      </c>
      <c r="H1794" s="46" t="str">
        <f>IFERROR(INDEX(tbl_dateHistory[], MATCH(tbl_dailyDashboard[[#This Row],[runDate]:[runDate]], tbl_dateHistory[[runDate]:[runDate]], 0), MATCH(tbl_dailyDashboard[[#Headers],[percentSuccessful]], tbl_dateHistory[#Headers], 0)), "-")</f>
        <v>x</v>
      </c>
      <c r="I1794" s="46" t="str">
        <f>IFERROR(INDEX(tbl_dateHistory[], MATCH(tbl_dailyDashboard[[#This Row],[runDate]:[runDate]], tbl_dateHistory[[runDate]:[runDate]], 0), MATCH(tbl_dailyDashboard[[#Headers],[percentBRE]], tbl_dateHistory[#Headers], 0)), "-")</f>
        <v>x</v>
      </c>
      <c r="J1794" s="47" t="str">
        <f>IFERROR(INDEX(tbl_dateHistory[], MATCH(tbl_dailyDashboard[[#This Row],[runDate]:[runDate]], tbl_dateHistory[[runDate]:[runDate]], 0), MATCH(tbl_dailyDashboard[[#Headers],[percentSystemErrors]], tbl_dateHistory[#Headers], 0)), "-")</f>
        <v>x</v>
      </c>
      <c r="K1794" s="69"/>
    </row>
    <row r="1795" spans="2:11" x14ac:dyDescent="0.3">
      <c r="B1795" s="63"/>
      <c r="C1795" s="45" t="str">
        <f>IFERROR((INDEX(tbl_dateHistory[], tbl_dailyDashboard[[#This Row],[rowLookup]], 1)), "-")</f>
        <v>x</v>
      </c>
      <c r="D1795" s="48" t="str">
        <f>IFERROR(INDEX(tbl_dateHistory[], MATCH(tbl_dailyDashboard[[#This Row],[runDate]:[runDate]], tbl_dateHistory[[runDate]:[runDate]], 0), MATCH(tbl_dailyDashboard[[#Headers],[avgBotRunTime]], tbl_dateHistory[#Headers], 0)), "-")</f>
        <v>x</v>
      </c>
      <c r="E1795" s="48" t="str">
        <f>IFERROR(INDEX(tbl_dateHistory[], MATCH(tbl_dailyDashboard[[#This Row],[runDate]:[runDate]], tbl_dateHistory[[runDate]:[runDate]], 0), MATCH(tbl_dailyDashboard[[#Headers],[avgTransactionTime]], tbl_dateHistory[#Headers], 0)), "-")</f>
        <v>x</v>
      </c>
      <c r="F1795" s="5" t="str">
        <f>IFERROR(INDEX(tbl_dateHistory[], MATCH(tbl_dailyDashboard[[#This Row],[runDate]:[runDate]], tbl_dateHistory[[runDate]:[runDate]], 0), MATCH(tbl_dailyDashboard[[#Headers],[botRuns]], tbl_dateHistory[#Headers], 0)), "-")</f>
        <v>x</v>
      </c>
      <c r="G1795" s="6" t="str">
        <f>IFERROR(INDEX(tbl_dateHistory[], MATCH(tbl_dailyDashboard[[#This Row],[runDate]:[runDate]], tbl_dateHistory[[runDate]:[runDate]], 0), MATCH(tbl_dailyDashboard[[#Headers],[totalTransactions]], tbl_dateHistory[#Headers], 0)), "-")</f>
        <v>x</v>
      </c>
      <c r="H1795" s="46" t="str">
        <f>IFERROR(INDEX(tbl_dateHistory[], MATCH(tbl_dailyDashboard[[#This Row],[runDate]:[runDate]], tbl_dateHistory[[runDate]:[runDate]], 0), MATCH(tbl_dailyDashboard[[#Headers],[percentSuccessful]], tbl_dateHistory[#Headers], 0)), "-")</f>
        <v>x</v>
      </c>
      <c r="I1795" s="46" t="str">
        <f>IFERROR(INDEX(tbl_dateHistory[], MATCH(tbl_dailyDashboard[[#This Row],[runDate]:[runDate]], tbl_dateHistory[[runDate]:[runDate]], 0), MATCH(tbl_dailyDashboard[[#Headers],[percentBRE]], tbl_dateHistory[#Headers], 0)), "-")</f>
        <v>x</v>
      </c>
      <c r="J1795" s="47" t="str">
        <f>IFERROR(INDEX(tbl_dateHistory[], MATCH(tbl_dailyDashboard[[#This Row],[runDate]:[runDate]], tbl_dateHistory[[runDate]:[runDate]], 0), MATCH(tbl_dailyDashboard[[#Headers],[percentSystemErrors]], tbl_dateHistory[#Headers], 0)), "-")</f>
        <v>x</v>
      </c>
      <c r="K1795" s="69"/>
    </row>
    <row r="1796" spans="2:11" x14ac:dyDescent="0.3">
      <c r="B1796" s="63"/>
      <c r="C1796" s="45" t="str">
        <f>IFERROR((INDEX(tbl_dateHistory[], tbl_dailyDashboard[[#This Row],[rowLookup]], 1)), "-")</f>
        <v>x</v>
      </c>
      <c r="D1796" s="48" t="str">
        <f>IFERROR(INDEX(tbl_dateHistory[], MATCH(tbl_dailyDashboard[[#This Row],[runDate]:[runDate]], tbl_dateHistory[[runDate]:[runDate]], 0), MATCH(tbl_dailyDashboard[[#Headers],[avgBotRunTime]], tbl_dateHistory[#Headers], 0)), "-")</f>
        <v>x</v>
      </c>
      <c r="E1796" s="48" t="str">
        <f>IFERROR(INDEX(tbl_dateHistory[], MATCH(tbl_dailyDashboard[[#This Row],[runDate]:[runDate]], tbl_dateHistory[[runDate]:[runDate]], 0), MATCH(tbl_dailyDashboard[[#Headers],[avgTransactionTime]], tbl_dateHistory[#Headers], 0)), "-")</f>
        <v>x</v>
      </c>
      <c r="F1796" s="5" t="str">
        <f>IFERROR(INDEX(tbl_dateHistory[], MATCH(tbl_dailyDashboard[[#This Row],[runDate]:[runDate]], tbl_dateHistory[[runDate]:[runDate]], 0), MATCH(tbl_dailyDashboard[[#Headers],[botRuns]], tbl_dateHistory[#Headers], 0)), "-")</f>
        <v>x</v>
      </c>
      <c r="G1796" s="6" t="str">
        <f>IFERROR(INDEX(tbl_dateHistory[], MATCH(tbl_dailyDashboard[[#This Row],[runDate]:[runDate]], tbl_dateHistory[[runDate]:[runDate]], 0), MATCH(tbl_dailyDashboard[[#Headers],[totalTransactions]], tbl_dateHistory[#Headers], 0)), "-")</f>
        <v>x</v>
      </c>
      <c r="H1796" s="46" t="str">
        <f>IFERROR(INDEX(tbl_dateHistory[], MATCH(tbl_dailyDashboard[[#This Row],[runDate]:[runDate]], tbl_dateHistory[[runDate]:[runDate]], 0), MATCH(tbl_dailyDashboard[[#Headers],[percentSuccessful]], tbl_dateHistory[#Headers], 0)), "-")</f>
        <v>x</v>
      </c>
      <c r="I1796" s="46" t="str">
        <f>IFERROR(INDEX(tbl_dateHistory[], MATCH(tbl_dailyDashboard[[#This Row],[runDate]:[runDate]], tbl_dateHistory[[runDate]:[runDate]], 0), MATCH(tbl_dailyDashboard[[#Headers],[percentBRE]], tbl_dateHistory[#Headers], 0)), "-")</f>
        <v>x</v>
      </c>
      <c r="J1796" s="47" t="str">
        <f>IFERROR(INDEX(tbl_dateHistory[], MATCH(tbl_dailyDashboard[[#This Row],[runDate]:[runDate]], tbl_dateHistory[[runDate]:[runDate]], 0), MATCH(tbl_dailyDashboard[[#Headers],[percentSystemErrors]], tbl_dateHistory[#Headers], 0)), "-")</f>
        <v>x</v>
      </c>
      <c r="K1796" s="69"/>
    </row>
    <row r="1797" spans="2:11" x14ac:dyDescent="0.3">
      <c r="B1797" s="63"/>
      <c r="C1797" s="45" t="str">
        <f>IFERROR((INDEX(tbl_dateHistory[], tbl_dailyDashboard[[#This Row],[rowLookup]], 1)), "-")</f>
        <v>x</v>
      </c>
      <c r="D1797" s="48" t="str">
        <f>IFERROR(INDEX(tbl_dateHistory[], MATCH(tbl_dailyDashboard[[#This Row],[runDate]:[runDate]], tbl_dateHistory[[runDate]:[runDate]], 0), MATCH(tbl_dailyDashboard[[#Headers],[avgBotRunTime]], tbl_dateHistory[#Headers], 0)), "-")</f>
        <v>x</v>
      </c>
      <c r="E1797" s="48" t="str">
        <f>IFERROR(INDEX(tbl_dateHistory[], MATCH(tbl_dailyDashboard[[#This Row],[runDate]:[runDate]], tbl_dateHistory[[runDate]:[runDate]], 0), MATCH(tbl_dailyDashboard[[#Headers],[avgTransactionTime]], tbl_dateHistory[#Headers], 0)), "-")</f>
        <v>x</v>
      </c>
      <c r="F1797" s="5" t="str">
        <f>IFERROR(INDEX(tbl_dateHistory[], MATCH(tbl_dailyDashboard[[#This Row],[runDate]:[runDate]], tbl_dateHistory[[runDate]:[runDate]], 0), MATCH(tbl_dailyDashboard[[#Headers],[botRuns]], tbl_dateHistory[#Headers], 0)), "-")</f>
        <v>x</v>
      </c>
      <c r="G1797" s="6" t="str">
        <f>IFERROR(INDEX(tbl_dateHistory[], MATCH(tbl_dailyDashboard[[#This Row],[runDate]:[runDate]], tbl_dateHistory[[runDate]:[runDate]], 0), MATCH(tbl_dailyDashboard[[#Headers],[totalTransactions]], tbl_dateHistory[#Headers], 0)), "-")</f>
        <v>x</v>
      </c>
      <c r="H1797" s="46" t="str">
        <f>IFERROR(INDEX(tbl_dateHistory[], MATCH(tbl_dailyDashboard[[#This Row],[runDate]:[runDate]], tbl_dateHistory[[runDate]:[runDate]], 0), MATCH(tbl_dailyDashboard[[#Headers],[percentSuccessful]], tbl_dateHistory[#Headers], 0)), "-")</f>
        <v>x</v>
      </c>
      <c r="I1797" s="46" t="str">
        <f>IFERROR(INDEX(tbl_dateHistory[], MATCH(tbl_dailyDashboard[[#This Row],[runDate]:[runDate]], tbl_dateHistory[[runDate]:[runDate]], 0), MATCH(tbl_dailyDashboard[[#Headers],[percentBRE]], tbl_dateHistory[#Headers], 0)), "-")</f>
        <v>x</v>
      </c>
      <c r="J1797" s="47" t="str">
        <f>IFERROR(INDEX(tbl_dateHistory[], MATCH(tbl_dailyDashboard[[#This Row],[runDate]:[runDate]], tbl_dateHistory[[runDate]:[runDate]], 0), MATCH(tbl_dailyDashboard[[#Headers],[percentSystemErrors]], tbl_dateHistory[#Headers], 0)), "-")</f>
        <v>x</v>
      </c>
      <c r="K1797" s="69"/>
    </row>
    <row r="1798" spans="2:11" x14ac:dyDescent="0.3">
      <c r="B1798" s="63"/>
      <c r="C1798" s="45" t="str">
        <f>IFERROR((INDEX(tbl_dateHistory[], tbl_dailyDashboard[[#This Row],[rowLookup]], 1)), "-")</f>
        <v>x</v>
      </c>
      <c r="D1798" s="48" t="str">
        <f>IFERROR(INDEX(tbl_dateHistory[], MATCH(tbl_dailyDashboard[[#This Row],[runDate]:[runDate]], tbl_dateHistory[[runDate]:[runDate]], 0), MATCH(tbl_dailyDashboard[[#Headers],[avgBotRunTime]], tbl_dateHistory[#Headers], 0)), "-")</f>
        <v>x</v>
      </c>
      <c r="E1798" s="48" t="str">
        <f>IFERROR(INDEX(tbl_dateHistory[], MATCH(tbl_dailyDashboard[[#This Row],[runDate]:[runDate]], tbl_dateHistory[[runDate]:[runDate]], 0), MATCH(tbl_dailyDashboard[[#Headers],[avgTransactionTime]], tbl_dateHistory[#Headers], 0)), "-")</f>
        <v>x</v>
      </c>
      <c r="F1798" s="5" t="str">
        <f>IFERROR(INDEX(tbl_dateHistory[], MATCH(tbl_dailyDashboard[[#This Row],[runDate]:[runDate]], tbl_dateHistory[[runDate]:[runDate]], 0), MATCH(tbl_dailyDashboard[[#Headers],[botRuns]], tbl_dateHistory[#Headers], 0)), "-")</f>
        <v>x</v>
      </c>
      <c r="G1798" s="6" t="str">
        <f>IFERROR(INDEX(tbl_dateHistory[], MATCH(tbl_dailyDashboard[[#This Row],[runDate]:[runDate]], tbl_dateHistory[[runDate]:[runDate]], 0), MATCH(tbl_dailyDashboard[[#Headers],[totalTransactions]], tbl_dateHistory[#Headers], 0)), "-")</f>
        <v>x</v>
      </c>
      <c r="H1798" s="46" t="str">
        <f>IFERROR(INDEX(tbl_dateHistory[], MATCH(tbl_dailyDashboard[[#This Row],[runDate]:[runDate]], tbl_dateHistory[[runDate]:[runDate]], 0), MATCH(tbl_dailyDashboard[[#Headers],[percentSuccessful]], tbl_dateHistory[#Headers], 0)), "-")</f>
        <v>x</v>
      </c>
      <c r="I1798" s="46" t="str">
        <f>IFERROR(INDEX(tbl_dateHistory[], MATCH(tbl_dailyDashboard[[#This Row],[runDate]:[runDate]], tbl_dateHistory[[runDate]:[runDate]], 0), MATCH(tbl_dailyDashboard[[#Headers],[percentBRE]], tbl_dateHistory[#Headers], 0)), "-")</f>
        <v>x</v>
      </c>
      <c r="J1798" s="47" t="str">
        <f>IFERROR(INDEX(tbl_dateHistory[], MATCH(tbl_dailyDashboard[[#This Row],[runDate]:[runDate]], tbl_dateHistory[[runDate]:[runDate]], 0), MATCH(tbl_dailyDashboard[[#Headers],[percentSystemErrors]], tbl_dateHistory[#Headers], 0)), "-")</f>
        <v>x</v>
      </c>
      <c r="K1798" s="69"/>
    </row>
    <row r="1799" spans="2:11" x14ac:dyDescent="0.3">
      <c r="B1799" s="63"/>
      <c r="C1799" s="45" t="str">
        <f>IFERROR((INDEX(tbl_dateHistory[], tbl_dailyDashboard[[#This Row],[rowLookup]], 1)), "-")</f>
        <v>x</v>
      </c>
      <c r="D1799" s="48" t="str">
        <f>IFERROR(INDEX(tbl_dateHistory[], MATCH(tbl_dailyDashboard[[#This Row],[runDate]:[runDate]], tbl_dateHistory[[runDate]:[runDate]], 0), MATCH(tbl_dailyDashboard[[#Headers],[avgBotRunTime]], tbl_dateHistory[#Headers], 0)), "-")</f>
        <v>x</v>
      </c>
      <c r="E1799" s="48" t="str">
        <f>IFERROR(INDEX(tbl_dateHistory[], MATCH(tbl_dailyDashboard[[#This Row],[runDate]:[runDate]], tbl_dateHistory[[runDate]:[runDate]], 0), MATCH(tbl_dailyDashboard[[#Headers],[avgTransactionTime]], tbl_dateHistory[#Headers], 0)), "-")</f>
        <v>x</v>
      </c>
      <c r="F1799" s="5" t="str">
        <f>IFERROR(INDEX(tbl_dateHistory[], MATCH(tbl_dailyDashboard[[#This Row],[runDate]:[runDate]], tbl_dateHistory[[runDate]:[runDate]], 0), MATCH(tbl_dailyDashboard[[#Headers],[botRuns]], tbl_dateHistory[#Headers], 0)), "-")</f>
        <v>x</v>
      </c>
      <c r="G1799" s="6" t="str">
        <f>IFERROR(INDEX(tbl_dateHistory[], MATCH(tbl_dailyDashboard[[#This Row],[runDate]:[runDate]], tbl_dateHistory[[runDate]:[runDate]], 0), MATCH(tbl_dailyDashboard[[#Headers],[totalTransactions]], tbl_dateHistory[#Headers], 0)), "-")</f>
        <v>x</v>
      </c>
      <c r="H1799" s="46" t="str">
        <f>IFERROR(INDEX(tbl_dateHistory[], MATCH(tbl_dailyDashboard[[#This Row],[runDate]:[runDate]], tbl_dateHistory[[runDate]:[runDate]], 0), MATCH(tbl_dailyDashboard[[#Headers],[percentSuccessful]], tbl_dateHistory[#Headers], 0)), "-")</f>
        <v>x</v>
      </c>
      <c r="I1799" s="46" t="str">
        <f>IFERROR(INDEX(tbl_dateHistory[], MATCH(tbl_dailyDashboard[[#This Row],[runDate]:[runDate]], tbl_dateHistory[[runDate]:[runDate]], 0), MATCH(tbl_dailyDashboard[[#Headers],[percentBRE]], tbl_dateHistory[#Headers], 0)), "-")</f>
        <v>x</v>
      </c>
      <c r="J1799" s="47" t="str">
        <f>IFERROR(INDEX(tbl_dateHistory[], MATCH(tbl_dailyDashboard[[#This Row],[runDate]:[runDate]], tbl_dateHistory[[runDate]:[runDate]], 0), MATCH(tbl_dailyDashboard[[#Headers],[percentSystemErrors]], tbl_dateHistory[#Headers], 0)), "-")</f>
        <v>x</v>
      </c>
      <c r="K1799" s="69"/>
    </row>
    <row r="1800" spans="2:11" x14ac:dyDescent="0.3">
      <c r="B1800" s="63"/>
      <c r="C1800" s="45" t="str">
        <f>IFERROR((INDEX(tbl_dateHistory[], tbl_dailyDashboard[[#This Row],[rowLookup]], 1)), "-")</f>
        <v>x</v>
      </c>
      <c r="D1800" s="48" t="str">
        <f>IFERROR(INDEX(tbl_dateHistory[], MATCH(tbl_dailyDashboard[[#This Row],[runDate]:[runDate]], tbl_dateHistory[[runDate]:[runDate]], 0), MATCH(tbl_dailyDashboard[[#Headers],[avgBotRunTime]], tbl_dateHistory[#Headers], 0)), "-")</f>
        <v>x</v>
      </c>
      <c r="E1800" s="48" t="str">
        <f>IFERROR(INDEX(tbl_dateHistory[], MATCH(tbl_dailyDashboard[[#This Row],[runDate]:[runDate]], tbl_dateHistory[[runDate]:[runDate]], 0), MATCH(tbl_dailyDashboard[[#Headers],[avgTransactionTime]], tbl_dateHistory[#Headers], 0)), "-")</f>
        <v>x</v>
      </c>
      <c r="F1800" s="5" t="str">
        <f>IFERROR(INDEX(tbl_dateHistory[], MATCH(tbl_dailyDashboard[[#This Row],[runDate]:[runDate]], tbl_dateHistory[[runDate]:[runDate]], 0), MATCH(tbl_dailyDashboard[[#Headers],[botRuns]], tbl_dateHistory[#Headers], 0)), "-")</f>
        <v>x</v>
      </c>
      <c r="G1800" s="6" t="str">
        <f>IFERROR(INDEX(tbl_dateHistory[], MATCH(tbl_dailyDashboard[[#This Row],[runDate]:[runDate]], tbl_dateHistory[[runDate]:[runDate]], 0), MATCH(tbl_dailyDashboard[[#Headers],[totalTransactions]], tbl_dateHistory[#Headers], 0)), "-")</f>
        <v>x</v>
      </c>
      <c r="H1800" s="46" t="str">
        <f>IFERROR(INDEX(tbl_dateHistory[], MATCH(tbl_dailyDashboard[[#This Row],[runDate]:[runDate]], tbl_dateHistory[[runDate]:[runDate]], 0), MATCH(tbl_dailyDashboard[[#Headers],[percentSuccessful]], tbl_dateHistory[#Headers], 0)), "-")</f>
        <v>x</v>
      </c>
      <c r="I1800" s="46" t="str">
        <f>IFERROR(INDEX(tbl_dateHistory[], MATCH(tbl_dailyDashboard[[#This Row],[runDate]:[runDate]], tbl_dateHistory[[runDate]:[runDate]], 0), MATCH(tbl_dailyDashboard[[#Headers],[percentBRE]], tbl_dateHistory[#Headers], 0)), "-")</f>
        <v>x</v>
      </c>
      <c r="J1800" s="47" t="str">
        <f>IFERROR(INDEX(tbl_dateHistory[], MATCH(tbl_dailyDashboard[[#This Row],[runDate]:[runDate]], tbl_dateHistory[[runDate]:[runDate]], 0), MATCH(tbl_dailyDashboard[[#Headers],[percentSystemErrors]], tbl_dateHistory[#Headers], 0)), "-")</f>
        <v>x</v>
      </c>
      <c r="K1800" s="69"/>
    </row>
    <row r="1801" spans="2:11" x14ac:dyDescent="0.3">
      <c r="B1801" s="63"/>
      <c r="C1801" s="45" t="str">
        <f>IFERROR((INDEX(tbl_dateHistory[], tbl_dailyDashboard[[#This Row],[rowLookup]], 1)), "-")</f>
        <v>x</v>
      </c>
      <c r="D1801" s="48" t="str">
        <f>IFERROR(INDEX(tbl_dateHistory[], MATCH(tbl_dailyDashboard[[#This Row],[runDate]:[runDate]], tbl_dateHistory[[runDate]:[runDate]], 0), MATCH(tbl_dailyDashboard[[#Headers],[avgBotRunTime]], tbl_dateHistory[#Headers], 0)), "-")</f>
        <v>x</v>
      </c>
      <c r="E1801" s="48" t="str">
        <f>IFERROR(INDEX(tbl_dateHistory[], MATCH(tbl_dailyDashboard[[#This Row],[runDate]:[runDate]], tbl_dateHistory[[runDate]:[runDate]], 0), MATCH(tbl_dailyDashboard[[#Headers],[avgTransactionTime]], tbl_dateHistory[#Headers], 0)), "-")</f>
        <v>x</v>
      </c>
      <c r="F1801" s="5" t="str">
        <f>IFERROR(INDEX(tbl_dateHistory[], MATCH(tbl_dailyDashboard[[#This Row],[runDate]:[runDate]], tbl_dateHistory[[runDate]:[runDate]], 0), MATCH(tbl_dailyDashboard[[#Headers],[botRuns]], tbl_dateHistory[#Headers], 0)), "-")</f>
        <v>x</v>
      </c>
      <c r="G1801" s="6" t="str">
        <f>IFERROR(INDEX(tbl_dateHistory[], MATCH(tbl_dailyDashboard[[#This Row],[runDate]:[runDate]], tbl_dateHistory[[runDate]:[runDate]], 0), MATCH(tbl_dailyDashboard[[#Headers],[totalTransactions]], tbl_dateHistory[#Headers], 0)), "-")</f>
        <v>x</v>
      </c>
      <c r="H1801" s="46" t="str">
        <f>IFERROR(INDEX(tbl_dateHistory[], MATCH(tbl_dailyDashboard[[#This Row],[runDate]:[runDate]], tbl_dateHistory[[runDate]:[runDate]], 0), MATCH(tbl_dailyDashboard[[#Headers],[percentSuccessful]], tbl_dateHistory[#Headers], 0)), "-")</f>
        <v>x</v>
      </c>
      <c r="I1801" s="46" t="str">
        <f>IFERROR(INDEX(tbl_dateHistory[], MATCH(tbl_dailyDashboard[[#This Row],[runDate]:[runDate]], tbl_dateHistory[[runDate]:[runDate]], 0), MATCH(tbl_dailyDashboard[[#Headers],[percentBRE]], tbl_dateHistory[#Headers], 0)), "-")</f>
        <v>x</v>
      </c>
      <c r="J1801" s="47" t="str">
        <f>IFERROR(INDEX(tbl_dateHistory[], MATCH(tbl_dailyDashboard[[#This Row],[runDate]:[runDate]], tbl_dateHistory[[runDate]:[runDate]], 0), MATCH(tbl_dailyDashboard[[#Headers],[percentSystemErrors]], tbl_dateHistory[#Headers], 0)), "-")</f>
        <v>x</v>
      </c>
      <c r="K1801" s="69"/>
    </row>
    <row r="1802" spans="2:11" x14ac:dyDescent="0.3">
      <c r="B1802" s="63"/>
      <c r="C1802" s="45" t="str">
        <f>IFERROR((INDEX(tbl_dateHistory[], tbl_dailyDashboard[[#This Row],[rowLookup]], 1)), "-")</f>
        <v>x</v>
      </c>
      <c r="D1802" s="48" t="str">
        <f>IFERROR(INDEX(tbl_dateHistory[], MATCH(tbl_dailyDashboard[[#This Row],[runDate]:[runDate]], tbl_dateHistory[[runDate]:[runDate]], 0), MATCH(tbl_dailyDashboard[[#Headers],[avgBotRunTime]], tbl_dateHistory[#Headers], 0)), "-")</f>
        <v>x</v>
      </c>
      <c r="E1802" s="48" t="str">
        <f>IFERROR(INDEX(tbl_dateHistory[], MATCH(tbl_dailyDashboard[[#This Row],[runDate]:[runDate]], tbl_dateHistory[[runDate]:[runDate]], 0), MATCH(tbl_dailyDashboard[[#Headers],[avgTransactionTime]], tbl_dateHistory[#Headers], 0)), "-")</f>
        <v>x</v>
      </c>
      <c r="F1802" s="5" t="str">
        <f>IFERROR(INDEX(tbl_dateHistory[], MATCH(tbl_dailyDashboard[[#This Row],[runDate]:[runDate]], tbl_dateHistory[[runDate]:[runDate]], 0), MATCH(tbl_dailyDashboard[[#Headers],[botRuns]], tbl_dateHistory[#Headers], 0)), "-")</f>
        <v>x</v>
      </c>
      <c r="G1802" s="6" t="str">
        <f>IFERROR(INDEX(tbl_dateHistory[], MATCH(tbl_dailyDashboard[[#This Row],[runDate]:[runDate]], tbl_dateHistory[[runDate]:[runDate]], 0), MATCH(tbl_dailyDashboard[[#Headers],[totalTransactions]], tbl_dateHistory[#Headers], 0)), "-")</f>
        <v>x</v>
      </c>
      <c r="H1802" s="46" t="str">
        <f>IFERROR(INDEX(tbl_dateHistory[], MATCH(tbl_dailyDashboard[[#This Row],[runDate]:[runDate]], tbl_dateHistory[[runDate]:[runDate]], 0), MATCH(tbl_dailyDashboard[[#Headers],[percentSuccessful]], tbl_dateHistory[#Headers], 0)), "-")</f>
        <v>x</v>
      </c>
      <c r="I1802" s="46" t="str">
        <f>IFERROR(INDEX(tbl_dateHistory[], MATCH(tbl_dailyDashboard[[#This Row],[runDate]:[runDate]], tbl_dateHistory[[runDate]:[runDate]], 0), MATCH(tbl_dailyDashboard[[#Headers],[percentBRE]], tbl_dateHistory[#Headers], 0)), "-")</f>
        <v>x</v>
      </c>
      <c r="J1802" s="47" t="str">
        <f>IFERROR(INDEX(tbl_dateHistory[], MATCH(tbl_dailyDashboard[[#This Row],[runDate]:[runDate]], tbl_dateHistory[[runDate]:[runDate]], 0), MATCH(tbl_dailyDashboard[[#Headers],[percentSystemErrors]], tbl_dateHistory[#Headers], 0)), "-")</f>
        <v>x</v>
      </c>
      <c r="K1802" s="69"/>
    </row>
    <row r="1803" spans="2:11" x14ac:dyDescent="0.3">
      <c r="B1803" s="63"/>
      <c r="C1803" s="45" t="str">
        <f>IFERROR((INDEX(tbl_dateHistory[], tbl_dailyDashboard[[#This Row],[rowLookup]], 1)), "-")</f>
        <v>x</v>
      </c>
      <c r="D1803" s="48" t="str">
        <f>IFERROR(INDEX(tbl_dateHistory[], MATCH(tbl_dailyDashboard[[#This Row],[runDate]:[runDate]], tbl_dateHistory[[runDate]:[runDate]], 0), MATCH(tbl_dailyDashboard[[#Headers],[avgBotRunTime]], tbl_dateHistory[#Headers], 0)), "-")</f>
        <v>x</v>
      </c>
      <c r="E1803" s="48" t="str">
        <f>IFERROR(INDEX(tbl_dateHistory[], MATCH(tbl_dailyDashboard[[#This Row],[runDate]:[runDate]], tbl_dateHistory[[runDate]:[runDate]], 0), MATCH(tbl_dailyDashboard[[#Headers],[avgTransactionTime]], tbl_dateHistory[#Headers], 0)), "-")</f>
        <v>x</v>
      </c>
      <c r="F1803" s="5" t="str">
        <f>IFERROR(INDEX(tbl_dateHistory[], MATCH(tbl_dailyDashboard[[#This Row],[runDate]:[runDate]], tbl_dateHistory[[runDate]:[runDate]], 0), MATCH(tbl_dailyDashboard[[#Headers],[botRuns]], tbl_dateHistory[#Headers], 0)), "-")</f>
        <v>x</v>
      </c>
      <c r="G1803" s="6" t="str">
        <f>IFERROR(INDEX(tbl_dateHistory[], MATCH(tbl_dailyDashboard[[#This Row],[runDate]:[runDate]], tbl_dateHistory[[runDate]:[runDate]], 0), MATCH(tbl_dailyDashboard[[#Headers],[totalTransactions]], tbl_dateHistory[#Headers], 0)), "-")</f>
        <v>x</v>
      </c>
      <c r="H1803" s="46" t="str">
        <f>IFERROR(INDEX(tbl_dateHistory[], MATCH(tbl_dailyDashboard[[#This Row],[runDate]:[runDate]], tbl_dateHistory[[runDate]:[runDate]], 0), MATCH(tbl_dailyDashboard[[#Headers],[percentSuccessful]], tbl_dateHistory[#Headers], 0)), "-")</f>
        <v>x</v>
      </c>
      <c r="I1803" s="46" t="str">
        <f>IFERROR(INDEX(tbl_dateHistory[], MATCH(tbl_dailyDashboard[[#This Row],[runDate]:[runDate]], tbl_dateHistory[[runDate]:[runDate]], 0), MATCH(tbl_dailyDashboard[[#Headers],[percentBRE]], tbl_dateHistory[#Headers], 0)), "-")</f>
        <v>x</v>
      </c>
      <c r="J1803" s="47" t="str">
        <f>IFERROR(INDEX(tbl_dateHistory[], MATCH(tbl_dailyDashboard[[#This Row],[runDate]:[runDate]], tbl_dateHistory[[runDate]:[runDate]], 0), MATCH(tbl_dailyDashboard[[#Headers],[percentSystemErrors]], tbl_dateHistory[#Headers], 0)), "-")</f>
        <v>x</v>
      </c>
      <c r="K1803" s="69"/>
    </row>
    <row r="1804" spans="2:11" x14ac:dyDescent="0.3">
      <c r="B1804" s="63"/>
      <c r="C1804" s="45" t="str">
        <f>IFERROR((INDEX(tbl_dateHistory[], tbl_dailyDashboard[[#This Row],[rowLookup]], 1)), "-")</f>
        <v>x</v>
      </c>
      <c r="D1804" s="48" t="str">
        <f>IFERROR(INDEX(tbl_dateHistory[], MATCH(tbl_dailyDashboard[[#This Row],[runDate]:[runDate]], tbl_dateHistory[[runDate]:[runDate]], 0), MATCH(tbl_dailyDashboard[[#Headers],[avgBotRunTime]], tbl_dateHistory[#Headers], 0)), "-")</f>
        <v>x</v>
      </c>
      <c r="E1804" s="48" t="str">
        <f>IFERROR(INDEX(tbl_dateHistory[], MATCH(tbl_dailyDashboard[[#This Row],[runDate]:[runDate]], tbl_dateHistory[[runDate]:[runDate]], 0), MATCH(tbl_dailyDashboard[[#Headers],[avgTransactionTime]], tbl_dateHistory[#Headers], 0)), "-")</f>
        <v>x</v>
      </c>
      <c r="F1804" s="5" t="str">
        <f>IFERROR(INDEX(tbl_dateHistory[], MATCH(tbl_dailyDashboard[[#This Row],[runDate]:[runDate]], tbl_dateHistory[[runDate]:[runDate]], 0), MATCH(tbl_dailyDashboard[[#Headers],[botRuns]], tbl_dateHistory[#Headers], 0)), "-")</f>
        <v>x</v>
      </c>
      <c r="G1804" s="6" t="str">
        <f>IFERROR(INDEX(tbl_dateHistory[], MATCH(tbl_dailyDashboard[[#This Row],[runDate]:[runDate]], tbl_dateHistory[[runDate]:[runDate]], 0), MATCH(tbl_dailyDashboard[[#Headers],[totalTransactions]], tbl_dateHistory[#Headers], 0)), "-")</f>
        <v>x</v>
      </c>
      <c r="H1804" s="46" t="str">
        <f>IFERROR(INDEX(tbl_dateHistory[], MATCH(tbl_dailyDashboard[[#This Row],[runDate]:[runDate]], tbl_dateHistory[[runDate]:[runDate]], 0), MATCH(tbl_dailyDashboard[[#Headers],[percentSuccessful]], tbl_dateHistory[#Headers], 0)), "-")</f>
        <v>x</v>
      </c>
      <c r="I1804" s="46" t="str">
        <f>IFERROR(INDEX(tbl_dateHistory[], MATCH(tbl_dailyDashboard[[#This Row],[runDate]:[runDate]], tbl_dateHistory[[runDate]:[runDate]], 0), MATCH(tbl_dailyDashboard[[#Headers],[percentBRE]], tbl_dateHistory[#Headers], 0)), "-")</f>
        <v>x</v>
      </c>
      <c r="J1804" s="47" t="str">
        <f>IFERROR(INDEX(tbl_dateHistory[], MATCH(tbl_dailyDashboard[[#This Row],[runDate]:[runDate]], tbl_dateHistory[[runDate]:[runDate]], 0), MATCH(tbl_dailyDashboard[[#Headers],[percentSystemErrors]], tbl_dateHistory[#Headers], 0)), "-")</f>
        <v>x</v>
      </c>
      <c r="K1804" s="69"/>
    </row>
    <row r="1805" spans="2:11" x14ac:dyDescent="0.3">
      <c r="B1805" s="63"/>
      <c r="C1805" s="45" t="str">
        <f>IFERROR((INDEX(tbl_dateHistory[], tbl_dailyDashboard[[#This Row],[rowLookup]], 1)), "-")</f>
        <v>x</v>
      </c>
      <c r="D1805" s="48" t="str">
        <f>IFERROR(INDEX(tbl_dateHistory[], MATCH(tbl_dailyDashboard[[#This Row],[runDate]:[runDate]], tbl_dateHistory[[runDate]:[runDate]], 0), MATCH(tbl_dailyDashboard[[#Headers],[avgBotRunTime]], tbl_dateHistory[#Headers], 0)), "-")</f>
        <v>x</v>
      </c>
      <c r="E1805" s="48" t="str">
        <f>IFERROR(INDEX(tbl_dateHistory[], MATCH(tbl_dailyDashboard[[#This Row],[runDate]:[runDate]], tbl_dateHistory[[runDate]:[runDate]], 0), MATCH(tbl_dailyDashboard[[#Headers],[avgTransactionTime]], tbl_dateHistory[#Headers], 0)), "-")</f>
        <v>x</v>
      </c>
      <c r="F1805" s="5" t="str">
        <f>IFERROR(INDEX(tbl_dateHistory[], MATCH(tbl_dailyDashboard[[#This Row],[runDate]:[runDate]], tbl_dateHistory[[runDate]:[runDate]], 0), MATCH(tbl_dailyDashboard[[#Headers],[botRuns]], tbl_dateHistory[#Headers], 0)), "-")</f>
        <v>x</v>
      </c>
      <c r="G1805" s="6" t="str">
        <f>IFERROR(INDEX(tbl_dateHistory[], MATCH(tbl_dailyDashboard[[#This Row],[runDate]:[runDate]], tbl_dateHistory[[runDate]:[runDate]], 0), MATCH(tbl_dailyDashboard[[#Headers],[totalTransactions]], tbl_dateHistory[#Headers], 0)), "-")</f>
        <v>x</v>
      </c>
      <c r="H1805" s="46" t="str">
        <f>IFERROR(INDEX(tbl_dateHistory[], MATCH(tbl_dailyDashboard[[#This Row],[runDate]:[runDate]], tbl_dateHistory[[runDate]:[runDate]], 0), MATCH(tbl_dailyDashboard[[#Headers],[percentSuccessful]], tbl_dateHistory[#Headers], 0)), "-")</f>
        <v>x</v>
      </c>
      <c r="I1805" s="46" t="str">
        <f>IFERROR(INDEX(tbl_dateHistory[], MATCH(tbl_dailyDashboard[[#This Row],[runDate]:[runDate]], tbl_dateHistory[[runDate]:[runDate]], 0), MATCH(tbl_dailyDashboard[[#Headers],[percentBRE]], tbl_dateHistory[#Headers], 0)), "-")</f>
        <v>x</v>
      </c>
      <c r="J1805" s="47" t="str">
        <f>IFERROR(INDEX(tbl_dateHistory[], MATCH(tbl_dailyDashboard[[#This Row],[runDate]:[runDate]], tbl_dateHistory[[runDate]:[runDate]], 0), MATCH(tbl_dailyDashboard[[#Headers],[percentSystemErrors]], tbl_dateHistory[#Headers], 0)), "-")</f>
        <v>x</v>
      </c>
      <c r="K1805" s="69"/>
    </row>
    <row r="1806" spans="2:11" x14ac:dyDescent="0.3">
      <c r="B1806" s="63"/>
      <c r="C1806" s="45" t="str">
        <f>IFERROR((INDEX(tbl_dateHistory[], tbl_dailyDashboard[[#This Row],[rowLookup]], 1)), "-")</f>
        <v>x</v>
      </c>
      <c r="D1806" s="48" t="str">
        <f>IFERROR(INDEX(tbl_dateHistory[], MATCH(tbl_dailyDashboard[[#This Row],[runDate]:[runDate]], tbl_dateHistory[[runDate]:[runDate]], 0), MATCH(tbl_dailyDashboard[[#Headers],[avgBotRunTime]], tbl_dateHistory[#Headers], 0)), "-")</f>
        <v>x</v>
      </c>
      <c r="E1806" s="48" t="str">
        <f>IFERROR(INDEX(tbl_dateHistory[], MATCH(tbl_dailyDashboard[[#This Row],[runDate]:[runDate]], tbl_dateHistory[[runDate]:[runDate]], 0), MATCH(tbl_dailyDashboard[[#Headers],[avgTransactionTime]], tbl_dateHistory[#Headers], 0)), "-")</f>
        <v>x</v>
      </c>
      <c r="F1806" s="5" t="str">
        <f>IFERROR(INDEX(tbl_dateHistory[], MATCH(tbl_dailyDashboard[[#This Row],[runDate]:[runDate]], tbl_dateHistory[[runDate]:[runDate]], 0), MATCH(tbl_dailyDashboard[[#Headers],[botRuns]], tbl_dateHistory[#Headers], 0)), "-")</f>
        <v>x</v>
      </c>
      <c r="G1806" s="6" t="str">
        <f>IFERROR(INDEX(tbl_dateHistory[], MATCH(tbl_dailyDashboard[[#This Row],[runDate]:[runDate]], tbl_dateHistory[[runDate]:[runDate]], 0), MATCH(tbl_dailyDashboard[[#Headers],[totalTransactions]], tbl_dateHistory[#Headers], 0)), "-")</f>
        <v>x</v>
      </c>
      <c r="H1806" s="46" t="str">
        <f>IFERROR(INDEX(tbl_dateHistory[], MATCH(tbl_dailyDashboard[[#This Row],[runDate]:[runDate]], tbl_dateHistory[[runDate]:[runDate]], 0), MATCH(tbl_dailyDashboard[[#Headers],[percentSuccessful]], tbl_dateHistory[#Headers], 0)), "-")</f>
        <v>x</v>
      </c>
      <c r="I1806" s="46" t="str">
        <f>IFERROR(INDEX(tbl_dateHistory[], MATCH(tbl_dailyDashboard[[#This Row],[runDate]:[runDate]], tbl_dateHistory[[runDate]:[runDate]], 0), MATCH(tbl_dailyDashboard[[#Headers],[percentBRE]], tbl_dateHistory[#Headers], 0)), "-")</f>
        <v>x</v>
      </c>
      <c r="J1806" s="47" t="str">
        <f>IFERROR(INDEX(tbl_dateHistory[], MATCH(tbl_dailyDashboard[[#This Row],[runDate]:[runDate]], tbl_dateHistory[[runDate]:[runDate]], 0), MATCH(tbl_dailyDashboard[[#Headers],[percentSystemErrors]], tbl_dateHistory[#Headers], 0)), "-")</f>
        <v>x</v>
      </c>
      <c r="K1806" s="69"/>
    </row>
    <row r="1807" spans="2:11" x14ac:dyDescent="0.3">
      <c r="B1807" s="63"/>
      <c r="C1807" s="45" t="str">
        <f>IFERROR((INDEX(tbl_dateHistory[], tbl_dailyDashboard[[#This Row],[rowLookup]], 1)), "-")</f>
        <v>x</v>
      </c>
      <c r="D1807" s="48" t="str">
        <f>IFERROR(INDEX(tbl_dateHistory[], MATCH(tbl_dailyDashboard[[#This Row],[runDate]:[runDate]], tbl_dateHistory[[runDate]:[runDate]], 0), MATCH(tbl_dailyDashboard[[#Headers],[avgBotRunTime]], tbl_dateHistory[#Headers], 0)), "-")</f>
        <v>x</v>
      </c>
      <c r="E1807" s="48" t="str">
        <f>IFERROR(INDEX(tbl_dateHistory[], MATCH(tbl_dailyDashboard[[#This Row],[runDate]:[runDate]], tbl_dateHistory[[runDate]:[runDate]], 0), MATCH(tbl_dailyDashboard[[#Headers],[avgTransactionTime]], tbl_dateHistory[#Headers], 0)), "-")</f>
        <v>x</v>
      </c>
      <c r="F1807" s="5" t="str">
        <f>IFERROR(INDEX(tbl_dateHistory[], MATCH(tbl_dailyDashboard[[#This Row],[runDate]:[runDate]], tbl_dateHistory[[runDate]:[runDate]], 0), MATCH(tbl_dailyDashboard[[#Headers],[botRuns]], tbl_dateHistory[#Headers], 0)), "-")</f>
        <v>x</v>
      </c>
      <c r="G1807" s="6" t="str">
        <f>IFERROR(INDEX(tbl_dateHistory[], MATCH(tbl_dailyDashboard[[#This Row],[runDate]:[runDate]], tbl_dateHistory[[runDate]:[runDate]], 0), MATCH(tbl_dailyDashboard[[#Headers],[totalTransactions]], tbl_dateHistory[#Headers], 0)), "-")</f>
        <v>x</v>
      </c>
      <c r="H1807" s="46" t="str">
        <f>IFERROR(INDEX(tbl_dateHistory[], MATCH(tbl_dailyDashboard[[#This Row],[runDate]:[runDate]], tbl_dateHistory[[runDate]:[runDate]], 0), MATCH(tbl_dailyDashboard[[#Headers],[percentSuccessful]], tbl_dateHistory[#Headers], 0)), "-")</f>
        <v>x</v>
      </c>
      <c r="I1807" s="46" t="str">
        <f>IFERROR(INDEX(tbl_dateHistory[], MATCH(tbl_dailyDashboard[[#This Row],[runDate]:[runDate]], tbl_dateHistory[[runDate]:[runDate]], 0), MATCH(tbl_dailyDashboard[[#Headers],[percentBRE]], tbl_dateHistory[#Headers], 0)), "-")</f>
        <v>x</v>
      </c>
      <c r="J1807" s="47" t="str">
        <f>IFERROR(INDEX(tbl_dateHistory[], MATCH(tbl_dailyDashboard[[#This Row],[runDate]:[runDate]], tbl_dateHistory[[runDate]:[runDate]], 0), MATCH(tbl_dailyDashboard[[#Headers],[percentSystemErrors]], tbl_dateHistory[#Headers], 0)), "-")</f>
        <v>x</v>
      </c>
      <c r="K1807" s="69"/>
    </row>
    <row r="1808" spans="2:11" x14ac:dyDescent="0.3">
      <c r="B1808" s="63"/>
      <c r="C1808" s="45" t="str">
        <f>IFERROR((INDEX(tbl_dateHistory[], tbl_dailyDashboard[[#This Row],[rowLookup]], 1)), "-")</f>
        <v>x</v>
      </c>
      <c r="D1808" s="48" t="str">
        <f>IFERROR(INDEX(tbl_dateHistory[], MATCH(tbl_dailyDashboard[[#This Row],[runDate]:[runDate]], tbl_dateHistory[[runDate]:[runDate]], 0), MATCH(tbl_dailyDashboard[[#Headers],[avgBotRunTime]], tbl_dateHistory[#Headers], 0)), "-")</f>
        <v>x</v>
      </c>
      <c r="E1808" s="48" t="str">
        <f>IFERROR(INDEX(tbl_dateHistory[], MATCH(tbl_dailyDashboard[[#This Row],[runDate]:[runDate]], tbl_dateHistory[[runDate]:[runDate]], 0), MATCH(tbl_dailyDashboard[[#Headers],[avgTransactionTime]], tbl_dateHistory[#Headers], 0)), "-")</f>
        <v>x</v>
      </c>
      <c r="F1808" s="5" t="str">
        <f>IFERROR(INDEX(tbl_dateHistory[], MATCH(tbl_dailyDashboard[[#This Row],[runDate]:[runDate]], tbl_dateHistory[[runDate]:[runDate]], 0), MATCH(tbl_dailyDashboard[[#Headers],[botRuns]], tbl_dateHistory[#Headers], 0)), "-")</f>
        <v>x</v>
      </c>
      <c r="G1808" s="6" t="str">
        <f>IFERROR(INDEX(tbl_dateHistory[], MATCH(tbl_dailyDashboard[[#This Row],[runDate]:[runDate]], tbl_dateHistory[[runDate]:[runDate]], 0), MATCH(tbl_dailyDashboard[[#Headers],[totalTransactions]], tbl_dateHistory[#Headers], 0)), "-")</f>
        <v>x</v>
      </c>
      <c r="H1808" s="46" t="str">
        <f>IFERROR(INDEX(tbl_dateHistory[], MATCH(tbl_dailyDashboard[[#This Row],[runDate]:[runDate]], tbl_dateHistory[[runDate]:[runDate]], 0), MATCH(tbl_dailyDashboard[[#Headers],[percentSuccessful]], tbl_dateHistory[#Headers], 0)), "-")</f>
        <v>x</v>
      </c>
      <c r="I1808" s="46" t="str">
        <f>IFERROR(INDEX(tbl_dateHistory[], MATCH(tbl_dailyDashboard[[#This Row],[runDate]:[runDate]], tbl_dateHistory[[runDate]:[runDate]], 0), MATCH(tbl_dailyDashboard[[#Headers],[percentBRE]], tbl_dateHistory[#Headers], 0)), "-")</f>
        <v>x</v>
      </c>
      <c r="J1808" s="47" t="str">
        <f>IFERROR(INDEX(tbl_dateHistory[], MATCH(tbl_dailyDashboard[[#This Row],[runDate]:[runDate]], tbl_dateHistory[[runDate]:[runDate]], 0), MATCH(tbl_dailyDashboard[[#Headers],[percentSystemErrors]], tbl_dateHistory[#Headers], 0)), "-")</f>
        <v>x</v>
      </c>
      <c r="K1808" s="69"/>
    </row>
    <row r="1809" spans="2:11" x14ac:dyDescent="0.3">
      <c r="B1809" s="63"/>
      <c r="C1809" s="45" t="str">
        <f>IFERROR((INDEX(tbl_dateHistory[], tbl_dailyDashboard[[#This Row],[rowLookup]], 1)), "-")</f>
        <v>x</v>
      </c>
      <c r="D1809" s="48" t="str">
        <f>IFERROR(INDEX(tbl_dateHistory[], MATCH(tbl_dailyDashboard[[#This Row],[runDate]:[runDate]], tbl_dateHistory[[runDate]:[runDate]], 0), MATCH(tbl_dailyDashboard[[#Headers],[avgBotRunTime]], tbl_dateHistory[#Headers], 0)), "-")</f>
        <v>x</v>
      </c>
      <c r="E1809" s="48" t="str">
        <f>IFERROR(INDEX(tbl_dateHistory[], MATCH(tbl_dailyDashboard[[#This Row],[runDate]:[runDate]], tbl_dateHistory[[runDate]:[runDate]], 0), MATCH(tbl_dailyDashboard[[#Headers],[avgTransactionTime]], tbl_dateHistory[#Headers], 0)), "-")</f>
        <v>x</v>
      </c>
      <c r="F1809" s="5" t="str">
        <f>IFERROR(INDEX(tbl_dateHistory[], MATCH(tbl_dailyDashboard[[#This Row],[runDate]:[runDate]], tbl_dateHistory[[runDate]:[runDate]], 0), MATCH(tbl_dailyDashboard[[#Headers],[botRuns]], tbl_dateHistory[#Headers], 0)), "-")</f>
        <v>x</v>
      </c>
      <c r="G1809" s="6" t="str">
        <f>IFERROR(INDEX(tbl_dateHistory[], MATCH(tbl_dailyDashboard[[#This Row],[runDate]:[runDate]], tbl_dateHistory[[runDate]:[runDate]], 0), MATCH(tbl_dailyDashboard[[#Headers],[totalTransactions]], tbl_dateHistory[#Headers], 0)), "-")</f>
        <v>x</v>
      </c>
      <c r="H1809" s="46" t="str">
        <f>IFERROR(INDEX(tbl_dateHistory[], MATCH(tbl_dailyDashboard[[#This Row],[runDate]:[runDate]], tbl_dateHistory[[runDate]:[runDate]], 0), MATCH(tbl_dailyDashboard[[#Headers],[percentSuccessful]], tbl_dateHistory[#Headers], 0)), "-")</f>
        <v>x</v>
      </c>
      <c r="I1809" s="46" t="str">
        <f>IFERROR(INDEX(tbl_dateHistory[], MATCH(tbl_dailyDashboard[[#This Row],[runDate]:[runDate]], tbl_dateHistory[[runDate]:[runDate]], 0), MATCH(tbl_dailyDashboard[[#Headers],[percentBRE]], tbl_dateHistory[#Headers], 0)), "-")</f>
        <v>x</v>
      </c>
      <c r="J1809" s="47" t="str">
        <f>IFERROR(INDEX(tbl_dateHistory[], MATCH(tbl_dailyDashboard[[#This Row],[runDate]:[runDate]], tbl_dateHistory[[runDate]:[runDate]], 0), MATCH(tbl_dailyDashboard[[#Headers],[percentSystemErrors]], tbl_dateHistory[#Headers], 0)), "-")</f>
        <v>x</v>
      </c>
      <c r="K1809" s="69"/>
    </row>
    <row r="1810" spans="2:11" x14ac:dyDescent="0.3">
      <c r="B1810" s="63"/>
      <c r="C1810" s="45" t="str">
        <f>IFERROR((INDEX(tbl_dateHistory[], tbl_dailyDashboard[[#This Row],[rowLookup]], 1)), "-")</f>
        <v>x</v>
      </c>
      <c r="D1810" s="48" t="str">
        <f>IFERROR(INDEX(tbl_dateHistory[], MATCH(tbl_dailyDashboard[[#This Row],[runDate]:[runDate]], tbl_dateHistory[[runDate]:[runDate]], 0), MATCH(tbl_dailyDashboard[[#Headers],[avgBotRunTime]], tbl_dateHistory[#Headers], 0)), "-")</f>
        <v>x</v>
      </c>
      <c r="E1810" s="48" t="str">
        <f>IFERROR(INDEX(tbl_dateHistory[], MATCH(tbl_dailyDashboard[[#This Row],[runDate]:[runDate]], tbl_dateHistory[[runDate]:[runDate]], 0), MATCH(tbl_dailyDashboard[[#Headers],[avgTransactionTime]], tbl_dateHistory[#Headers], 0)), "-")</f>
        <v>x</v>
      </c>
      <c r="F1810" s="5" t="str">
        <f>IFERROR(INDEX(tbl_dateHistory[], MATCH(tbl_dailyDashboard[[#This Row],[runDate]:[runDate]], tbl_dateHistory[[runDate]:[runDate]], 0), MATCH(tbl_dailyDashboard[[#Headers],[botRuns]], tbl_dateHistory[#Headers], 0)), "-")</f>
        <v>x</v>
      </c>
      <c r="G1810" s="6" t="str">
        <f>IFERROR(INDEX(tbl_dateHistory[], MATCH(tbl_dailyDashboard[[#This Row],[runDate]:[runDate]], tbl_dateHistory[[runDate]:[runDate]], 0), MATCH(tbl_dailyDashboard[[#Headers],[totalTransactions]], tbl_dateHistory[#Headers], 0)), "-")</f>
        <v>x</v>
      </c>
      <c r="H1810" s="46" t="str">
        <f>IFERROR(INDEX(tbl_dateHistory[], MATCH(tbl_dailyDashboard[[#This Row],[runDate]:[runDate]], tbl_dateHistory[[runDate]:[runDate]], 0), MATCH(tbl_dailyDashboard[[#Headers],[percentSuccessful]], tbl_dateHistory[#Headers], 0)), "-")</f>
        <v>x</v>
      </c>
      <c r="I1810" s="46" t="str">
        <f>IFERROR(INDEX(tbl_dateHistory[], MATCH(tbl_dailyDashboard[[#This Row],[runDate]:[runDate]], tbl_dateHistory[[runDate]:[runDate]], 0), MATCH(tbl_dailyDashboard[[#Headers],[percentBRE]], tbl_dateHistory[#Headers], 0)), "-")</f>
        <v>x</v>
      </c>
      <c r="J1810" s="47" t="str">
        <f>IFERROR(INDEX(tbl_dateHistory[], MATCH(tbl_dailyDashboard[[#This Row],[runDate]:[runDate]], tbl_dateHistory[[runDate]:[runDate]], 0), MATCH(tbl_dailyDashboard[[#Headers],[percentSystemErrors]], tbl_dateHistory[#Headers], 0)), "-")</f>
        <v>x</v>
      </c>
      <c r="K1810" s="69"/>
    </row>
    <row r="1811" spans="2:11" x14ac:dyDescent="0.3">
      <c r="B1811" s="63"/>
      <c r="C1811" s="45" t="str">
        <f>IFERROR((INDEX(tbl_dateHistory[], tbl_dailyDashboard[[#This Row],[rowLookup]], 1)), "-")</f>
        <v>x</v>
      </c>
      <c r="D1811" s="48" t="str">
        <f>IFERROR(INDEX(tbl_dateHistory[], MATCH(tbl_dailyDashboard[[#This Row],[runDate]:[runDate]], tbl_dateHistory[[runDate]:[runDate]], 0), MATCH(tbl_dailyDashboard[[#Headers],[avgBotRunTime]], tbl_dateHistory[#Headers], 0)), "-")</f>
        <v>x</v>
      </c>
      <c r="E1811" s="48" t="str">
        <f>IFERROR(INDEX(tbl_dateHistory[], MATCH(tbl_dailyDashboard[[#This Row],[runDate]:[runDate]], tbl_dateHistory[[runDate]:[runDate]], 0), MATCH(tbl_dailyDashboard[[#Headers],[avgTransactionTime]], tbl_dateHistory[#Headers], 0)), "-")</f>
        <v>x</v>
      </c>
      <c r="F1811" s="5" t="str">
        <f>IFERROR(INDEX(tbl_dateHistory[], MATCH(tbl_dailyDashboard[[#This Row],[runDate]:[runDate]], tbl_dateHistory[[runDate]:[runDate]], 0), MATCH(tbl_dailyDashboard[[#Headers],[botRuns]], tbl_dateHistory[#Headers], 0)), "-")</f>
        <v>x</v>
      </c>
      <c r="G1811" s="6" t="str">
        <f>IFERROR(INDEX(tbl_dateHistory[], MATCH(tbl_dailyDashboard[[#This Row],[runDate]:[runDate]], tbl_dateHistory[[runDate]:[runDate]], 0), MATCH(tbl_dailyDashboard[[#Headers],[totalTransactions]], tbl_dateHistory[#Headers], 0)), "-")</f>
        <v>x</v>
      </c>
      <c r="H1811" s="46" t="str">
        <f>IFERROR(INDEX(tbl_dateHistory[], MATCH(tbl_dailyDashboard[[#This Row],[runDate]:[runDate]], tbl_dateHistory[[runDate]:[runDate]], 0), MATCH(tbl_dailyDashboard[[#Headers],[percentSuccessful]], tbl_dateHistory[#Headers], 0)), "-")</f>
        <v>x</v>
      </c>
      <c r="I1811" s="46" t="str">
        <f>IFERROR(INDEX(tbl_dateHistory[], MATCH(tbl_dailyDashboard[[#This Row],[runDate]:[runDate]], tbl_dateHistory[[runDate]:[runDate]], 0), MATCH(tbl_dailyDashboard[[#Headers],[percentBRE]], tbl_dateHistory[#Headers], 0)), "-")</f>
        <v>x</v>
      </c>
      <c r="J1811" s="47" t="str">
        <f>IFERROR(INDEX(tbl_dateHistory[], MATCH(tbl_dailyDashboard[[#This Row],[runDate]:[runDate]], tbl_dateHistory[[runDate]:[runDate]], 0), MATCH(tbl_dailyDashboard[[#Headers],[percentSystemErrors]], tbl_dateHistory[#Headers], 0)), "-")</f>
        <v>x</v>
      </c>
      <c r="K1811" s="69"/>
    </row>
    <row r="1812" spans="2:11" x14ac:dyDescent="0.3">
      <c r="B1812" s="63"/>
      <c r="C1812" s="45" t="str">
        <f>IFERROR((INDEX(tbl_dateHistory[], tbl_dailyDashboard[[#This Row],[rowLookup]], 1)), "-")</f>
        <v>x</v>
      </c>
      <c r="D1812" s="48" t="str">
        <f>IFERROR(INDEX(tbl_dateHistory[], MATCH(tbl_dailyDashboard[[#This Row],[runDate]:[runDate]], tbl_dateHistory[[runDate]:[runDate]], 0), MATCH(tbl_dailyDashboard[[#Headers],[avgBotRunTime]], tbl_dateHistory[#Headers], 0)), "-")</f>
        <v>x</v>
      </c>
      <c r="E1812" s="48" t="str">
        <f>IFERROR(INDEX(tbl_dateHistory[], MATCH(tbl_dailyDashboard[[#This Row],[runDate]:[runDate]], tbl_dateHistory[[runDate]:[runDate]], 0), MATCH(tbl_dailyDashboard[[#Headers],[avgTransactionTime]], tbl_dateHistory[#Headers], 0)), "-")</f>
        <v>x</v>
      </c>
      <c r="F1812" s="5" t="str">
        <f>IFERROR(INDEX(tbl_dateHistory[], MATCH(tbl_dailyDashboard[[#This Row],[runDate]:[runDate]], tbl_dateHistory[[runDate]:[runDate]], 0), MATCH(tbl_dailyDashboard[[#Headers],[botRuns]], tbl_dateHistory[#Headers], 0)), "-")</f>
        <v>x</v>
      </c>
      <c r="G1812" s="6" t="str">
        <f>IFERROR(INDEX(tbl_dateHistory[], MATCH(tbl_dailyDashboard[[#This Row],[runDate]:[runDate]], tbl_dateHistory[[runDate]:[runDate]], 0), MATCH(tbl_dailyDashboard[[#Headers],[totalTransactions]], tbl_dateHistory[#Headers], 0)), "-")</f>
        <v>x</v>
      </c>
      <c r="H1812" s="46" t="str">
        <f>IFERROR(INDEX(tbl_dateHistory[], MATCH(tbl_dailyDashboard[[#This Row],[runDate]:[runDate]], tbl_dateHistory[[runDate]:[runDate]], 0), MATCH(tbl_dailyDashboard[[#Headers],[percentSuccessful]], tbl_dateHistory[#Headers], 0)), "-")</f>
        <v>x</v>
      </c>
      <c r="I1812" s="46" t="str">
        <f>IFERROR(INDEX(tbl_dateHistory[], MATCH(tbl_dailyDashboard[[#This Row],[runDate]:[runDate]], tbl_dateHistory[[runDate]:[runDate]], 0), MATCH(tbl_dailyDashboard[[#Headers],[percentBRE]], tbl_dateHistory[#Headers], 0)), "-")</f>
        <v>x</v>
      </c>
      <c r="J1812" s="47" t="str">
        <f>IFERROR(INDEX(tbl_dateHistory[], MATCH(tbl_dailyDashboard[[#This Row],[runDate]:[runDate]], tbl_dateHistory[[runDate]:[runDate]], 0), MATCH(tbl_dailyDashboard[[#Headers],[percentSystemErrors]], tbl_dateHistory[#Headers], 0)), "-")</f>
        <v>x</v>
      </c>
      <c r="K1812" s="69"/>
    </row>
    <row r="1813" spans="2:11" x14ac:dyDescent="0.3">
      <c r="B1813" s="63"/>
      <c r="C1813" s="45" t="str">
        <f>IFERROR((INDEX(tbl_dateHistory[], tbl_dailyDashboard[[#This Row],[rowLookup]], 1)), "-")</f>
        <v>x</v>
      </c>
      <c r="D1813" s="48" t="str">
        <f>IFERROR(INDEX(tbl_dateHistory[], MATCH(tbl_dailyDashboard[[#This Row],[runDate]:[runDate]], tbl_dateHistory[[runDate]:[runDate]], 0), MATCH(tbl_dailyDashboard[[#Headers],[avgBotRunTime]], tbl_dateHistory[#Headers], 0)), "-")</f>
        <v>x</v>
      </c>
      <c r="E1813" s="48" t="str">
        <f>IFERROR(INDEX(tbl_dateHistory[], MATCH(tbl_dailyDashboard[[#This Row],[runDate]:[runDate]], tbl_dateHistory[[runDate]:[runDate]], 0), MATCH(tbl_dailyDashboard[[#Headers],[avgTransactionTime]], tbl_dateHistory[#Headers], 0)), "-")</f>
        <v>x</v>
      </c>
      <c r="F1813" s="5" t="str">
        <f>IFERROR(INDEX(tbl_dateHistory[], MATCH(tbl_dailyDashboard[[#This Row],[runDate]:[runDate]], tbl_dateHistory[[runDate]:[runDate]], 0), MATCH(tbl_dailyDashboard[[#Headers],[botRuns]], tbl_dateHistory[#Headers], 0)), "-")</f>
        <v>x</v>
      </c>
      <c r="G1813" s="6" t="str">
        <f>IFERROR(INDEX(tbl_dateHistory[], MATCH(tbl_dailyDashboard[[#This Row],[runDate]:[runDate]], tbl_dateHistory[[runDate]:[runDate]], 0), MATCH(tbl_dailyDashboard[[#Headers],[totalTransactions]], tbl_dateHistory[#Headers], 0)), "-")</f>
        <v>x</v>
      </c>
      <c r="H1813" s="46" t="str">
        <f>IFERROR(INDEX(tbl_dateHistory[], MATCH(tbl_dailyDashboard[[#This Row],[runDate]:[runDate]], tbl_dateHistory[[runDate]:[runDate]], 0), MATCH(tbl_dailyDashboard[[#Headers],[percentSuccessful]], tbl_dateHistory[#Headers], 0)), "-")</f>
        <v>x</v>
      </c>
      <c r="I1813" s="46" t="str">
        <f>IFERROR(INDEX(tbl_dateHistory[], MATCH(tbl_dailyDashboard[[#This Row],[runDate]:[runDate]], tbl_dateHistory[[runDate]:[runDate]], 0), MATCH(tbl_dailyDashboard[[#Headers],[percentBRE]], tbl_dateHistory[#Headers], 0)), "-")</f>
        <v>x</v>
      </c>
      <c r="J1813" s="47" t="str">
        <f>IFERROR(INDEX(tbl_dateHistory[], MATCH(tbl_dailyDashboard[[#This Row],[runDate]:[runDate]], tbl_dateHistory[[runDate]:[runDate]], 0), MATCH(tbl_dailyDashboard[[#Headers],[percentSystemErrors]], tbl_dateHistory[#Headers], 0)), "-")</f>
        <v>x</v>
      </c>
      <c r="K1813" s="69"/>
    </row>
    <row r="1814" spans="2:11" x14ac:dyDescent="0.3">
      <c r="B1814" s="63"/>
      <c r="C1814" s="45" t="str">
        <f>IFERROR((INDEX(tbl_dateHistory[], tbl_dailyDashboard[[#This Row],[rowLookup]], 1)), "-")</f>
        <v>x</v>
      </c>
      <c r="D1814" s="48" t="str">
        <f>IFERROR(INDEX(tbl_dateHistory[], MATCH(tbl_dailyDashboard[[#This Row],[runDate]:[runDate]], tbl_dateHistory[[runDate]:[runDate]], 0), MATCH(tbl_dailyDashboard[[#Headers],[avgBotRunTime]], tbl_dateHistory[#Headers], 0)), "-")</f>
        <v>x</v>
      </c>
      <c r="E1814" s="48" t="str">
        <f>IFERROR(INDEX(tbl_dateHistory[], MATCH(tbl_dailyDashboard[[#This Row],[runDate]:[runDate]], tbl_dateHistory[[runDate]:[runDate]], 0), MATCH(tbl_dailyDashboard[[#Headers],[avgTransactionTime]], tbl_dateHistory[#Headers], 0)), "-")</f>
        <v>x</v>
      </c>
      <c r="F1814" s="5" t="str">
        <f>IFERROR(INDEX(tbl_dateHistory[], MATCH(tbl_dailyDashboard[[#This Row],[runDate]:[runDate]], tbl_dateHistory[[runDate]:[runDate]], 0), MATCH(tbl_dailyDashboard[[#Headers],[botRuns]], tbl_dateHistory[#Headers], 0)), "-")</f>
        <v>x</v>
      </c>
      <c r="G1814" s="6" t="str">
        <f>IFERROR(INDEX(tbl_dateHistory[], MATCH(tbl_dailyDashboard[[#This Row],[runDate]:[runDate]], tbl_dateHistory[[runDate]:[runDate]], 0), MATCH(tbl_dailyDashboard[[#Headers],[totalTransactions]], tbl_dateHistory[#Headers], 0)), "-")</f>
        <v>x</v>
      </c>
      <c r="H1814" s="46" t="str">
        <f>IFERROR(INDEX(tbl_dateHistory[], MATCH(tbl_dailyDashboard[[#This Row],[runDate]:[runDate]], tbl_dateHistory[[runDate]:[runDate]], 0), MATCH(tbl_dailyDashboard[[#Headers],[percentSuccessful]], tbl_dateHistory[#Headers], 0)), "-")</f>
        <v>x</v>
      </c>
      <c r="I1814" s="46" t="str">
        <f>IFERROR(INDEX(tbl_dateHistory[], MATCH(tbl_dailyDashboard[[#This Row],[runDate]:[runDate]], tbl_dateHistory[[runDate]:[runDate]], 0), MATCH(tbl_dailyDashboard[[#Headers],[percentBRE]], tbl_dateHistory[#Headers], 0)), "-")</f>
        <v>x</v>
      </c>
      <c r="J1814" s="47" t="str">
        <f>IFERROR(INDEX(tbl_dateHistory[], MATCH(tbl_dailyDashboard[[#This Row],[runDate]:[runDate]], tbl_dateHistory[[runDate]:[runDate]], 0), MATCH(tbl_dailyDashboard[[#Headers],[percentSystemErrors]], tbl_dateHistory[#Headers], 0)), "-")</f>
        <v>x</v>
      </c>
      <c r="K1814" s="69"/>
    </row>
    <row r="1815" spans="2:11" x14ac:dyDescent="0.3">
      <c r="B1815" s="63"/>
      <c r="C1815" s="45" t="str">
        <f>IFERROR((INDEX(tbl_dateHistory[], tbl_dailyDashboard[[#This Row],[rowLookup]], 1)), "-")</f>
        <v>x</v>
      </c>
      <c r="D1815" s="48" t="str">
        <f>IFERROR(INDEX(tbl_dateHistory[], MATCH(tbl_dailyDashboard[[#This Row],[runDate]:[runDate]], tbl_dateHistory[[runDate]:[runDate]], 0), MATCH(tbl_dailyDashboard[[#Headers],[avgBotRunTime]], tbl_dateHistory[#Headers], 0)), "-")</f>
        <v>x</v>
      </c>
      <c r="E1815" s="48" t="str">
        <f>IFERROR(INDEX(tbl_dateHistory[], MATCH(tbl_dailyDashboard[[#This Row],[runDate]:[runDate]], tbl_dateHistory[[runDate]:[runDate]], 0), MATCH(tbl_dailyDashboard[[#Headers],[avgTransactionTime]], tbl_dateHistory[#Headers], 0)), "-")</f>
        <v>x</v>
      </c>
      <c r="F1815" s="5" t="str">
        <f>IFERROR(INDEX(tbl_dateHistory[], MATCH(tbl_dailyDashboard[[#This Row],[runDate]:[runDate]], tbl_dateHistory[[runDate]:[runDate]], 0), MATCH(tbl_dailyDashboard[[#Headers],[botRuns]], tbl_dateHistory[#Headers], 0)), "-")</f>
        <v>x</v>
      </c>
      <c r="G1815" s="6" t="str">
        <f>IFERROR(INDEX(tbl_dateHistory[], MATCH(tbl_dailyDashboard[[#This Row],[runDate]:[runDate]], tbl_dateHistory[[runDate]:[runDate]], 0), MATCH(tbl_dailyDashboard[[#Headers],[totalTransactions]], tbl_dateHistory[#Headers], 0)), "-")</f>
        <v>x</v>
      </c>
      <c r="H1815" s="46" t="str">
        <f>IFERROR(INDEX(tbl_dateHistory[], MATCH(tbl_dailyDashboard[[#This Row],[runDate]:[runDate]], tbl_dateHistory[[runDate]:[runDate]], 0), MATCH(tbl_dailyDashboard[[#Headers],[percentSuccessful]], tbl_dateHistory[#Headers], 0)), "-")</f>
        <v>x</v>
      </c>
      <c r="I1815" s="46" t="str">
        <f>IFERROR(INDEX(tbl_dateHistory[], MATCH(tbl_dailyDashboard[[#This Row],[runDate]:[runDate]], tbl_dateHistory[[runDate]:[runDate]], 0), MATCH(tbl_dailyDashboard[[#Headers],[percentBRE]], tbl_dateHistory[#Headers], 0)), "-")</f>
        <v>x</v>
      </c>
      <c r="J1815" s="47" t="str">
        <f>IFERROR(INDEX(tbl_dateHistory[], MATCH(tbl_dailyDashboard[[#This Row],[runDate]:[runDate]], tbl_dateHistory[[runDate]:[runDate]], 0), MATCH(tbl_dailyDashboard[[#Headers],[percentSystemErrors]], tbl_dateHistory[#Headers], 0)), "-")</f>
        <v>x</v>
      </c>
      <c r="K1815" s="69"/>
    </row>
    <row r="1816" spans="2:11" x14ac:dyDescent="0.3">
      <c r="B1816" s="63"/>
      <c r="C1816" s="45" t="str">
        <f>IFERROR((INDEX(tbl_dateHistory[], tbl_dailyDashboard[[#This Row],[rowLookup]], 1)), "-")</f>
        <v>x</v>
      </c>
      <c r="D1816" s="48" t="str">
        <f>IFERROR(INDEX(tbl_dateHistory[], MATCH(tbl_dailyDashboard[[#This Row],[runDate]:[runDate]], tbl_dateHistory[[runDate]:[runDate]], 0), MATCH(tbl_dailyDashboard[[#Headers],[avgBotRunTime]], tbl_dateHistory[#Headers], 0)), "-")</f>
        <v>x</v>
      </c>
      <c r="E1816" s="48" t="str">
        <f>IFERROR(INDEX(tbl_dateHistory[], MATCH(tbl_dailyDashboard[[#This Row],[runDate]:[runDate]], tbl_dateHistory[[runDate]:[runDate]], 0), MATCH(tbl_dailyDashboard[[#Headers],[avgTransactionTime]], tbl_dateHistory[#Headers], 0)), "-")</f>
        <v>x</v>
      </c>
      <c r="F1816" s="5" t="str">
        <f>IFERROR(INDEX(tbl_dateHistory[], MATCH(tbl_dailyDashboard[[#This Row],[runDate]:[runDate]], tbl_dateHistory[[runDate]:[runDate]], 0), MATCH(tbl_dailyDashboard[[#Headers],[botRuns]], tbl_dateHistory[#Headers], 0)), "-")</f>
        <v>x</v>
      </c>
      <c r="G1816" s="6" t="str">
        <f>IFERROR(INDEX(tbl_dateHistory[], MATCH(tbl_dailyDashboard[[#This Row],[runDate]:[runDate]], tbl_dateHistory[[runDate]:[runDate]], 0), MATCH(tbl_dailyDashboard[[#Headers],[totalTransactions]], tbl_dateHistory[#Headers], 0)), "-")</f>
        <v>x</v>
      </c>
      <c r="H1816" s="46" t="str">
        <f>IFERROR(INDEX(tbl_dateHistory[], MATCH(tbl_dailyDashboard[[#This Row],[runDate]:[runDate]], tbl_dateHistory[[runDate]:[runDate]], 0), MATCH(tbl_dailyDashboard[[#Headers],[percentSuccessful]], tbl_dateHistory[#Headers], 0)), "-")</f>
        <v>x</v>
      </c>
      <c r="I1816" s="46" t="str">
        <f>IFERROR(INDEX(tbl_dateHistory[], MATCH(tbl_dailyDashboard[[#This Row],[runDate]:[runDate]], tbl_dateHistory[[runDate]:[runDate]], 0), MATCH(tbl_dailyDashboard[[#Headers],[percentBRE]], tbl_dateHistory[#Headers], 0)), "-")</f>
        <v>x</v>
      </c>
      <c r="J1816" s="47" t="str">
        <f>IFERROR(INDEX(tbl_dateHistory[], MATCH(tbl_dailyDashboard[[#This Row],[runDate]:[runDate]], tbl_dateHistory[[runDate]:[runDate]], 0), MATCH(tbl_dailyDashboard[[#Headers],[percentSystemErrors]], tbl_dateHistory[#Headers], 0)), "-")</f>
        <v>x</v>
      </c>
      <c r="K1816" s="69"/>
    </row>
    <row r="1817" spans="2:11" x14ac:dyDescent="0.3">
      <c r="B1817" s="63"/>
      <c r="C1817" s="45" t="str">
        <f>IFERROR((INDEX(tbl_dateHistory[], tbl_dailyDashboard[[#This Row],[rowLookup]], 1)), "-")</f>
        <v>x</v>
      </c>
      <c r="D1817" s="48" t="str">
        <f>IFERROR(INDEX(tbl_dateHistory[], MATCH(tbl_dailyDashboard[[#This Row],[runDate]:[runDate]], tbl_dateHistory[[runDate]:[runDate]], 0), MATCH(tbl_dailyDashboard[[#Headers],[avgBotRunTime]], tbl_dateHistory[#Headers], 0)), "-")</f>
        <v>x</v>
      </c>
      <c r="E1817" s="48" t="str">
        <f>IFERROR(INDEX(tbl_dateHistory[], MATCH(tbl_dailyDashboard[[#This Row],[runDate]:[runDate]], tbl_dateHistory[[runDate]:[runDate]], 0), MATCH(tbl_dailyDashboard[[#Headers],[avgTransactionTime]], tbl_dateHistory[#Headers], 0)), "-")</f>
        <v>x</v>
      </c>
      <c r="F1817" s="5" t="str">
        <f>IFERROR(INDEX(tbl_dateHistory[], MATCH(tbl_dailyDashboard[[#This Row],[runDate]:[runDate]], tbl_dateHistory[[runDate]:[runDate]], 0), MATCH(tbl_dailyDashboard[[#Headers],[botRuns]], tbl_dateHistory[#Headers], 0)), "-")</f>
        <v>x</v>
      </c>
      <c r="G1817" s="6" t="str">
        <f>IFERROR(INDEX(tbl_dateHistory[], MATCH(tbl_dailyDashboard[[#This Row],[runDate]:[runDate]], tbl_dateHistory[[runDate]:[runDate]], 0), MATCH(tbl_dailyDashboard[[#Headers],[totalTransactions]], tbl_dateHistory[#Headers], 0)), "-")</f>
        <v>x</v>
      </c>
      <c r="H1817" s="46" t="str">
        <f>IFERROR(INDEX(tbl_dateHistory[], MATCH(tbl_dailyDashboard[[#This Row],[runDate]:[runDate]], tbl_dateHistory[[runDate]:[runDate]], 0), MATCH(tbl_dailyDashboard[[#Headers],[percentSuccessful]], tbl_dateHistory[#Headers], 0)), "-")</f>
        <v>x</v>
      </c>
      <c r="I1817" s="46" t="str">
        <f>IFERROR(INDEX(tbl_dateHistory[], MATCH(tbl_dailyDashboard[[#This Row],[runDate]:[runDate]], tbl_dateHistory[[runDate]:[runDate]], 0), MATCH(tbl_dailyDashboard[[#Headers],[percentBRE]], tbl_dateHistory[#Headers], 0)), "-")</f>
        <v>x</v>
      </c>
      <c r="J1817" s="47" t="str">
        <f>IFERROR(INDEX(tbl_dateHistory[], MATCH(tbl_dailyDashboard[[#This Row],[runDate]:[runDate]], tbl_dateHistory[[runDate]:[runDate]], 0), MATCH(tbl_dailyDashboard[[#Headers],[percentSystemErrors]], tbl_dateHistory[#Headers], 0)), "-")</f>
        <v>x</v>
      </c>
      <c r="K1817" s="69"/>
    </row>
    <row r="1818" spans="2:11" x14ac:dyDescent="0.3">
      <c r="B1818" s="63"/>
      <c r="C1818" s="45" t="str">
        <f>IFERROR((INDEX(tbl_dateHistory[], tbl_dailyDashboard[[#This Row],[rowLookup]], 1)), "-")</f>
        <v>x</v>
      </c>
      <c r="D1818" s="48" t="str">
        <f>IFERROR(INDEX(tbl_dateHistory[], MATCH(tbl_dailyDashboard[[#This Row],[runDate]:[runDate]], tbl_dateHistory[[runDate]:[runDate]], 0), MATCH(tbl_dailyDashboard[[#Headers],[avgBotRunTime]], tbl_dateHistory[#Headers], 0)), "-")</f>
        <v>x</v>
      </c>
      <c r="E1818" s="48" t="str">
        <f>IFERROR(INDEX(tbl_dateHistory[], MATCH(tbl_dailyDashboard[[#This Row],[runDate]:[runDate]], tbl_dateHistory[[runDate]:[runDate]], 0), MATCH(tbl_dailyDashboard[[#Headers],[avgTransactionTime]], tbl_dateHistory[#Headers], 0)), "-")</f>
        <v>x</v>
      </c>
      <c r="F1818" s="5" t="str">
        <f>IFERROR(INDEX(tbl_dateHistory[], MATCH(tbl_dailyDashboard[[#This Row],[runDate]:[runDate]], tbl_dateHistory[[runDate]:[runDate]], 0), MATCH(tbl_dailyDashboard[[#Headers],[botRuns]], tbl_dateHistory[#Headers], 0)), "-")</f>
        <v>x</v>
      </c>
      <c r="G1818" s="6" t="str">
        <f>IFERROR(INDEX(tbl_dateHistory[], MATCH(tbl_dailyDashboard[[#This Row],[runDate]:[runDate]], tbl_dateHistory[[runDate]:[runDate]], 0), MATCH(tbl_dailyDashboard[[#Headers],[totalTransactions]], tbl_dateHistory[#Headers], 0)), "-")</f>
        <v>x</v>
      </c>
      <c r="H1818" s="46" t="str">
        <f>IFERROR(INDEX(tbl_dateHistory[], MATCH(tbl_dailyDashboard[[#This Row],[runDate]:[runDate]], tbl_dateHistory[[runDate]:[runDate]], 0), MATCH(tbl_dailyDashboard[[#Headers],[percentSuccessful]], tbl_dateHistory[#Headers], 0)), "-")</f>
        <v>x</v>
      </c>
      <c r="I1818" s="46" t="str">
        <f>IFERROR(INDEX(tbl_dateHistory[], MATCH(tbl_dailyDashboard[[#This Row],[runDate]:[runDate]], tbl_dateHistory[[runDate]:[runDate]], 0), MATCH(tbl_dailyDashboard[[#Headers],[percentBRE]], tbl_dateHistory[#Headers], 0)), "-")</f>
        <v>x</v>
      </c>
      <c r="J1818" s="47" t="str">
        <f>IFERROR(INDEX(tbl_dateHistory[], MATCH(tbl_dailyDashboard[[#This Row],[runDate]:[runDate]], tbl_dateHistory[[runDate]:[runDate]], 0), MATCH(tbl_dailyDashboard[[#Headers],[percentSystemErrors]], tbl_dateHistory[#Headers], 0)), "-")</f>
        <v>x</v>
      </c>
      <c r="K1818" s="69"/>
    </row>
    <row r="1819" spans="2:11" x14ac:dyDescent="0.3">
      <c r="B1819" s="63"/>
      <c r="C1819" s="45" t="str">
        <f>IFERROR((INDEX(tbl_dateHistory[], tbl_dailyDashboard[[#This Row],[rowLookup]], 1)), "-")</f>
        <v>x</v>
      </c>
      <c r="D1819" s="48" t="str">
        <f>IFERROR(INDEX(tbl_dateHistory[], MATCH(tbl_dailyDashboard[[#This Row],[runDate]:[runDate]], tbl_dateHistory[[runDate]:[runDate]], 0), MATCH(tbl_dailyDashboard[[#Headers],[avgBotRunTime]], tbl_dateHistory[#Headers], 0)), "-")</f>
        <v>x</v>
      </c>
      <c r="E1819" s="48" t="str">
        <f>IFERROR(INDEX(tbl_dateHistory[], MATCH(tbl_dailyDashboard[[#This Row],[runDate]:[runDate]], tbl_dateHistory[[runDate]:[runDate]], 0), MATCH(tbl_dailyDashboard[[#Headers],[avgTransactionTime]], tbl_dateHistory[#Headers], 0)), "-")</f>
        <v>x</v>
      </c>
      <c r="F1819" s="5" t="str">
        <f>IFERROR(INDEX(tbl_dateHistory[], MATCH(tbl_dailyDashboard[[#This Row],[runDate]:[runDate]], tbl_dateHistory[[runDate]:[runDate]], 0), MATCH(tbl_dailyDashboard[[#Headers],[botRuns]], tbl_dateHistory[#Headers], 0)), "-")</f>
        <v>x</v>
      </c>
      <c r="G1819" s="6" t="str">
        <f>IFERROR(INDEX(tbl_dateHistory[], MATCH(tbl_dailyDashboard[[#This Row],[runDate]:[runDate]], tbl_dateHistory[[runDate]:[runDate]], 0), MATCH(tbl_dailyDashboard[[#Headers],[totalTransactions]], tbl_dateHistory[#Headers], 0)), "-")</f>
        <v>x</v>
      </c>
      <c r="H1819" s="46" t="str">
        <f>IFERROR(INDEX(tbl_dateHistory[], MATCH(tbl_dailyDashboard[[#This Row],[runDate]:[runDate]], tbl_dateHistory[[runDate]:[runDate]], 0), MATCH(tbl_dailyDashboard[[#Headers],[percentSuccessful]], tbl_dateHistory[#Headers], 0)), "-")</f>
        <v>x</v>
      </c>
      <c r="I1819" s="46" t="str">
        <f>IFERROR(INDEX(tbl_dateHistory[], MATCH(tbl_dailyDashboard[[#This Row],[runDate]:[runDate]], tbl_dateHistory[[runDate]:[runDate]], 0), MATCH(tbl_dailyDashboard[[#Headers],[percentBRE]], tbl_dateHistory[#Headers], 0)), "-")</f>
        <v>x</v>
      </c>
      <c r="J1819" s="47" t="str">
        <f>IFERROR(INDEX(tbl_dateHistory[], MATCH(tbl_dailyDashboard[[#This Row],[runDate]:[runDate]], tbl_dateHistory[[runDate]:[runDate]], 0), MATCH(tbl_dailyDashboard[[#Headers],[percentSystemErrors]], tbl_dateHistory[#Headers], 0)), "-")</f>
        <v>x</v>
      </c>
      <c r="K1819" s="69"/>
    </row>
    <row r="1820" spans="2:11" x14ac:dyDescent="0.3">
      <c r="B1820" s="63"/>
      <c r="C1820" s="45" t="str">
        <f>IFERROR((INDEX(tbl_dateHistory[], tbl_dailyDashboard[[#This Row],[rowLookup]], 1)), "-")</f>
        <v>x</v>
      </c>
      <c r="D1820" s="48" t="str">
        <f>IFERROR(INDEX(tbl_dateHistory[], MATCH(tbl_dailyDashboard[[#This Row],[runDate]:[runDate]], tbl_dateHistory[[runDate]:[runDate]], 0), MATCH(tbl_dailyDashboard[[#Headers],[avgBotRunTime]], tbl_dateHistory[#Headers], 0)), "-")</f>
        <v>x</v>
      </c>
      <c r="E1820" s="48" t="str">
        <f>IFERROR(INDEX(tbl_dateHistory[], MATCH(tbl_dailyDashboard[[#This Row],[runDate]:[runDate]], tbl_dateHistory[[runDate]:[runDate]], 0), MATCH(tbl_dailyDashboard[[#Headers],[avgTransactionTime]], tbl_dateHistory[#Headers], 0)), "-")</f>
        <v>x</v>
      </c>
      <c r="F1820" s="5" t="str">
        <f>IFERROR(INDEX(tbl_dateHistory[], MATCH(tbl_dailyDashboard[[#This Row],[runDate]:[runDate]], tbl_dateHistory[[runDate]:[runDate]], 0), MATCH(tbl_dailyDashboard[[#Headers],[botRuns]], tbl_dateHistory[#Headers], 0)), "-")</f>
        <v>x</v>
      </c>
      <c r="G1820" s="6" t="str">
        <f>IFERROR(INDEX(tbl_dateHistory[], MATCH(tbl_dailyDashboard[[#This Row],[runDate]:[runDate]], tbl_dateHistory[[runDate]:[runDate]], 0), MATCH(tbl_dailyDashboard[[#Headers],[totalTransactions]], tbl_dateHistory[#Headers], 0)), "-")</f>
        <v>x</v>
      </c>
      <c r="H1820" s="46" t="str">
        <f>IFERROR(INDEX(tbl_dateHistory[], MATCH(tbl_dailyDashboard[[#This Row],[runDate]:[runDate]], tbl_dateHistory[[runDate]:[runDate]], 0), MATCH(tbl_dailyDashboard[[#Headers],[percentSuccessful]], tbl_dateHistory[#Headers], 0)), "-")</f>
        <v>x</v>
      </c>
      <c r="I1820" s="46" t="str">
        <f>IFERROR(INDEX(tbl_dateHistory[], MATCH(tbl_dailyDashboard[[#This Row],[runDate]:[runDate]], tbl_dateHistory[[runDate]:[runDate]], 0), MATCH(tbl_dailyDashboard[[#Headers],[percentBRE]], tbl_dateHistory[#Headers], 0)), "-")</f>
        <v>x</v>
      </c>
      <c r="J1820" s="47" t="str">
        <f>IFERROR(INDEX(tbl_dateHistory[], MATCH(tbl_dailyDashboard[[#This Row],[runDate]:[runDate]], tbl_dateHistory[[runDate]:[runDate]], 0), MATCH(tbl_dailyDashboard[[#Headers],[percentSystemErrors]], tbl_dateHistory[#Headers], 0)), "-")</f>
        <v>x</v>
      </c>
      <c r="K1820" s="69"/>
    </row>
    <row r="1821" spans="2:11" x14ac:dyDescent="0.3">
      <c r="B1821" s="63"/>
      <c r="C1821" s="45" t="str">
        <f>IFERROR((INDEX(tbl_dateHistory[], tbl_dailyDashboard[[#This Row],[rowLookup]], 1)), "-")</f>
        <v>x</v>
      </c>
      <c r="D1821" s="48" t="str">
        <f>IFERROR(INDEX(tbl_dateHistory[], MATCH(tbl_dailyDashboard[[#This Row],[runDate]:[runDate]], tbl_dateHistory[[runDate]:[runDate]], 0), MATCH(tbl_dailyDashboard[[#Headers],[avgBotRunTime]], tbl_dateHistory[#Headers], 0)), "-")</f>
        <v>x</v>
      </c>
      <c r="E1821" s="48" t="str">
        <f>IFERROR(INDEX(tbl_dateHistory[], MATCH(tbl_dailyDashboard[[#This Row],[runDate]:[runDate]], tbl_dateHistory[[runDate]:[runDate]], 0), MATCH(tbl_dailyDashboard[[#Headers],[avgTransactionTime]], tbl_dateHistory[#Headers], 0)), "-")</f>
        <v>x</v>
      </c>
      <c r="F1821" s="5" t="str">
        <f>IFERROR(INDEX(tbl_dateHistory[], MATCH(tbl_dailyDashboard[[#This Row],[runDate]:[runDate]], tbl_dateHistory[[runDate]:[runDate]], 0), MATCH(tbl_dailyDashboard[[#Headers],[botRuns]], tbl_dateHistory[#Headers], 0)), "-")</f>
        <v>x</v>
      </c>
      <c r="G1821" s="6" t="str">
        <f>IFERROR(INDEX(tbl_dateHistory[], MATCH(tbl_dailyDashboard[[#This Row],[runDate]:[runDate]], tbl_dateHistory[[runDate]:[runDate]], 0), MATCH(tbl_dailyDashboard[[#Headers],[totalTransactions]], tbl_dateHistory[#Headers], 0)), "-")</f>
        <v>x</v>
      </c>
      <c r="H1821" s="46" t="str">
        <f>IFERROR(INDEX(tbl_dateHistory[], MATCH(tbl_dailyDashboard[[#This Row],[runDate]:[runDate]], tbl_dateHistory[[runDate]:[runDate]], 0), MATCH(tbl_dailyDashboard[[#Headers],[percentSuccessful]], tbl_dateHistory[#Headers], 0)), "-")</f>
        <v>x</v>
      </c>
      <c r="I1821" s="46" t="str">
        <f>IFERROR(INDEX(tbl_dateHistory[], MATCH(tbl_dailyDashboard[[#This Row],[runDate]:[runDate]], tbl_dateHistory[[runDate]:[runDate]], 0), MATCH(tbl_dailyDashboard[[#Headers],[percentBRE]], tbl_dateHistory[#Headers], 0)), "-")</f>
        <v>x</v>
      </c>
      <c r="J1821" s="47" t="str">
        <f>IFERROR(INDEX(tbl_dateHistory[], MATCH(tbl_dailyDashboard[[#This Row],[runDate]:[runDate]], tbl_dateHistory[[runDate]:[runDate]], 0), MATCH(tbl_dailyDashboard[[#Headers],[percentSystemErrors]], tbl_dateHistory[#Headers], 0)), "-")</f>
        <v>x</v>
      </c>
      <c r="K1821" s="69"/>
    </row>
    <row r="1822" spans="2:11" x14ac:dyDescent="0.3">
      <c r="B1822" s="63"/>
      <c r="C1822" s="45" t="str">
        <f>IFERROR((INDEX(tbl_dateHistory[], tbl_dailyDashboard[[#This Row],[rowLookup]], 1)), "-")</f>
        <v>x</v>
      </c>
      <c r="D1822" s="48" t="str">
        <f>IFERROR(INDEX(tbl_dateHistory[], MATCH(tbl_dailyDashboard[[#This Row],[runDate]:[runDate]], tbl_dateHistory[[runDate]:[runDate]], 0), MATCH(tbl_dailyDashboard[[#Headers],[avgBotRunTime]], tbl_dateHistory[#Headers], 0)), "-")</f>
        <v>x</v>
      </c>
      <c r="E1822" s="48" t="str">
        <f>IFERROR(INDEX(tbl_dateHistory[], MATCH(tbl_dailyDashboard[[#This Row],[runDate]:[runDate]], tbl_dateHistory[[runDate]:[runDate]], 0), MATCH(tbl_dailyDashboard[[#Headers],[avgTransactionTime]], tbl_dateHistory[#Headers], 0)), "-")</f>
        <v>x</v>
      </c>
      <c r="F1822" s="5" t="str">
        <f>IFERROR(INDEX(tbl_dateHistory[], MATCH(tbl_dailyDashboard[[#This Row],[runDate]:[runDate]], tbl_dateHistory[[runDate]:[runDate]], 0), MATCH(tbl_dailyDashboard[[#Headers],[botRuns]], tbl_dateHistory[#Headers], 0)), "-")</f>
        <v>x</v>
      </c>
      <c r="G1822" s="6" t="str">
        <f>IFERROR(INDEX(tbl_dateHistory[], MATCH(tbl_dailyDashboard[[#This Row],[runDate]:[runDate]], tbl_dateHistory[[runDate]:[runDate]], 0), MATCH(tbl_dailyDashboard[[#Headers],[totalTransactions]], tbl_dateHistory[#Headers], 0)), "-")</f>
        <v>x</v>
      </c>
      <c r="H1822" s="46" t="str">
        <f>IFERROR(INDEX(tbl_dateHistory[], MATCH(tbl_dailyDashboard[[#This Row],[runDate]:[runDate]], tbl_dateHistory[[runDate]:[runDate]], 0), MATCH(tbl_dailyDashboard[[#Headers],[percentSuccessful]], tbl_dateHistory[#Headers], 0)), "-")</f>
        <v>x</v>
      </c>
      <c r="I1822" s="46" t="str">
        <f>IFERROR(INDEX(tbl_dateHistory[], MATCH(tbl_dailyDashboard[[#This Row],[runDate]:[runDate]], tbl_dateHistory[[runDate]:[runDate]], 0), MATCH(tbl_dailyDashboard[[#Headers],[percentBRE]], tbl_dateHistory[#Headers], 0)), "-")</f>
        <v>x</v>
      </c>
      <c r="J1822" s="47" t="str">
        <f>IFERROR(INDEX(tbl_dateHistory[], MATCH(tbl_dailyDashboard[[#This Row],[runDate]:[runDate]], tbl_dateHistory[[runDate]:[runDate]], 0), MATCH(tbl_dailyDashboard[[#Headers],[percentSystemErrors]], tbl_dateHistory[#Headers], 0)), "-")</f>
        <v>x</v>
      </c>
      <c r="K1822" s="69"/>
    </row>
    <row r="1823" spans="2:11" x14ac:dyDescent="0.3">
      <c r="B1823" s="63"/>
      <c r="C1823" s="45" t="str">
        <f>IFERROR((INDEX(tbl_dateHistory[], tbl_dailyDashboard[[#This Row],[rowLookup]], 1)), "-")</f>
        <v>x</v>
      </c>
      <c r="D1823" s="48" t="str">
        <f>IFERROR(INDEX(tbl_dateHistory[], MATCH(tbl_dailyDashboard[[#This Row],[runDate]:[runDate]], tbl_dateHistory[[runDate]:[runDate]], 0), MATCH(tbl_dailyDashboard[[#Headers],[avgBotRunTime]], tbl_dateHistory[#Headers], 0)), "-")</f>
        <v>x</v>
      </c>
      <c r="E1823" s="48" t="str">
        <f>IFERROR(INDEX(tbl_dateHistory[], MATCH(tbl_dailyDashboard[[#This Row],[runDate]:[runDate]], tbl_dateHistory[[runDate]:[runDate]], 0), MATCH(tbl_dailyDashboard[[#Headers],[avgTransactionTime]], tbl_dateHistory[#Headers], 0)), "-")</f>
        <v>x</v>
      </c>
      <c r="F1823" s="5" t="str">
        <f>IFERROR(INDEX(tbl_dateHistory[], MATCH(tbl_dailyDashboard[[#This Row],[runDate]:[runDate]], tbl_dateHistory[[runDate]:[runDate]], 0), MATCH(tbl_dailyDashboard[[#Headers],[botRuns]], tbl_dateHistory[#Headers], 0)), "-")</f>
        <v>x</v>
      </c>
      <c r="G1823" s="6" t="str">
        <f>IFERROR(INDEX(tbl_dateHistory[], MATCH(tbl_dailyDashboard[[#This Row],[runDate]:[runDate]], tbl_dateHistory[[runDate]:[runDate]], 0), MATCH(tbl_dailyDashboard[[#Headers],[totalTransactions]], tbl_dateHistory[#Headers], 0)), "-")</f>
        <v>x</v>
      </c>
      <c r="H1823" s="46" t="str">
        <f>IFERROR(INDEX(tbl_dateHistory[], MATCH(tbl_dailyDashboard[[#This Row],[runDate]:[runDate]], tbl_dateHistory[[runDate]:[runDate]], 0), MATCH(tbl_dailyDashboard[[#Headers],[percentSuccessful]], tbl_dateHistory[#Headers], 0)), "-")</f>
        <v>x</v>
      </c>
      <c r="I1823" s="46" t="str">
        <f>IFERROR(INDEX(tbl_dateHistory[], MATCH(tbl_dailyDashboard[[#This Row],[runDate]:[runDate]], tbl_dateHistory[[runDate]:[runDate]], 0), MATCH(tbl_dailyDashboard[[#Headers],[percentBRE]], tbl_dateHistory[#Headers], 0)), "-")</f>
        <v>x</v>
      </c>
      <c r="J1823" s="47" t="str">
        <f>IFERROR(INDEX(tbl_dateHistory[], MATCH(tbl_dailyDashboard[[#This Row],[runDate]:[runDate]], tbl_dateHistory[[runDate]:[runDate]], 0), MATCH(tbl_dailyDashboard[[#Headers],[percentSystemErrors]], tbl_dateHistory[#Headers], 0)), "-")</f>
        <v>x</v>
      </c>
      <c r="K1823" s="69"/>
    </row>
    <row r="1824" spans="2:11" x14ac:dyDescent="0.3">
      <c r="B1824" s="63"/>
      <c r="C1824" s="45" t="str">
        <f>IFERROR((INDEX(tbl_dateHistory[], tbl_dailyDashboard[[#This Row],[rowLookup]], 1)), "-")</f>
        <v>x</v>
      </c>
      <c r="D1824" s="48" t="str">
        <f>IFERROR(INDEX(tbl_dateHistory[], MATCH(tbl_dailyDashboard[[#This Row],[runDate]:[runDate]], tbl_dateHistory[[runDate]:[runDate]], 0), MATCH(tbl_dailyDashboard[[#Headers],[avgBotRunTime]], tbl_dateHistory[#Headers], 0)), "-")</f>
        <v>x</v>
      </c>
      <c r="E1824" s="48" t="str">
        <f>IFERROR(INDEX(tbl_dateHistory[], MATCH(tbl_dailyDashboard[[#This Row],[runDate]:[runDate]], tbl_dateHistory[[runDate]:[runDate]], 0), MATCH(tbl_dailyDashboard[[#Headers],[avgTransactionTime]], tbl_dateHistory[#Headers], 0)), "-")</f>
        <v>x</v>
      </c>
      <c r="F1824" s="5" t="str">
        <f>IFERROR(INDEX(tbl_dateHistory[], MATCH(tbl_dailyDashboard[[#This Row],[runDate]:[runDate]], tbl_dateHistory[[runDate]:[runDate]], 0), MATCH(tbl_dailyDashboard[[#Headers],[botRuns]], tbl_dateHistory[#Headers], 0)), "-")</f>
        <v>x</v>
      </c>
      <c r="G1824" s="6" t="str">
        <f>IFERROR(INDEX(tbl_dateHistory[], MATCH(tbl_dailyDashboard[[#This Row],[runDate]:[runDate]], tbl_dateHistory[[runDate]:[runDate]], 0), MATCH(tbl_dailyDashboard[[#Headers],[totalTransactions]], tbl_dateHistory[#Headers], 0)), "-")</f>
        <v>x</v>
      </c>
      <c r="H1824" s="46" t="str">
        <f>IFERROR(INDEX(tbl_dateHistory[], MATCH(tbl_dailyDashboard[[#This Row],[runDate]:[runDate]], tbl_dateHistory[[runDate]:[runDate]], 0), MATCH(tbl_dailyDashboard[[#Headers],[percentSuccessful]], tbl_dateHistory[#Headers], 0)), "-")</f>
        <v>x</v>
      </c>
      <c r="I1824" s="46" t="str">
        <f>IFERROR(INDEX(tbl_dateHistory[], MATCH(tbl_dailyDashboard[[#This Row],[runDate]:[runDate]], tbl_dateHistory[[runDate]:[runDate]], 0), MATCH(tbl_dailyDashboard[[#Headers],[percentBRE]], tbl_dateHistory[#Headers], 0)), "-")</f>
        <v>x</v>
      </c>
      <c r="J1824" s="47" t="str">
        <f>IFERROR(INDEX(tbl_dateHistory[], MATCH(tbl_dailyDashboard[[#This Row],[runDate]:[runDate]], tbl_dateHistory[[runDate]:[runDate]], 0), MATCH(tbl_dailyDashboard[[#Headers],[percentSystemErrors]], tbl_dateHistory[#Headers], 0)), "-")</f>
        <v>x</v>
      </c>
      <c r="K1824" s="69"/>
    </row>
    <row r="1825" spans="2:11" x14ac:dyDescent="0.3">
      <c r="B1825" s="63"/>
      <c r="C1825" s="45" t="str">
        <f>IFERROR((INDEX(tbl_dateHistory[], tbl_dailyDashboard[[#This Row],[rowLookup]], 1)), "-")</f>
        <v>x</v>
      </c>
      <c r="D1825" s="48" t="str">
        <f>IFERROR(INDEX(tbl_dateHistory[], MATCH(tbl_dailyDashboard[[#This Row],[runDate]:[runDate]], tbl_dateHistory[[runDate]:[runDate]], 0), MATCH(tbl_dailyDashboard[[#Headers],[avgBotRunTime]], tbl_dateHistory[#Headers], 0)), "-")</f>
        <v>x</v>
      </c>
      <c r="E1825" s="48" t="str">
        <f>IFERROR(INDEX(tbl_dateHistory[], MATCH(tbl_dailyDashboard[[#This Row],[runDate]:[runDate]], tbl_dateHistory[[runDate]:[runDate]], 0), MATCH(tbl_dailyDashboard[[#Headers],[avgTransactionTime]], tbl_dateHistory[#Headers], 0)), "-")</f>
        <v>x</v>
      </c>
      <c r="F1825" s="5" t="str">
        <f>IFERROR(INDEX(tbl_dateHistory[], MATCH(tbl_dailyDashboard[[#This Row],[runDate]:[runDate]], tbl_dateHistory[[runDate]:[runDate]], 0), MATCH(tbl_dailyDashboard[[#Headers],[botRuns]], tbl_dateHistory[#Headers], 0)), "-")</f>
        <v>x</v>
      </c>
      <c r="G1825" s="6" t="str">
        <f>IFERROR(INDEX(tbl_dateHistory[], MATCH(tbl_dailyDashboard[[#This Row],[runDate]:[runDate]], tbl_dateHistory[[runDate]:[runDate]], 0), MATCH(tbl_dailyDashboard[[#Headers],[totalTransactions]], tbl_dateHistory[#Headers], 0)), "-")</f>
        <v>x</v>
      </c>
      <c r="H1825" s="46" t="str">
        <f>IFERROR(INDEX(tbl_dateHistory[], MATCH(tbl_dailyDashboard[[#This Row],[runDate]:[runDate]], tbl_dateHistory[[runDate]:[runDate]], 0), MATCH(tbl_dailyDashboard[[#Headers],[percentSuccessful]], tbl_dateHistory[#Headers], 0)), "-")</f>
        <v>x</v>
      </c>
      <c r="I1825" s="46" t="str">
        <f>IFERROR(INDEX(tbl_dateHistory[], MATCH(tbl_dailyDashboard[[#This Row],[runDate]:[runDate]], tbl_dateHistory[[runDate]:[runDate]], 0), MATCH(tbl_dailyDashboard[[#Headers],[percentBRE]], tbl_dateHistory[#Headers], 0)), "-")</f>
        <v>x</v>
      </c>
      <c r="J1825" s="47" t="str">
        <f>IFERROR(INDEX(tbl_dateHistory[], MATCH(tbl_dailyDashboard[[#This Row],[runDate]:[runDate]], tbl_dateHistory[[runDate]:[runDate]], 0), MATCH(tbl_dailyDashboard[[#Headers],[percentSystemErrors]], tbl_dateHistory[#Headers], 0)), "-")</f>
        <v>x</v>
      </c>
      <c r="K1825" s="69"/>
    </row>
    <row r="1826" spans="2:11" x14ac:dyDescent="0.3">
      <c r="B1826" s="63"/>
      <c r="C1826" s="45" t="str">
        <f>IFERROR((INDEX(tbl_dateHistory[], tbl_dailyDashboard[[#This Row],[rowLookup]], 1)), "-")</f>
        <v>x</v>
      </c>
      <c r="D1826" s="48" t="str">
        <f>IFERROR(INDEX(tbl_dateHistory[], MATCH(tbl_dailyDashboard[[#This Row],[runDate]:[runDate]], tbl_dateHistory[[runDate]:[runDate]], 0), MATCH(tbl_dailyDashboard[[#Headers],[avgBotRunTime]], tbl_dateHistory[#Headers], 0)), "-")</f>
        <v>x</v>
      </c>
      <c r="E1826" s="48" t="str">
        <f>IFERROR(INDEX(tbl_dateHistory[], MATCH(tbl_dailyDashboard[[#This Row],[runDate]:[runDate]], tbl_dateHistory[[runDate]:[runDate]], 0), MATCH(tbl_dailyDashboard[[#Headers],[avgTransactionTime]], tbl_dateHistory[#Headers], 0)), "-")</f>
        <v>x</v>
      </c>
      <c r="F1826" s="5" t="str">
        <f>IFERROR(INDEX(tbl_dateHistory[], MATCH(tbl_dailyDashboard[[#This Row],[runDate]:[runDate]], tbl_dateHistory[[runDate]:[runDate]], 0), MATCH(tbl_dailyDashboard[[#Headers],[botRuns]], tbl_dateHistory[#Headers], 0)), "-")</f>
        <v>x</v>
      </c>
      <c r="G1826" s="6" t="str">
        <f>IFERROR(INDEX(tbl_dateHistory[], MATCH(tbl_dailyDashboard[[#This Row],[runDate]:[runDate]], tbl_dateHistory[[runDate]:[runDate]], 0), MATCH(tbl_dailyDashboard[[#Headers],[totalTransactions]], tbl_dateHistory[#Headers], 0)), "-")</f>
        <v>x</v>
      </c>
      <c r="H1826" s="46" t="str">
        <f>IFERROR(INDEX(tbl_dateHistory[], MATCH(tbl_dailyDashboard[[#This Row],[runDate]:[runDate]], tbl_dateHistory[[runDate]:[runDate]], 0), MATCH(tbl_dailyDashboard[[#Headers],[percentSuccessful]], tbl_dateHistory[#Headers], 0)), "-")</f>
        <v>x</v>
      </c>
      <c r="I1826" s="46" t="str">
        <f>IFERROR(INDEX(tbl_dateHistory[], MATCH(tbl_dailyDashboard[[#This Row],[runDate]:[runDate]], tbl_dateHistory[[runDate]:[runDate]], 0), MATCH(tbl_dailyDashboard[[#Headers],[percentBRE]], tbl_dateHistory[#Headers], 0)), "-")</f>
        <v>x</v>
      </c>
      <c r="J1826" s="47" t="str">
        <f>IFERROR(INDEX(tbl_dateHistory[], MATCH(tbl_dailyDashboard[[#This Row],[runDate]:[runDate]], tbl_dateHistory[[runDate]:[runDate]], 0), MATCH(tbl_dailyDashboard[[#Headers],[percentSystemErrors]], tbl_dateHistory[#Headers], 0)), "-")</f>
        <v>x</v>
      </c>
      <c r="K1826" s="69"/>
    </row>
    <row r="1827" spans="2:11" x14ac:dyDescent="0.3">
      <c r="B1827" s="63"/>
      <c r="C1827" s="45" t="str">
        <f>IFERROR((INDEX(tbl_dateHistory[], tbl_dailyDashboard[[#This Row],[rowLookup]], 1)), "-")</f>
        <v>x</v>
      </c>
      <c r="D1827" s="48" t="str">
        <f>IFERROR(INDEX(tbl_dateHistory[], MATCH(tbl_dailyDashboard[[#This Row],[runDate]:[runDate]], tbl_dateHistory[[runDate]:[runDate]], 0), MATCH(tbl_dailyDashboard[[#Headers],[avgBotRunTime]], tbl_dateHistory[#Headers], 0)), "-")</f>
        <v>x</v>
      </c>
      <c r="E1827" s="48" t="str">
        <f>IFERROR(INDEX(tbl_dateHistory[], MATCH(tbl_dailyDashboard[[#This Row],[runDate]:[runDate]], tbl_dateHistory[[runDate]:[runDate]], 0), MATCH(tbl_dailyDashboard[[#Headers],[avgTransactionTime]], tbl_dateHistory[#Headers], 0)), "-")</f>
        <v>x</v>
      </c>
      <c r="F1827" s="5" t="str">
        <f>IFERROR(INDEX(tbl_dateHistory[], MATCH(tbl_dailyDashboard[[#This Row],[runDate]:[runDate]], tbl_dateHistory[[runDate]:[runDate]], 0), MATCH(tbl_dailyDashboard[[#Headers],[botRuns]], tbl_dateHistory[#Headers], 0)), "-")</f>
        <v>x</v>
      </c>
      <c r="G1827" s="6" t="str">
        <f>IFERROR(INDEX(tbl_dateHistory[], MATCH(tbl_dailyDashboard[[#This Row],[runDate]:[runDate]], tbl_dateHistory[[runDate]:[runDate]], 0), MATCH(tbl_dailyDashboard[[#Headers],[totalTransactions]], tbl_dateHistory[#Headers], 0)), "-")</f>
        <v>x</v>
      </c>
      <c r="H1827" s="46" t="str">
        <f>IFERROR(INDEX(tbl_dateHistory[], MATCH(tbl_dailyDashboard[[#This Row],[runDate]:[runDate]], tbl_dateHistory[[runDate]:[runDate]], 0), MATCH(tbl_dailyDashboard[[#Headers],[percentSuccessful]], tbl_dateHistory[#Headers], 0)), "-")</f>
        <v>x</v>
      </c>
      <c r="I1827" s="46" t="str">
        <f>IFERROR(INDEX(tbl_dateHistory[], MATCH(tbl_dailyDashboard[[#This Row],[runDate]:[runDate]], tbl_dateHistory[[runDate]:[runDate]], 0), MATCH(tbl_dailyDashboard[[#Headers],[percentBRE]], tbl_dateHistory[#Headers], 0)), "-")</f>
        <v>x</v>
      </c>
      <c r="J1827" s="47" t="str">
        <f>IFERROR(INDEX(tbl_dateHistory[], MATCH(tbl_dailyDashboard[[#This Row],[runDate]:[runDate]], tbl_dateHistory[[runDate]:[runDate]], 0), MATCH(tbl_dailyDashboard[[#Headers],[percentSystemErrors]], tbl_dateHistory[#Headers], 0)), "-")</f>
        <v>x</v>
      </c>
      <c r="K1827" s="69"/>
    </row>
    <row r="1828" spans="2:11" x14ac:dyDescent="0.3">
      <c r="B1828" s="63"/>
      <c r="C1828" s="45" t="str">
        <f>IFERROR((INDEX(tbl_dateHistory[], tbl_dailyDashboard[[#This Row],[rowLookup]], 1)), "-")</f>
        <v>x</v>
      </c>
      <c r="D1828" s="48" t="str">
        <f>IFERROR(INDEX(tbl_dateHistory[], MATCH(tbl_dailyDashboard[[#This Row],[runDate]:[runDate]], tbl_dateHistory[[runDate]:[runDate]], 0), MATCH(tbl_dailyDashboard[[#Headers],[avgBotRunTime]], tbl_dateHistory[#Headers], 0)), "-")</f>
        <v>x</v>
      </c>
      <c r="E1828" s="48" t="str">
        <f>IFERROR(INDEX(tbl_dateHistory[], MATCH(tbl_dailyDashboard[[#This Row],[runDate]:[runDate]], tbl_dateHistory[[runDate]:[runDate]], 0), MATCH(tbl_dailyDashboard[[#Headers],[avgTransactionTime]], tbl_dateHistory[#Headers], 0)), "-")</f>
        <v>x</v>
      </c>
      <c r="F1828" s="5" t="str">
        <f>IFERROR(INDEX(tbl_dateHistory[], MATCH(tbl_dailyDashboard[[#This Row],[runDate]:[runDate]], tbl_dateHistory[[runDate]:[runDate]], 0), MATCH(tbl_dailyDashboard[[#Headers],[botRuns]], tbl_dateHistory[#Headers], 0)), "-")</f>
        <v>x</v>
      </c>
      <c r="G1828" s="6" t="str">
        <f>IFERROR(INDEX(tbl_dateHistory[], MATCH(tbl_dailyDashboard[[#This Row],[runDate]:[runDate]], tbl_dateHistory[[runDate]:[runDate]], 0), MATCH(tbl_dailyDashboard[[#Headers],[totalTransactions]], tbl_dateHistory[#Headers], 0)), "-")</f>
        <v>x</v>
      </c>
      <c r="H1828" s="46" t="str">
        <f>IFERROR(INDEX(tbl_dateHistory[], MATCH(tbl_dailyDashboard[[#This Row],[runDate]:[runDate]], tbl_dateHistory[[runDate]:[runDate]], 0), MATCH(tbl_dailyDashboard[[#Headers],[percentSuccessful]], tbl_dateHistory[#Headers], 0)), "-")</f>
        <v>x</v>
      </c>
      <c r="I1828" s="46" t="str">
        <f>IFERROR(INDEX(tbl_dateHistory[], MATCH(tbl_dailyDashboard[[#This Row],[runDate]:[runDate]], tbl_dateHistory[[runDate]:[runDate]], 0), MATCH(tbl_dailyDashboard[[#Headers],[percentBRE]], tbl_dateHistory[#Headers], 0)), "-")</f>
        <v>x</v>
      </c>
      <c r="J1828" s="47" t="str">
        <f>IFERROR(INDEX(tbl_dateHistory[], MATCH(tbl_dailyDashboard[[#This Row],[runDate]:[runDate]], tbl_dateHistory[[runDate]:[runDate]], 0), MATCH(tbl_dailyDashboard[[#Headers],[percentSystemErrors]], tbl_dateHistory[#Headers], 0)), "-")</f>
        <v>x</v>
      </c>
      <c r="K1828" s="69"/>
    </row>
    <row r="1829" spans="2:11" x14ac:dyDescent="0.3">
      <c r="B1829" s="63"/>
      <c r="C1829" s="45" t="str">
        <f>IFERROR((INDEX(tbl_dateHistory[], tbl_dailyDashboard[[#This Row],[rowLookup]], 1)), "-")</f>
        <v>x</v>
      </c>
      <c r="D1829" s="48" t="str">
        <f>IFERROR(INDEX(tbl_dateHistory[], MATCH(tbl_dailyDashboard[[#This Row],[runDate]:[runDate]], tbl_dateHistory[[runDate]:[runDate]], 0), MATCH(tbl_dailyDashboard[[#Headers],[avgBotRunTime]], tbl_dateHistory[#Headers], 0)), "-")</f>
        <v>x</v>
      </c>
      <c r="E1829" s="48" t="str">
        <f>IFERROR(INDEX(tbl_dateHistory[], MATCH(tbl_dailyDashboard[[#This Row],[runDate]:[runDate]], tbl_dateHistory[[runDate]:[runDate]], 0), MATCH(tbl_dailyDashboard[[#Headers],[avgTransactionTime]], tbl_dateHistory[#Headers], 0)), "-")</f>
        <v>x</v>
      </c>
      <c r="F1829" s="5" t="str">
        <f>IFERROR(INDEX(tbl_dateHistory[], MATCH(tbl_dailyDashboard[[#This Row],[runDate]:[runDate]], tbl_dateHistory[[runDate]:[runDate]], 0), MATCH(tbl_dailyDashboard[[#Headers],[botRuns]], tbl_dateHistory[#Headers], 0)), "-")</f>
        <v>x</v>
      </c>
      <c r="G1829" s="6" t="str">
        <f>IFERROR(INDEX(tbl_dateHistory[], MATCH(tbl_dailyDashboard[[#This Row],[runDate]:[runDate]], tbl_dateHistory[[runDate]:[runDate]], 0), MATCH(tbl_dailyDashboard[[#Headers],[totalTransactions]], tbl_dateHistory[#Headers], 0)), "-")</f>
        <v>x</v>
      </c>
      <c r="H1829" s="46" t="str">
        <f>IFERROR(INDEX(tbl_dateHistory[], MATCH(tbl_dailyDashboard[[#This Row],[runDate]:[runDate]], tbl_dateHistory[[runDate]:[runDate]], 0), MATCH(tbl_dailyDashboard[[#Headers],[percentSuccessful]], tbl_dateHistory[#Headers], 0)), "-")</f>
        <v>x</v>
      </c>
      <c r="I1829" s="46" t="str">
        <f>IFERROR(INDEX(tbl_dateHistory[], MATCH(tbl_dailyDashboard[[#This Row],[runDate]:[runDate]], tbl_dateHistory[[runDate]:[runDate]], 0), MATCH(tbl_dailyDashboard[[#Headers],[percentBRE]], tbl_dateHistory[#Headers], 0)), "-")</f>
        <v>x</v>
      </c>
      <c r="J1829" s="47" t="str">
        <f>IFERROR(INDEX(tbl_dateHistory[], MATCH(tbl_dailyDashboard[[#This Row],[runDate]:[runDate]], tbl_dateHistory[[runDate]:[runDate]], 0), MATCH(tbl_dailyDashboard[[#Headers],[percentSystemErrors]], tbl_dateHistory[#Headers], 0)), "-")</f>
        <v>x</v>
      </c>
      <c r="K1829" s="69"/>
    </row>
    <row r="1830" spans="2:11" x14ac:dyDescent="0.3">
      <c r="B1830" s="63"/>
      <c r="C1830" s="45" t="str">
        <f>IFERROR((INDEX(tbl_dateHistory[], tbl_dailyDashboard[[#This Row],[rowLookup]], 1)), "-")</f>
        <v>x</v>
      </c>
      <c r="D1830" s="48" t="str">
        <f>IFERROR(INDEX(tbl_dateHistory[], MATCH(tbl_dailyDashboard[[#This Row],[runDate]:[runDate]], tbl_dateHistory[[runDate]:[runDate]], 0), MATCH(tbl_dailyDashboard[[#Headers],[avgBotRunTime]], tbl_dateHistory[#Headers], 0)), "-")</f>
        <v>x</v>
      </c>
      <c r="E1830" s="48" t="str">
        <f>IFERROR(INDEX(tbl_dateHistory[], MATCH(tbl_dailyDashboard[[#This Row],[runDate]:[runDate]], tbl_dateHistory[[runDate]:[runDate]], 0), MATCH(tbl_dailyDashboard[[#Headers],[avgTransactionTime]], tbl_dateHistory[#Headers], 0)), "-")</f>
        <v>x</v>
      </c>
      <c r="F1830" s="5" t="str">
        <f>IFERROR(INDEX(tbl_dateHistory[], MATCH(tbl_dailyDashboard[[#This Row],[runDate]:[runDate]], tbl_dateHistory[[runDate]:[runDate]], 0), MATCH(tbl_dailyDashboard[[#Headers],[botRuns]], tbl_dateHistory[#Headers], 0)), "-")</f>
        <v>x</v>
      </c>
      <c r="G1830" s="6" t="str">
        <f>IFERROR(INDEX(tbl_dateHistory[], MATCH(tbl_dailyDashboard[[#This Row],[runDate]:[runDate]], tbl_dateHistory[[runDate]:[runDate]], 0), MATCH(tbl_dailyDashboard[[#Headers],[totalTransactions]], tbl_dateHistory[#Headers], 0)), "-")</f>
        <v>x</v>
      </c>
      <c r="H1830" s="46" t="str">
        <f>IFERROR(INDEX(tbl_dateHistory[], MATCH(tbl_dailyDashboard[[#This Row],[runDate]:[runDate]], tbl_dateHistory[[runDate]:[runDate]], 0), MATCH(tbl_dailyDashboard[[#Headers],[percentSuccessful]], tbl_dateHistory[#Headers], 0)), "-")</f>
        <v>x</v>
      </c>
      <c r="I1830" s="46" t="str">
        <f>IFERROR(INDEX(tbl_dateHistory[], MATCH(tbl_dailyDashboard[[#This Row],[runDate]:[runDate]], tbl_dateHistory[[runDate]:[runDate]], 0), MATCH(tbl_dailyDashboard[[#Headers],[percentBRE]], tbl_dateHistory[#Headers], 0)), "-")</f>
        <v>x</v>
      </c>
      <c r="J1830" s="47" t="str">
        <f>IFERROR(INDEX(tbl_dateHistory[], MATCH(tbl_dailyDashboard[[#This Row],[runDate]:[runDate]], tbl_dateHistory[[runDate]:[runDate]], 0), MATCH(tbl_dailyDashboard[[#Headers],[percentSystemErrors]], tbl_dateHistory[#Headers], 0)), "-")</f>
        <v>x</v>
      </c>
      <c r="K1830" s="69"/>
    </row>
    <row r="1831" spans="2:11" x14ac:dyDescent="0.3">
      <c r="B1831" s="63"/>
      <c r="C1831" s="45" t="str">
        <f>IFERROR((INDEX(tbl_dateHistory[], tbl_dailyDashboard[[#This Row],[rowLookup]], 1)), "-")</f>
        <v>x</v>
      </c>
      <c r="D1831" s="48" t="str">
        <f>IFERROR(INDEX(tbl_dateHistory[], MATCH(tbl_dailyDashboard[[#This Row],[runDate]:[runDate]], tbl_dateHistory[[runDate]:[runDate]], 0), MATCH(tbl_dailyDashboard[[#Headers],[avgBotRunTime]], tbl_dateHistory[#Headers], 0)), "-")</f>
        <v>x</v>
      </c>
      <c r="E1831" s="48" t="str">
        <f>IFERROR(INDEX(tbl_dateHistory[], MATCH(tbl_dailyDashboard[[#This Row],[runDate]:[runDate]], tbl_dateHistory[[runDate]:[runDate]], 0), MATCH(tbl_dailyDashboard[[#Headers],[avgTransactionTime]], tbl_dateHistory[#Headers], 0)), "-")</f>
        <v>x</v>
      </c>
      <c r="F1831" s="5" t="str">
        <f>IFERROR(INDEX(tbl_dateHistory[], MATCH(tbl_dailyDashboard[[#This Row],[runDate]:[runDate]], tbl_dateHistory[[runDate]:[runDate]], 0), MATCH(tbl_dailyDashboard[[#Headers],[botRuns]], tbl_dateHistory[#Headers], 0)), "-")</f>
        <v>x</v>
      </c>
      <c r="G1831" s="6" t="str">
        <f>IFERROR(INDEX(tbl_dateHistory[], MATCH(tbl_dailyDashboard[[#This Row],[runDate]:[runDate]], tbl_dateHistory[[runDate]:[runDate]], 0), MATCH(tbl_dailyDashboard[[#Headers],[totalTransactions]], tbl_dateHistory[#Headers], 0)), "-")</f>
        <v>x</v>
      </c>
      <c r="H1831" s="46" t="str">
        <f>IFERROR(INDEX(tbl_dateHistory[], MATCH(tbl_dailyDashboard[[#This Row],[runDate]:[runDate]], tbl_dateHistory[[runDate]:[runDate]], 0), MATCH(tbl_dailyDashboard[[#Headers],[percentSuccessful]], tbl_dateHistory[#Headers], 0)), "-")</f>
        <v>x</v>
      </c>
      <c r="I1831" s="46" t="str">
        <f>IFERROR(INDEX(tbl_dateHistory[], MATCH(tbl_dailyDashboard[[#This Row],[runDate]:[runDate]], tbl_dateHistory[[runDate]:[runDate]], 0), MATCH(tbl_dailyDashboard[[#Headers],[percentBRE]], tbl_dateHistory[#Headers], 0)), "-")</f>
        <v>x</v>
      </c>
      <c r="J1831" s="47" t="str">
        <f>IFERROR(INDEX(tbl_dateHistory[], MATCH(tbl_dailyDashboard[[#This Row],[runDate]:[runDate]], tbl_dateHistory[[runDate]:[runDate]], 0), MATCH(tbl_dailyDashboard[[#Headers],[percentSystemErrors]], tbl_dateHistory[#Headers], 0)), "-")</f>
        <v>x</v>
      </c>
      <c r="K1831" s="69"/>
    </row>
    <row r="1832" spans="2:11" x14ac:dyDescent="0.3">
      <c r="B1832" s="63"/>
      <c r="C1832" s="45" t="str">
        <f>IFERROR((INDEX(tbl_dateHistory[], tbl_dailyDashboard[[#This Row],[rowLookup]], 1)), "-")</f>
        <v>x</v>
      </c>
      <c r="D1832" s="48" t="str">
        <f>IFERROR(INDEX(tbl_dateHistory[], MATCH(tbl_dailyDashboard[[#This Row],[runDate]:[runDate]], tbl_dateHistory[[runDate]:[runDate]], 0), MATCH(tbl_dailyDashboard[[#Headers],[avgBotRunTime]], tbl_dateHistory[#Headers], 0)), "-")</f>
        <v>x</v>
      </c>
      <c r="E1832" s="48" t="str">
        <f>IFERROR(INDEX(tbl_dateHistory[], MATCH(tbl_dailyDashboard[[#This Row],[runDate]:[runDate]], tbl_dateHistory[[runDate]:[runDate]], 0), MATCH(tbl_dailyDashboard[[#Headers],[avgTransactionTime]], tbl_dateHistory[#Headers], 0)), "-")</f>
        <v>x</v>
      </c>
      <c r="F1832" s="5" t="str">
        <f>IFERROR(INDEX(tbl_dateHistory[], MATCH(tbl_dailyDashboard[[#This Row],[runDate]:[runDate]], tbl_dateHistory[[runDate]:[runDate]], 0), MATCH(tbl_dailyDashboard[[#Headers],[botRuns]], tbl_dateHistory[#Headers], 0)), "-")</f>
        <v>x</v>
      </c>
      <c r="G1832" s="6" t="str">
        <f>IFERROR(INDEX(tbl_dateHistory[], MATCH(tbl_dailyDashboard[[#This Row],[runDate]:[runDate]], tbl_dateHistory[[runDate]:[runDate]], 0), MATCH(tbl_dailyDashboard[[#Headers],[totalTransactions]], tbl_dateHistory[#Headers], 0)), "-")</f>
        <v>x</v>
      </c>
      <c r="H1832" s="46" t="str">
        <f>IFERROR(INDEX(tbl_dateHistory[], MATCH(tbl_dailyDashboard[[#This Row],[runDate]:[runDate]], tbl_dateHistory[[runDate]:[runDate]], 0), MATCH(tbl_dailyDashboard[[#Headers],[percentSuccessful]], tbl_dateHistory[#Headers], 0)), "-")</f>
        <v>x</v>
      </c>
      <c r="I1832" s="46" t="str">
        <f>IFERROR(INDEX(tbl_dateHistory[], MATCH(tbl_dailyDashboard[[#This Row],[runDate]:[runDate]], tbl_dateHistory[[runDate]:[runDate]], 0), MATCH(tbl_dailyDashboard[[#Headers],[percentBRE]], tbl_dateHistory[#Headers], 0)), "-")</f>
        <v>x</v>
      </c>
      <c r="J1832" s="47" t="str">
        <f>IFERROR(INDEX(tbl_dateHistory[], MATCH(tbl_dailyDashboard[[#This Row],[runDate]:[runDate]], tbl_dateHistory[[runDate]:[runDate]], 0), MATCH(tbl_dailyDashboard[[#Headers],[percentSystemErrors]], tbl_dateHistory[#Headers], 0)), "-")</f>
        <v>x</v>
      </c>
      <c r="K1832" s="69"/>
    </row>
    <row r="1833" spans="2:11" x14ac:dyDescent="0.3">
      <c r="B1833" s="63"/>
      <c r="C1833" s="45" t="str">
        <f>IFERROR((INDEX(tbl_dateHistory[], tbl_dailyDashboard[[#This Row],[rowLookup]], 1)), "-")</f>
        <v>x</v>
      </c>
      <c r="D1833" s="48" t="str">
        <f>IFERROR(INDEX(tbl_dateHistory[], MATCH(tbl_dailyDashboard[[#This Row],[runDate]:[runDate]], tbl_dateHistory[[runDate]:[runDate]], 0), MATCH(tbl_dailyDashboard[[#Headers],[avgBotRunTime]], tbl_dateHistory[#Headers], 0)), "-")</f>
        <v>x</v>
      </c>
      <c r="E1833" s="48" t="str">
        <f>IFERROR(INDEX(tbl_dateHistory[], MATCH(tbl_dailyDashboard[[#This Row],[runDate]:[runDate]], tbl_dateHistory[[runDate]:[runDate]], 0), MATCH(tbl_dailyDashboard[[#Headers],[avgTransactionTime]], tbl_dateHistory[#Headers], 0)), "-")</f>
        <v>x</v>
      </c>
      <c r="F1833" s="5" t="str">
        <f>IFERROR(INDEX(tbl_dateHistory[], MATCH(tbl_dailyDashboard[[#This Row],[runDate]:[runDate]], tbl_dateHistory[[runDate]:[runDate]], 0), MATCH(tbl_dailyDashboard[[#Headers],[botRuns]], tbl_dateHistory[#Headers], 0)), "-")</f>
        <v>x</v>
      </c>
      <c r="G1833" s="6" t="str">
        <f>IFERROR(INDEX(tbl_dateHistory[], MATCH(tbl_dailyDashboard[[#This Row],[runDate]:[runDate]], tbl_dateHistory[[runDate]:[runDate]], 0), MATCH(tbl_dailyDashboard[[#Headers],[totalTransactions]], tbl_dateHistory[#Headers], 0)), "-")</f>
        <v>x</v>
      </c>
      <c r="H1833" s="46" t="str">
        <f>IFERROR(INDEX(tbl_dateHistory[], MATCH(tbl_dailyDashboard[[#This Row],[runDate]:[runDate]], tbl_dateHistory[[runDate]:[runDate]], 0), MATCH(tbl_dailyDashboard[[#Headers],[percentSuccessful]], tbl_dateHistory[#Headers], 0)), "-")</f>
        <v>x</v>
      </c>
      <c r="I1833" s="46" t="str">
        <f>IFERROR(INDEX(tbl_dateHistory[], MATCH(tbl_dailyDashboard[[#This Row],[runDate]:[runDate]], tbl_dateHistory[[runDate]:[runDate]], 0), MATCH(tbl_dailyDashboard[[#Headers],[percentBRE]], tbl_dateHistory[#Headers], 0)), "-")</f>
        <v>x</v>
      </c>
      <c r="J1833" s="47" t="str">
        <f>IFERROR(INDEX(tbl_dateHistory[], MATCH(tbl_dailyDashboard[[#This Row],[runDate]:[runDate]], tbl_dateHistory[[runDate]:[runDate]], 0), MATCH(tbl_dailyDashboard[[#Headers],[percentSystemErrors]], tbl_dateHistory[#Headers], 0)), "-")</f>
        <v>x</v>
      </c>
      <c r="K1833" s="69"/>
    </row>
    <row r="1834" spans="2:11" x14ac:dyDescent="0.3">
      <c r="B1834" s="63"/>
      <c r="C1834" s="45" t="str">
        <f>IFERROR((INDEX(tbl_dateHistory[], tbl_dailyDashboard[[#This Row],[rowLookup]], 1)), "-")</f>
        <v>x</v>
      </c>
      <c r="D1834" s="48" t="str">
        <f>IFERROR(INDEX(tbl_dateHistory[], MATCH(tbl_dailyDashboard[[#This Row],[runDate]:[runDate]], tbl_dateHistory[[runDate]:[runDate]], 0), MATCH(tbl_dailyDashboard[[#Headers],[avgBotRunTime]], tbl_dateHistory[#Headers], 0)), "-")</f>
        <v>x</v>
      </c>
      <c r="E1834" s="48" t="str">
        <f>IFERROR(INDEX(tbl_dateHistory[], MATCH(tbl_dailyDashboard[[#This Row],[runDate]:[runDate]], tbl_dateHistory[[runDate]:[runDate]], 0), MATCH(tbl_dailyDashboard[[#Headers],[avgTransactionTime]], tbl_dateHistory[#Headers], 0)), "-")</f>
        <v>x</v>
      </c>
      <c r="F1834" s="5" t="str">
        <f>IFERROR(INDEX(tbl_dateHistory[], MATCH(tbl_dailyDashboard[[#This Row],[runDate]:[runDate]], tbl_dateHistory[[runDate]:[runDate]], 0), MATCH(tbl_dailyDashboard[[#Headers],[botRuns]], tbl_dateHistory[#Headers], 0)), "-")</f>
        <v>x</v>
      </c>
      <c r="G1834" s="6" t="str">
        <f>IFERROR(INDEX(tbl_dateHistory[], MATCH(tbl_dailyDashboard[[#This Row],[runDate]:[runDate]], tbl_dateHistory[[runDate]:[runDate]], 0), MATCH(tbl_dailyDashboard[[#Headers],[totalTransactions]], tbl_dateHistory[#Headers], 0)), "-")</f>
        <v>x</v>
      </c>
      <c r="H1834" s="46" t="str">
        <f>IFERROR(INDEX(tbl_dateHistory[], MATCH(tbl_dailyDashboard[[#This Row],[runDate]:[runDate]], tbl_dateHistory[[runDate]:[runDate]], 0), MATCH(tbl_dailyDashboard[[#Headers],[percentSuccessful]], tbl_dateHistory[#Headers], 0)), "-")</f>
        <v>x</v>
      </c>
      <c r="I1834" s="46" t="str">
        <f>IFERROR(INDEX(tbl_dateHistory[], MATCH(tbl_dailyDashboard[[#This Row],[runDate]:[runDate]], tbl_dateHistory[[runDate]:[runDate]], 0), MATCH(tbl_dailyDashboard[[#Headers],[percentBRE]], tbl_dateHistory[#Headers], 0)), "-")</f>
        <v>x</v>
      </c>
      <c r="J1834" s="47" t="str">
        <f>IFERROR(INDEX(tbl_dateHistory[], MATCH(tbl_dailyDashboard[[#This Row],[runDate]:[runDate]], tbl_dateHistory[[runDate]:[runDate]], 0), MATCH(tbl_dailyDashboard[[#Headers],[percentSystemErrors]], tbl_dateHistory[#Headers], 0)), "-")</f>
        <v>x</v>
      </c>
      <c r="K1834" s="69"/>
    </row>
    <row r="1835" spans="2:11" x14ac:dyDescent="0.3">
      <c r="B1835" s="63"/>
      <c r="C1835" s="45" t="str">
        <f>IFERROR((INDEX(tbl_dateHistory[], tbl_dailyDashboard[[#This Row],[rowLookup]], 1)), "-")</f>
        <v>x</v>
      </c>
      <c r="D1835" s="48" t="str">
        <f>IFERROR(INDEX(tbl_dateHistory[], MATCH(tbl_dailyDashboard[[#This Row],[runDate]:[runDate]], tbl_dateHistory[[runDate]:[runDate]], 0), MATCH(tbl_dailyDashboard[[#Headers],[avgBotRunTime]], tbl_dateHistory[#Headers], 0)), "-")</f>
        <v>x</v>
      </c>
      <c r="E1835" s="48" t="str">
        <f>IFERROR(INDEX(tbl_dateHistory[], MATCH(tbl_dailyDashboard[[#This Row],[runDate]:[runDate]], tbl_dateHistory[[runDate]:[runDate]], 0), MATCH(tbl_dailyDashboard[[#Headers],[avgTransactionTime]], tbl_dateHistory[#Headers], 0)), "-")</f>
        <v>x</v>
      </c>
      <c r="F1835" s="5" t="str">
        <f>IFERROR(INDEX(tbl_dateHistory[], MATCH(tbl_dailyDashboard[[#This Row],[runDate]:[runDate]], tbl_dateHistory[[runDate]:[runDate]], 0), MATCH(tbl_dailyDashboard[[#Headers],[botRuns]], tbl_dateHistory[#Headers], 0)), "-")</f>
        <v>x</v>
      </c>
      <c r="G1835" s="6" t="str">
        <f>IFERROR(INDEX(tbl_dateHistory[], MATCH(tbl_dailyDashboard[[#This Row],[runDate]:[runDate]], tbl_dateHistory[[runDate]:[runDate]], 0), MATCH(tbl_dailyDashboard[[#Headers],[totalTransactions]], tbl_dateHistory[#Headers], 0)), "-")</f>
        <v>x</v>
      </c>
      <c r="H1835" s="46" t="str">
        <f>IFERROR(INDEX(tbl_dateHistory[], MATCH(tbl_dailyDashboard[[#This Row],[runDate]:[runDate]], tbl_dateHistory[[runDate]:[runDate]], 0), MATCH(tbl_dailyDashboard[[#Headers],[percentSuccessful]], tbl_dateHistory[#Headers], 0)), "-")</f>
        <v>x</v>
      </c>
      <c r="I1835" s="46" t="str">
        <f>IFERROR(INDEX(tbl_dateHistory[], MATCH(tbl_dailyDashboard[[#This Row],[runDate]:[runDate]], tbl_dateHistory[[runDate]:[runDate]], 0), MATCH(tbl_dailyDashboard[[#Headers],[percentBRE]], tbl_dateHistory[#Headers], 0)), "-")</f>
        <v>x</v>
      </c>
      <c r="J1835" s="47" t="str">
        <f>IFERROR(INDEX(tbl_dateHistory[], MATCH(tbl_dailyDashboard[[#This Row],[runDate]:[runDate]], tbl_dateHistory[[runDate]:[runDate]], 0), MATCH(tbl_dailyDashboard[[#Headers],[percentSystemErrors]], tbl_dateHistory[#Headers], 0)), "-")</f>
        <v>x</v>
      </c>
      <c r="K1835" s="69"/>
    </row>
    <row r="1836" spans="2:11" x14ac:dyDescent="0.3">
      <c r="B1836" s="63"/>
      <c r="C1836" s="45" t="str">
        <f>IFERROR((INDEX(tbl_dateHistory[], tbl_dailyDashboard[[#This Row],[rowLookup]], 1)), "-")</f>
        <v>x</v>
      </c>
      <c r="D1836" s="48" t="str">
        <f>IFERROR(INDEX(tbl_dateHistory[], MATCH(tbl_dailyDashboard[[#This Row],[runDate]:[runDate]], tbl_dateHistory[[runDate]:[runDate]], 0), MATCH(tbl_dailyDashboard[[#Headers],[avgBotRunTime]], tbl_dateHistory[#Headers], 0)), "-")</f>
        <v>x</v>
      </c>
      <c r="E1836" s="48" t="str">
        <f>IFERROR(INDEX(tbl_dateHistory[], MATCH(tbl_dailyDashboard[[#This Row],[runDate]:[runDate]], tbl_dateHistory[[runDate]:[runDate]], 0), MATCH(tbl_dailyDashboard[[#Headers],[avgTransactionTime]], tbl_dateHistory[#Headers], 0)), "-")</f>
        <v>x</v>
      </c>
      <c r="F1836" s="5" t="str">
        <f>IFERROR(INDEX(tbl_dateHistory[], MATCH(tbl_dailyDashboard[[#This Row],[runDate]:[runDate]], tbl_dateHistory[[runDate]:[runDate]], 0), MATCH(tbl_dailyDashboard[[#Headers],[botRuns]], tbl_dateHistory[#Headers], 0)), "-")</f>
        <v>x</v>
      </c>
      <c r="G1836" s="6" t="str">
        <f>IFERROR(INDEX(tbl_dateHistory[], MATCH(tbl_dailyDashboard[[#This Row],[runDate]:[runDate]], tbl_dateHistory[[runDate]:[runDate]], 0), MATCH(tbl_dailyDashboard[[#Headers],[totalTransactions]], tbl_dateHistory[#Headers], 0)), "-")</f>
        <v>x</v>
      </c>
      <c r="H1836" s="46" t="str">
        <f>IFERROR(INDEX(tbl_dateHistory[], MATCH(tbl_dailyDashboard[[#This Row],[runDate]:[runDate]], tbl_dateHistory[[runDate]:[runDate]], 0), MATCH(tbl_dailyDashboard[[#Headers],[percentSuccessful]], tbl_dateHistory[#Headers], 0)), "-")</f>
        <v>x</v>
      </c>
      <c r="I1836" s="46" t="str">
        <f>IFERROR(INDEX(tbl_dateHistory[], MATCH(tbl_dailyDashboard[[#This Row],[runDate]:[runDate]], tbl_dateHistory[[runDate]:[runDate]], 0), MATCH(tbl_dailyDashboard[[#Headers],[percentBRE]], tbl_dateHistory[#Headers], 0)), "-")</f>
        <v>x</v>
      </c>
      <c r="J1836" s="47" t="str">
        <f>IFERROR(INDEX(tbl_dateHistory[], MATCH(tbl_dailyDashboard[[#This Row],[runDate]:[runDate]], tbl_dateHistory[[runDate]:[runDate]], 0), MATCH(tbl_dailyDashboard[[#Headers],[percentSystemErrors]], tbl_dateHistory[#Headers], 0)), "-")</f>
        <v>x</v>
      </c>
      <c r="K1836" s="69"/>
    </row>
    <row r="1837" spans="2:11" x14ac:dyDescent="0.3">
      <c r="B1837" s="63"/>
      <c r="C1837" s="45" t="str">
        <f>IFERROR((INDEX(tbl_dateHistory[], tbl_dailyDashboard[[#This Row],[rowLookup]], 1)), "-")</f>
        <v>x</v>
      </c>
      <c r="D1837" s="48" t="str">
        <f>IFERROR(INDEX(tbl_dateHistory[], MATCH(tbl_dailyDashboard[[#This Row],[runDate]:[runDate]], tbl_dateHistory[[runDate]:[runDate]], 0), MATCH(tbl_dailyDashboard[[#Headers],[avgBotRunTime]], tbl_dateHistory[#Headers], 0)), "-")</f>
        <v>x</v>
      </c>
      <c r="E1837" s="48" t="str">
        <f>IFERROR(INDEX(tbl_dateHistory[], MATCH(tbl_dailyDashboard[[#This Row],[runDate]:[runDate]], tbl_dateHistory[[runDate]:[runDate]], 0), MATCH(tbl_dailyDashboard[[#Headers],[avgTransactionTime]], tbl_dateHistory[#Headers], 0)), "-")</f>
        <v>x</v>
      </c>
      <c r="F1837" s="5" t="str">
        <f>IFERROR(INDEX(tbl_dateHistory[], MATCH(tbl_dailyDashboard[[#This Row],[runDate]:[runDate]], tbl_dateHistory[[runDate]:[runDate]], 0), MATCH(tbl_dailyDashboard[[#Headers],[botRuns]], tbl_dateHistory[#Headers], 0)), "-")</f>
        <v>x</v>
      </c>
      <c r="G1837" s="6" t="str">
        <f>IFERROR(INDEX(tbl_dateHistory[], MATCH(tbl_dailyDashboard[[#This Row],[runDate]:[runDate]], tbl_dateHistory[[runDate]:[runDate]], 0), MATCH(tbl_dailyDashboard[[#Headers],[totalTransactions]], tbl_dateHistory[#Headers], 0)), "-")</f>
        <v>x</v>
      </c>
      <c r="H1837" s="46" t="str">
        <f>IFERROR(INDEX(tbl_dateHistory[], MATCH(tbl_dailyDashboard[[#This Row],[runDate]:[runDate]], tbl_dateHistory[[runDate]:[runDate]], 0), MATCH(tbl_dailyDashboard[[#Headers],[percentSuccessful]], tbl_dateHistory[#Headers], 0)), "-")</f>
        <v>x</v>
      </c>
      <c r="I1837" s="46" t="str">
        <f>IFERROR(INDEX(tbl_dateHistory[], MATCH(tbl_dailyDashboard[[#This Row],[runDate]:[runDate]], tbl_dateHistory[[runDate]:[runDate]], 0), MATCH(tbl_dailyDashboard[[#Headers],[percentBRE]], tbl_dateHistory[#Headers], 0)), "-")</f>
        <v>x</v>
      </c>
      <c r="J1837" s="47" t="str">
        <f>IFERROR(INDEX(tbl_dateHistory[], MATCH(tbl_dailyDashboard[[#This Row],[runDate]:[runDate]], tbl_dateHistory[[runDate]:[runDate]], 0), MATCH(tbl_dailyDashboard[[#Headers],[percentSystemErrors]], tbl_dateHistory[#Headers], 0)), "-")</f>
        <v>x</v>
      </c>
      <c r="K1837" s="69"/>
    </row>
    <row r="1838" spans="2:11" x14ac:dyDescent="0.3">
      <c r="B1838" s="63"/>
      <c r="C1838" s="45" t="str">
        <f>IFERROR((INDEX(tbl_dateHistory[], tbl_dailyDashboard[[#This Row],[rowLookup]], 1)), "-")</f>
        <v>x</v>
      </c>
      <c r="D1838" s="48" t="str">
        <f>IFERROR(INDEX(tbl_dateHistory[], MATCH(tbl_dailyDashboard[[#This Row],[runDate]:[runDate]], tbl_dateHistory[[runDate]:[runDate]], 0), MATCH(tbl_dailyDashboard[[#Headers],[avgBotRunTime]], tbl_dateHistory[#Headers], 0)), "-")</f>
        <v>x</v>
      </c>
      <c r="E1838" s="48" t="str">
        <f>IFERROR(INDEX(tbl_dateHistory[], MATCH(tbl_dailyDashboard[[#This Row],[runDate]:[runDate]], tbl_dateHistory[[runDate]:[runDate]], 0), MATCH(tbl_dailyDashboard[[#Headers],[avgTransactionTime]], tbl_dateHistory[#Headers], 0)), "-")</f>
        <v>x</v>
      </c>
      <c r="F1838" s="5" t="str">
        <f>IFERROR(INDEX(tbl_dateHistory[], MATCH(tbl_dailyDashboard[[#This Row],[runDate]:[runDate]], tbl_dateHistory[[runDate]:[runDate]], 0), MATCH(tbl_dailyDashboard[[#Headers],[botRuns]], tbl_dateHistory[#Headers], 0)), "-")</f>
        <v>x</v>
      </c>
      <c r="G1838" s="6" t="str">
        <f>IFERROR(INDEX(tbl_dateHistory[], MATCH(tbl_dailyDashboard[[#This Row],[runDate]:[runDate]], tbl_dateHistory[[runDate]:[runDate]], 0), MATCH(tbl_dailyDashboard[[#Headers],[totalTransactions]], tbl_dateHistory[#Headers], 0)), "-")</f>
        <v>x</v>
      </c>
      <c r="H1838" s="46" t="str">
        <f>IFERROR(INDEX(tbl_dateHistory[], MATCH(tbl_dailyDashboard[[#This Row],[runDate]:[runDate]], tbl_dateHistory[[runDate]:[runDate]], 0), MATCH(tbl_dailyDashboard[[#Headers],[percentSuccessful]], tbl_dateHistory[#Headers], 0)), "-")</f>
        <v>x</v>
      </c>
      <c r="I1838" s="46" t="str">
        <f>IFERROR(INDEX(tbl_dateHistory[], MATCH(tbl_dailyDashboard[[#This Row],[runDate]:[runDate]], tbl_dateHistory[[runDate]:[runDate]], 0), MATCH(tbl_dailyDashboard[[#Headers],[percentBRE]], tbl_dateHistory[#Headers], 0)), "-")</f>
        <v>x</v>
      </c>
      <c r="J1838" s="47" t="str">
        <f>IFERROR(INDEX(tbl_dateHistory[], MATCH(tbl_dailyDashboard[[#This Row],[runDate]:[runDate]], tbl_dateHistory[[runDate]:[runDate]], 0), MATCH(tbl_dailyDashboard[[#Headers],[percentSystemErrors]], tbl_dateHistory[#Headers], 0)), "-")</f>
        <v>x</v>
      </c>
      <c r="K1838" s="69"/>
    </row>
    <row r="1839" spans="2:11" x14ac:dyDescent="0.3">
      <c r="B1839" s="63"/>
      <c r="C1839" s="45" t="str">
        <f>IFERROR((INDEX(tbl_dateHistory[], tbl_dailyDashboard[[#This Row],[rowLookup]], 1)), "-")</f>
        <v>x</v>
      </c>
      <c r="D1839" s="48" t="str">
        <f>IFERROR(INDEX(tbl_dateHistory[], MATCH(tbl_dailyDashboard[[#This Row],[runDate]:[runDate]], tbl_dateHistory[[runDate]:[runDate]], 0), MATCH(tbl_dailyDashboard[[#Headers],[avgBotRunTime]], tbl_dateHistory[#Headers], 0)), "-")</f>
        <v>x</v>
      </c>
      <c r="E1839" s="48" t="str">
        <f>IFERROR(INDEX(tbl_dateHistory[], MATCH(tbl_dailyDashboard[[#This Row],[runDate]:[runDate]], tbl_dateHistory[[runDate]:[runDate]], 0), MATCH(tbl_dailyDashboard[[#Headers],[avgTransactionTime]], tbl_dateHistory[#Headers], 0)), "-")</f>
        <v>x</v>
      </c>
      <c r="F1839" s="5" t="str">
        <f>IFERROR(INDEX(tbl_dateHistory[], MATCH(tbl_dailyDashboard[[#This Row],[runDate]:[runDate]], tbl_dateHistory[[runDate]:[runDate]], 0), MATCH(tbl_dailyDashboard[[#Headers],[botRuns]], tbl_dateHistory[#Headers], 0)), "-")</f>
        <v>x</v>
      </c>
      <c r="G1839" s="6" t="str">
        <f>IFERROR(INDEX(tbl_dateHistory[], MATCH(tbl_dailyDashboard[[#This Row],[runDate]:[runDate]], tbl_dateHistory[[runDate]:[runDate]], 0), MATCH(tbl_dailyDashboard[[#Headers],[totalTransactions]], tbl_dateHistory[#Headers], 0)), "-")</f>
        <v>x</v>
      </c>
      <c r="H1839" s="46" t="str">
        <f>IFERROR(INDEX(tbl_dateHistory[], MATCH(tbl_dailyDashboard[[#This Row],[runDate]:[runDate]], tbl_dateHistory[[runDate]:[runDate]], 0), MATCH(tbl_dailyDashboard[[#Headers],[percentSuccessful]], tbl_dateHistory[#Headers], 0)), "-")</f>
        <v>x</v>
      </c>
      <c r="I1839" s="46" t="str">
        <f>IFERROR(INDEX(tbl_dateHistory[], MATCH(tbl_dailyDashboard[[#This Row],[runDate]:[runDate]], tbl_dateHistory[[runDate]:[runDate]], 0), MATCH(tbl_dailyDashboard[[#Headers],[percentBRE]], tbl_dateHistory[#Headers], 0)), "-")</f>
        <v>x</v>
      </c>
      <c r="J1839" s="47" t="str">
        <f>IFERROR(INDEX(tbl_dateHistory[], MATCH(tbl_dailyDashboard[[#This Row],[runDate]:[runDate]], tbl_dateHistory[[runDate]:[runDate]], 0), MATCH(tbl_dailyDashboard[[#Headers],[percentSystemErrors]], tbl_dateHistory[#Headers], 0)), "-")</f>
        <v>x</v>
      </c>
      <c r="K1839" s="69"/>
    </row>
    <row r="1840" spans="2:11" x14ac:dyDescent="0.3">
      <c r="B1840" s="63"/>
      <c r="C1840" s="45" t="str">
        <f>IFERROR((INDEX(tbl_dateHistory[], tbl_dailyDashboard[[#This Row],[rowLookup]], 1)), "-")</f>
        <v>x</v>
      </c>
      <c r="D1840" s="48" t="str">
        <f>IFERROR(INDEX(tbl_dateHistory[], MATCH(tbl_dailyDashboard[[#This Row],[runDate]:[runDate]], tbl_dateHistory[[runDate]:[runDate]], 0), MATCH(tbl_dailyDashboard[[#Headers],[avgBotRunTime]], tbl_dateHistory[#Headers], 0)), "-")</f>
        <v>x</v>
      </c>
      <c r="E1840" s="48" t="str">
        <f>IFERROR(INDEX(tbl_dateHistory[], MATCH(tbl_dailyDashboard[[#This Row],[runDate]:[runDate]], tbl_dateHistory[[runDate]:[runDate]], 0), MATCH(tbl_dailyDashboard[[#Headers],[avgTransactionTime]], tbl_dateHistory[#Headers], 0)), "-")</f>
        <v>x</v>
      </c>
      <c r="F1840" s="5" t="str">
        <f>IFERROR(INDEX(tbl_dateHistory[], MATCH(tbl_dailyDashboard[[#This Row],[runDate]:[runDate]], tbl_dateHistory[[runDate]:[runDate]], 0), MATCH(tbl_dailyDashboard[[#Headers],[botRuns]], tbl_dateHistory[#Headers], 0)), "-")</f>
        <v>x</v>
      </c>
      <c r="G1840" s="6" t="str">
        <f>IFERROR(INDEX(tbl_dateHistory[], MATCH(tbl_dailyDashboard[[#This Row],[runDate]:[runDate]], tbl_dateHistory[[runDate]:[runDate]], 0), MATCH(tbl_dailyDashboard[[#Headers],[totalTransactions]], tbl_dateHistory[#Headers], 0)), "-")</f>
        <v>x</v>
      </c>
      <c r="H1840" s="46" t="str">
        <f>IFERROR(INDEX(tbl_dateHistory[], MATCH(tbl_dailyDashboard[[#This Row],[runDate]:[runDate]], tbl_dateHistory[[runDate]:[runDate]], 0), MATCH(tbl_dailyDashboard[[#Headers],[percentSuccessful]], tbl_dateHistory[#Headers], 0)), "-")</f>
        <v>x</v>
      </c>
      <c r="I1840" s="46" t="str">
        <f>IFERROR(INDEX(tbl_dateHistory[], MATCH(tbl_dailyDashboard[[#This Row],[runDate]:[runDate]], tbl_dateHistory[[runDate]:[runDate]], 0), MATCH(tbl_dailyDashboard[[#Headers],[percentBRE]], tbl_dateHistory[#Headers], 0)), "-")</f>
        <v>x</v>
      </c>
      <c r="J1840" s="47" t="str">
        <f>IFERROR(INDEX(tbl_dateHistory[], MATCH(tbl_dailyDashboard[[#This Row],[runDate]:[runDate]], tbl_dateHistory[[runDate]:[runDate]], 0), MATCH(tbl_dailyDashboard[[#Headers],[percentSystemErrors]], tbl_dateHistory[#Headers], 0)), "-")</f>
        <v>x</v>
      </c>
      <c r="K1840" s="69"/>
    </row>
    <row r="1841" spans="2:11" x14ac:dyDescent="0.3">
      <c r="B1841" s="63"/>
      <c r="C1841" s="45" t="str">
        <f>IFERROR((INDEX(tbl_dateHistory[], tbl_dailyDashboard[[#This Row],[rowLookup]], 1)), "-")</f>
        <v>x</v>
      </c>
      <c r="D1841" s="48" t="str">
        <f>IFERROR(INDEX(tbl_dateHistory[], MATCH(tbl_dailyDashboard[[#This Row],[runDate]:[runDate]], tbl_dateHistory[[runDate]:[runDate]], 0), MATCH(tbl_dailyDashboard[[#Headers],[avgBotRunTime]], tbl_dateHistory[#Headers], 0)), "-")</f>
        <v>x</v>
      </c>
      <c r="E1841" s="48" t="str">
        <f>IFERROR(INDEX(tbl_dateHistory[], MATCH(tbl_dailyDashboard[[#This Row],[runDate]:[runDate]], tbl_dateHistory[[runDate]:[runDate]], 0), MATCH(tbl_dailyDashboard[[#Headers],[avgTransactionTime]], tbl_dateHistory[#Headers], 0)), "-")</f>
        <v>x</v>
      </c>
      <c r="F1841" s="5" t="str">
        <f>IFERROR(INDEX(tbl_dateHistory[], MATCH(tbl_dailyDashboard[[#This Row],[runDate]:[runDate]], tbl_dateHistory[[runDate]:[runDate]], 0), MATCH(tbl_dailyDashboard[[#Headers],[botRuns]], tbl_dateHistory[#Headers], 0)), "-")</f>
        <v>x</v>
      </c>
      <c r="G1841" s="6" t="str">
        <f>IFERROR(INDEX(tbl_dateHistory[], MATCH(tbl_dailyDashboard[[#This Row],[runDate]:[runDate]], tbl_dateHistory[[runDate]:[runDate]], 0), MATCH(tbl_dailyDashboard[[#Headers],[totalTransactions]], tbl_dateHistory[#Headers], 0)), "-")</f>
        <v>x</v>
      </c>
      <c r="H1841" s="46" t="str">
        <f>IFERROR(INDEX(tbl_dateHistory[], MATCH(tbl_dailyDashboard[[#This Row],[runDate]:[runDate]], tbl_dateHistory[[runDate]:[runDate]], 0), MATCH(tbl_dailyDashboard[[#Headers],[percentSuccessful]], tbl_dateHistory[#Headers], 0)), "-")</f>
        <v>x</v>
      </c>
      <c r="I1841" s="46" t="str">
        <f>IFERROR(INDEX(tbl_dateHistory[], MATCH(tbl_dailyDashboard[[#This Row],[runDate]:[runDate]], tbl_dateHistory[[runDate]:[runDate]], 0), MATCH(tbl_dailyDashboard[[#Headers],[percentBRE]], tbl_dateHistory[#Headers], 0)), "-")</f>
        <v>x</v>
      </c>
      <c r="J1841" s="47" t="str">
        <f>IFERROR(INDEX(tbl_dateHistory[], MATCH(tbl_dailyDashboard[[#This Row],[runDate]:[runDate]], tbl_dateHistory[[runDate]:[runDate]], 0), MATCH(tbl_dailyDashboard[[#Headers],[percentSystemErrors]], tbl_dateHistory[#Headers], 0)), "-")</f>
        <v>x</v>
      </c>
      <c r="K1841" s="69"/>
    </row>
    <row r="1842" spans="2:11" x14ac:dyDescent="0.3">
      <c r="B1842" s="63"/>
      <c r="C1842" s="45" t="str">
        <f>IFERROR((INDEX(tbl_dateHistory[], tbl_dailyDashboard[[#This Row],[rowLookup]], 1)), "-")</f>
        <v>x</v>
      </c>
      <c r="D1842" s="48" t="str">
        <f>IFERROR(INDEX(tbl_dateHistory[], MATCH(tbl_dailyDashboard[[#This Row],[runDate]:[runDate]], tbl_dateHistory[[runDate]:[runDate]], 0), MATCH(tbl_dailyDashboard[[#Headers],[avgBotRunTime]], tbl_dateHistory[#Headers], 0)), "-")</f>
        <v>x</v>
      </c>
      <c r="E1842" s="48" t="str">
        <f>IFERROR(INDEX(tbl_dateHistory[], MATCH(tbl_dailyDashboard[[#This Row],[runDate]:[runDate]], tbl_dateHistory[[runDate]:[runDate]], 0), MATCH(tbl_dailyDashboard[[#Headers],[avgTransactionTime]], tbl_dateHistory[#Headers], 0)), "-")</f>
        <v>x</v>
      </c>
      <c r="F1842" s="5" t="str">
        <f>IFERROR(INDEX(tbl_dateHistory[], MATCH(tbl_dailyDashboard[[#This Row],[runDate]:[runDate]], tbl_dateHistory[[runDate]:[runDate]], 0), MATCH(tbl_dailyDashboard[[#Headers],[botRuns]], tbl_dateHistory[#Headers], 0)), "-")</f>
        <v>x</v>
      </c>
      <c r="G1842" s="6" t="str">
        <f>IFERROR(INDEX(tbl_dateHistory[], MATCH(tbl_dailyDashboard[[#This Row],[runDate]:[runDate]], tbl_dateHistory[[runDate]:[runDate]], 0), MATCH(tbl_dailyDashboard[[#Headers],[totalTransactions]], tbl_dateHistory[#Headers], 0)), "-")</f>
        <v>x</v>
      </c>
      <c r="H1842" s="46" t="str">
        <f>IFERROR(INDEX(tbl_dateHistory[], MATCH(tbl_dailyDashboard[[#This Row],[runDate]:[runDate]], tbl_dateHistory[[runDate]:[runDate]], 0), MATCH(tbl_dailyDashboard[[#Headers],[percentSuccessful]], tbl_dateHistory[#Headers], 0)), "-")</f>
        <v>x</v>
      </c>
      <c r="I1842" s="46" t="str">
        <f>IFERROR(INDEX(tbl_dateHistory[], MATCH(tbl_dailyDashboard[[#This Row],[runDate]:[runDate]], tbl_dateHistory[[runDate]:[runDate]], 0), MATCH(tbl_dailyDashboard[[#Headers],[percentBRE]], tbl_dateHistory[#Headers], 0)), "-")</f>
        <v>x</v>
      </c>
      <c r="J1842" s="47" t="str">
        <f>IFERROR(INDEX(tbl_dateHistory[], MATCH(tbl_dailyDashboard[[#This Row],[runDate]:[runDate]], tbl_dateHistory[[runDate]:[runDate]], 0), MATCH(tbl_dailyDashboard[[#Headers],[percentSystemErrors]], tbl_dateHistory[#Headers], 0)), "-")</f>
        <v>x</v>
      </c>
      <c r="K1842" s="69"/>
    </row>
    <row r="1843" spans="2:11" x14ac:dyDescent="0.3">
      <c r="B1843" s="63"/>
      <c r="C1843" s="45" t="str">
        <f>IFERROR((INDEX(tbl_dateHistory[], tbl_dailyDashboard[[#This Row],[rowLookup]], 1)), "-")</f>
        <v>x</v>
      </c>
      <c r="D1843" s="48" t="str">
        <f>IFERROR(INDEX(tbl_dateHistory[], MATCH(tbl_dailyDashboard[[#This Row],[runDate]:[runDate]], tbl_dateHistory[[runDate]:[runDate]], 0), MATCH(tbl_dailyDashboard[[#Headers],[avgBotRunTime]], tbl_dateHistory[#Headers], 0)), "-")</f>
        <v>x</v>
      </c>
      <c r="E1843" s="48" t="str">
        <f>IFERROR(INDEX(tbl_dateHistory[], MATCH(tbl_dailyDashboard[[#This Row],[runDate]:[runDate]], tbl_dateHistory[[runDate]:[runDate]], 0), MATCH(tbl_dailyDashboard[[#Headers],[avgTransactionTime]], tbl_dateHistory[#Headers], 0)), "-")</f>
        <v>x</v>
      </c>
      <c r="F1843" s="5" t="str">
        <f>IFERROR(INDEX(tbl_dateHistory[], MATCH(tbl_dailyDashboard[[#This Row],[runDate]:[runDate]], tbl_dateHistory[[runDate]:[runDate]], 0), MATCH(tbl_dailyDashboard[[#Headers],[botRuns]], tbl_dateHistory[#Headers], 0)), "-")</f>
        <v>x</v>
      </c>
      <c r="G1843" s="6" t="str">
        <f>IFERROR(INDEX(tbl_dateHistory[], MATCH(tbl_dailyDashboard[[#This Row],[runDate]:[runDate]], tbl_dateHistory[[runDate]:[runDate]], 0), MATCH(tbl_dailyDashboard[[#Headers],[totalTransactions]], tbl_dateHistory[#Headers], 0)), "-")</f>
        <v>x</v>
      </c>
      <c r="H1843" s="46" t="str">
        <f>IFERROR(INDEX(tbl_dateHistory[], MATCH(tbl_dailyDashboard[[#This Row],[runDate]:[runDate]], tbl_dateHistory[[runDate]:[runDate]], 0), MATCH(tbl_dailyDashboard[[#Headers],[percentSuccessful]], tbl_dateHistory[#Headers], 0)), "-")</f>
        <v>x</v>
      </c>
      <c r="I1843" s="46" t="str">
        <f>IFERROR(INDEX(tbl_dateHistory[], MATCH(tbl_dailyDashboard[[#This Row],[runDate]:[runDate]], tbl_dateHistory[[runDate]:[runDate]], 0), MATCH(tbl_dailyDashboard[[#Headers],[percentBRE]], tbl_dateHistory[#Headers], 0)), "-")</f>
        <v>x</v>
      </c>
      <c r="J1843" s="47" t="str">
        <f>IFERROR(INDEX(tbl_dateHistory[], MATCH(tbl_dailyDashboard[[#This Row],[runDate]:[runDate]], tbl_dateHistory[[runDate]:[runDate]], 0), MATCH(tbl_dailyDashboard[[#Headers],[percentSystemErrors]], tbl_dateHistory[#Headers], 0)), "-")</f>
        <v>x</v>
      </c>
      <c r="K1843" s="69"/>
    </row>
    <row r="1844" spans="2:11" x14ac:dyDescent="0.3">
      <c r="B1844" s="63"/>
      <c r="C1844" s="45" t="str">
        <f>IFERROR((INDEX(tbl_dateHistory[], tbl_dailyDashboard[[#This Row],[rowLookup]], 1)), "-")</f>
        <v>x</v>
      </c>
      <c r="D1844" s="48" t="str">
        <f>IFERROR(INDEX(tbl_dateHistory[], MATCH(tbl_dailyDashboard[[#This Row],[runDate]:[runDate]], tbl_dateHistory[[runDate]:[runDate]], 0), MATCH(tbl_dailyDashboard[[#Headers],[avgBotRunTime]], tbl_dateHistory[#Headers], 0)), "-")</f>
        <v>x</v>
      </c>
      <c r="E1844" s="48" t="str">
        <f>IFERROR(INDEX(tbl_dateHistory[], MATCH(tbl_dailyDashboard[[#This Row],[runDate]:[runDate]], tbl_dateHistory[[runDate]:[runDate]], 0), MATCH(tbl_dailyDashboard[[#Headers],[avgTransactionTime]], tbl_dateHistory[#Headers], 0)), "-")</f>
        <v>x</v>
      </c>
      <c r="F1844" s="5" t="str">
        <f>IFERROR(INDEX(tbl_dateHistory[], MATCH(tbl_dailyDashboard[[#This Row],[runDate]:[runDate]], tbl_dateHistory[[runDate]:[runDate]], 0), MATCH(tbl_dailyDashboard[[#Headers],[botRuns]], tbl_dateHistory[#Headers], 0)), "-")</f>
        <v>x</v>
      </c>
      <c r="G1844" s="6" t="str">
        <f>IFERROR(INDEX(tbl_dateHistory[], MATCH(tbl_dailyDashboard[[#This Row],[runDate]:[runDate]], tbl_dateHistory[[runDate]:[runDate]], 0), MATCH(tbl_dailyDashboard[[#Headers],[totalTransactions]], tbl_dateHistory[#Headers], 0)), "-")</f>
        <v>x</v>
      </c>
      <c r="H1844" s="46" t="str">
        <f>IFERROR(INDEX(tbl_dateHistory[], MATCH(tbl_dailyDashboard[[#This Row],[runDate]:[runDate]], tbl_dateHistory[[runDate]:[runDate]], 0), MATCH(tbl_dailyDashboard[[#Headers],[percentSuccessful]], tbl_dateHistory[#Headers], 0)), "-")</f>
        <v>x</v>
      </c>
      <c r="I1844" s="46" t="str">
        <f>IFERROR(INDEX(tbl_dateHistory[], MATCH(tbl_dailyDashboard[[#This Row],[runDate]:[runDate]], tbl_dateHistory[[runDate]:[runDate]], 0), MATCH(tbl_dailyDashboard[[#Headers],[percentBRE]], tbl_dateHistory[#Headers], 0)), "-")</f>
        <v>x</v>
      </c>
      <c r="J1844" s="47" t="str">
        <f>IFERROR(INDEX(tbl_dateHistory[], MATCH(tbl_dailyDashboard[[#This Row],[runDate]:[runDate]], tbl_dateHistory[[runDate]:[runDate]], 0), MATCH(tbl_dailyDashboard[[#Headers],[percentSystemErrors]], tbl_dateHistory[#Headers], 0)), "-")</f>
        <v>x</v>
      </c>
      <c r="K1844" s="69"/>
    </row>
    <row r="1845" spans="2:11" x14ac:dyDescent="0.3">
      <c r="B1845" s="63"/>
      <c r="C1845" s="45" t="str">
        <f>IFERROR((INDEX(tbl_dateHistory[], tbl_dailyDashboard[[#This Row],[rowLookup]], 1)), "-")</f>
        <v>x</v>
      </c>
      <c r="D1845" s="48" t="str">
        <f>IFERROR(INDEX(tbl_dateHistory[], MATCH(tbl_dailyDashboard[[#This Row],[runDate]:[runDate]], tbl_dateHistory[[runDate]:[runDate]], 0), MATCH(tbl_dailyDashboard[[#Headers],[avgBotRunTime]], tbl_dateHistory[#Headers], 0)), "-")</f>
        <v>x</v>
      </c>
      <c r="E1845" s="48" t="str">
        <f>IFERROR(INDEX(tbl_dateHistory[], MATCH(tbl_dailyDashboard[[#This Row],[runDate]:[runDate]], tbl_dateHistory[[runDate]:[runDate]], 0), MATCH(tbl_dailyDashboard[[#Headers],[avgTransactionTime]], tbl_dateHistory[#Headers], 0)), "-")</f>
        <v>x</v>
      </c>
      <c r="F1845" s="5" t="str">
        <f>IFERROR(INDEX(tbl_dateHistory[], MATCH(tbl_dailyDashboard[[#This Row],[runDate]:[runDate]], tbl_dateHistory[[runDate]:[runDate]], 0), MATCH(tbl_dailyDashboard[[#Headers],[botRuns]], tbl_dateHistory[#Headers], 0)), "-")</f>
        <v>x</v>
      </c>
      <c r="G1845" s="6" t="str">
        <f>IFERROR(INDEX(tbl_dateHistory[], MATCH(tbl_dailyDashboard[[#This Row],[runDate]:[runDate]], tbl_dateHistory[[runDate]:[runDate]], 0), MATCH(tbl_dailyDashboard[[#Headers],[totalTransactions]], tbl_dateHistory[#Headers], 0)), "-")</f>
        <v>x</v>
      </c>
      <c r="H1845" s="46" t="str">
        <f>IFERROR(INDEX(tbl_dateHistory[], MATCH(tbl_dailyDashboard[[#This Row],[runDate]:[runDate]], tbl_dateHistory[[runDate]:[runDate]], 0), MATCH(tbl_dailyDashboard[[#Headers],[percentSuccessful]], tbl_dateHistory[#Headers], 0)), "-")</f>
        <v>x</v>
      </c>
      <c r="I1845" s="46" t="str">
        <f>IFERROR(INDEX(tbl_dateHistory[], MATCH(tbl_dailyDashboard[[#This Row],[runDate]:[runDate]], tbl_dateHistory[[runDate]:[runDate]], 0), MATCH(tbl_dailyDashboard[[#Headers],[percentBRE]], tbl_dateHistory[#Headers], 0)), "-")</f>
        <v>x</v>
      </c>
      <c r="J1845" s="47" t="str">
        <f>IFERROR(INDEX(tbl_dateHistory[], MATCH(tbl_dailyDashboard[[#This Row],[runDate]:[runDate]], tbl_dateHistory[[runDate]:[runDate]], 0), MATCH(tbl_dailyDashboard[[#Headers],[percentSystemErrors]], tbl_dateHistory[#Headers], 0)), "-")</f>
        <v>x</v>
      </c>
      <c r="K1845" s="69"/>
    </row>
    <row r="1846" spans="2:11" x14ac:dyDescent="0.3">
      <c r="B1846" s="63"/>
      <c r="C1846" s="45" t="str">
        <f>IFERROR((INDEX(tbl_dateHistory[], tbl_dailyDashboard[[#This Row],[rowLookup]], 1)), "-")</f>
        <v>x</v>
      </c>
      <c r="D1846" s="48" t="str">
        <f>IFERROR(INDEX(tbl_dateHistory[], MATCH(tbl_dailyDashboard[[#This Row],[runDate]:[runDate]], tbl_dateHistory[[runDate]:[runDate]], 0), MATCH(tbl_dailyDashboard[[#Headers],[avgBotRunTime]], tbl_dateHistory[#Headers], 0)), "-")</f>
        <v>x</v>
      </c>
      <c r="E1846" s="48" t="str">
        <f>IFERROR(INDEX(tbl_dateHistory[], MATCH(tbl_dailyDashboard[[#This Row],[runDate]:[runDate]], tbl_dateHistory[[runDate]:[runDate]], 0), MATCH(tbl_dailyDashboard[[#Headers],[avgTransactionTime]], tbl_dateHistory[#Headers], 0)), "-")</f>
        <v>x</v>
      </c>
      <c r="F1846" s="5" t="str">
        <f>IFERROR(INDEX(tbl_dateHistory[], MATCH(tbl_dailyDashboard[[#This Row],[runDate]:[runDate]], tbl_dateHistory[[runDate]:[runDate]], 0), MATCH(tbl_dailyDashboard[[#Headers],[botRuns]], tbl_dateHistory[#Headers], 0)), "-")</f>
        <v>x</v>
      </c>
      <c r="G1846" s="6" t="str">
        <f>IFERROR(INDEX(tbl_dateHistory[], MATCH(tbl_dailyDashboard[[#This Row],[runDate]:[runDate]], tbl_dateHistory[[runDate]:[runDate]], 0), MATCH(tbl_dailyDashboard[[#Headers],[totalTransactions]], tbl_dateHistory[#Headers], 0)), "-")</f>
        <v>x</v>
      </c>
      <c r="H1846" s="46" t="str">
        <f>IFERROR(INDEX(tbl_dateHistory[], MATCH(tbl_dailyDashboard[[#This Row],[runDate]:[runDate]], tbl_dateHistory[[runDate]:[runDate]], 0), MATCH(tbl_dailyDashboard[[#Headers],[percentSuccessful]], tbl_dateHistory[#Headers], 0)), "-")</f>
        <v>x</v>
      </c>
      <c r="I1846" s="46" t="str">
        <f>IFERROR(INDEX(tbl_dateHistory[], MATCH(tbl_dailyDashboard[[#This Row],[runDate]:[runDate]], tbl_dateHistory[[runDate]:[runDate]], 0), MATCH(tbl_dailyDashboard[[#Headers],[percentBRE]], tbl_dateHistory[#Headers], 0)), "-")</f>
        <v>x</v>
      </c>
      <c r="J1846" s="47" t="str">
        <f>IFERROR(INDEX(tbl_dateHistory[], MATCH(tbl_dailyDashboard[[#This Row],[runDate]:[runDate]], tbl_dateHistory[[runDate]:[runDate]], 0), MATCH(tbl_dailyDashboard[[#Headers],[percentSystemErrors]], tbl_dateHistory[#Headers], 0)), "-")</f>
        <v>x</v>
      </c>
      <c r="K1846" s="69"/>
    </row>
    <row r="1847" spans="2:11" x14ac:dyDescent="0.3">
      <c r="B1847" s="63"/>
      <c r="C1847" s="45" t="str">
        <f>IFERROR((INDEX(tbl_dateHistory[], tbl_dailyDashboard[[#This Row],[rowLookup]], 1)), "-")</f>
        <v>x</v>
      </c>
      <c r="D1847" s="48" t="str">
        <f>IFERROR(INDEX(tbl_dateHistory[], MATCH(tbl_dailyDashboard[[#This Row],[runDate]:[runDate]], tbl_dateHistory[[runDate]:[runDate]], 0), MATCH(tbl_dailyDashboard[[#Headers],[avgBotRunTime]], tbl_dateHistory[#Headers], 0)), "-")</f>
        <v>x</v>
      </c>
      <c r="E1847" s="48" t="str">
        <f>IFERROR(INDEX(tbl_dateHistory[], MATCH(tbl_dailyDashboard[[#This Row],[runDate]:[runDate]], tbl_dateHistory[[runDate]:[runDate]], 0), MATCH(tbl_dailyDashboard[[#Headers],[avgTransactionTime]], tbl_dateHistory[#Headers], 0)), "-")</f>
        <v>x</v>
      </c>
      <c r="F1847" s="5" t="str">
        <f>IFERROR(INDEX(tbl_dateHistory[], MATCH(tbl_dailyDashboard[[#This Row],[runDate]:[runDate]], tbl_dateHistory[[runDate]:[runDate]], 0), MATCH(tbl_dailyDashboard[[#Headers],[botRuns]], tbl_dateHistory[#Headers], 0)), "-")</f>
        <v>x</v>
      </c>
      <c r="G1847" s="6" t="str">
        <f>IFERROR(INDEX(tbl_dateHistory[], MATCH(tbl_dailyDashboard[[#This Row],[runDate]:[runDate]], tbl_dateHistory[[runDate]:[runDate]], 0), MATCH(tbl_dailyDashboard[[#Headers],[totalTransactions]], tbl_dateHistory[#Headers], 0)), "-")</f>
        <v>x</v>
      </c>
      <c r="H1847" s="46" t="str">
        <f>IFERROR(INDEX(tbl_dateHistory[], MATCH(tbl_dailyDashboard[[#This Row],[runDate]:[runDate]], tbl_dateHistory[[runDate]:[runDate]], 0), MATCH(tbl_dailyDashboard[[#Headers],[percentSuccessful]], tbl_dateHistory[#Headers], 0)), "-")</f>
        <v>x</v>
      </c>
      <c r="I1847" s="46" t="str">
        <f>IFERROR(INDEX(tbl_dateHistory[], MATCH(tbl_dailyDashboard[[#This Row],[runDate]:[runDate]], tbl_dateHistory[[runDate]:[runDate]], 0), MATCH(tbl_dailyDashboard[[#Headers],[percentBRE]], tbl_dateHistory[#Headers], 0)), "-")</f>
        <v>x</v>
      </c>
      <c r="J1847" s="47" t="str">
        <f>IFERROR(INDEX(tbl_dateHistory[], MATCH(tbl_dailyDashboard[[#This Row],[runDate]:[runDate]], tbl_dateHistory[[runDate]:[runDate]], 0), MATCH(tbl_dailyDashboard[[#Headers],[percentSystemErrors]], tbl_dateHistory[#Headers], 0)), "-")</f>
        <v>x</v>
      </c>
      <c r="K1847" s="69"/>
    </row>
    <row r="1848" spans="2:11" x14ac:dyDescent="0.3">
      <c r="B1848" s="63"/>
      <c r="C1848" s="45" t="str">
        <f>IFERROR((INDEX(tbl_dateHistory[], tbl_dailyDashboard[[#This Row],[rowLookup]], 1)), "-")</f>
        <v>x</v>
      </c>
      <c r="D1848" s="48" t="str">
        <f>IFERROR(INDEX(tbl_dateHistory[], MATCH(tbl_dailyDashboard[[#This Row],[runDate]:[runDate]], tbl_dateHistory[[runDate]:[runDate]], 0), MATCH(tbl_dailyDashboard[[#Headers],[avgBotRunTime]], tbl_dateHistory[#Headers], 0)), "-")</f>
        <v>x</v>
      </c>
      <c r="E1848" s="48" t="str">
        <f>IFERROR(INDEX(tbl_dateHistory[], MATCH(tbl_dailyDashboard[[#This Row],[runDate]:[runDate]], tbl_dateHistory[[runDate]:[runDate]], 0), MATCH(tbl_dailyDashboard[[#Headers],[avgTransactionTime]], tbl_dateHistory[#Headers], 0)), "-")</f>
        <v>x</v>
      </c>
      <c r="F1848" s="5" t="str">
        <f>IFERROR(INDEX(tbl_dateHistory[], MATCH(tbl_dailyDashboard[[#This Row],[runDate]:[runDate]], tbl_dateHistory[[runDate]:[runDate]], 0), MATCH(tbl_dailyDashboard[[#Headers],[botRuns]], tbl_dateHistory[#Headers], 0)), "-")</f>
        <v>x</v>
      </c>
      <c r="G1848" s="6" t="str">
        <f>IFERROR(INDEX(tbl_dateHistory[], MATCH(tbl_dailyDashboard[[#This Row],[runDate]:[runDate]], tbl_dateHistory[[runDate]:[runDate]], 0), MATCH(tbl_dailyDashboard[[#Headers],[totalTransactions]], tbl_dateHistory[#Headers], 0)), "-")</f>
        <v>x</v>
      </c>
      <c r="H1848" s="46" t="str">
        <f>IFERROR(INDEX(tbl_dateHistory[], MATCH(tbl_dailyDashboard[[#This Row],[runDate]:[runDate]], tbl_dateHistory[[runDate]:[runDate]], 0), MATCH(tbl_dailyDashboard[[#Headers],[percentSuccessful]], tbl_dateHistory[#Headers], 0)), "-")</f>
        <v>x</v>
      </c>
      <c r="I1848" s="46" t="str">
        <f>IFERROR(INDEX(tbl_dateHistory[], MATCH(tbl_dailyDashboard[[#This Row],[runDate]:[runDate]], tbl_dateHistory[[runDate]:[runDate]], 0), MATCH(tbl_dailyDashboard[[#Headers],[percentBRE]], tbl_dateHistory[#Headers], 0)), "-")</f>
        <v>x</v>
      </c>
      <c r="J1848" s="47" t="str">
        <f>IFERROR(INDEX(tbl_dateHistory[], MATCH(tbl_dailyDashboard[[#This Row],[runDate]:[runDate]], tbl_dateHistory[[runDate]:[runDate]], 0), MATCH(tbl_dailyDashboard[[#Headers],[percentSystemErrors]], tbl_dateHistory[#Headers], 0)), "-")</f>
        <v>x</v>
      </c>
      <c r="K1848" s="69"/>
    </row>
    <row r="1849" spans="2:11" x14ac:dyDescent="0.3">
      <c r="B1849" s="63"/>
      <c r="C1849" s="45" t="str">
        <f>IFERROR((INDEX(tbl_dateHistory[], tbl_dailyDashboard[[#This Row],[rowLookup]], 1)), "-")</f>
        <v>x</v>
      </c>
      <c r="D1849" s="48" t="str">
        <f>IFERROR(INDEX(tbl_dateHistory[], MATCH(tbl_dailyDashboard[[#This Row],[runDate]:[runDate]], tbl_dateHistory[[runDate]:[runDate]], 0), MATCH(tbl_dailyDashboard[[#Headers],[avgBotRunTime]], tbl_dateHistory[#Headers], 0)), "-")</f>
        <v>x</v>
      </c>
      <c r="E1849" s="48" t="str">
        <f>IFERROR(INDEX(tbl_dateHistory[], MATCH(tbl_dailyDashboard[[#This Row],[runDate]:[runDate]], tbl_dateHistory[[runDate]:[runDate]], 0), MATCH(tbl_dailyDashboard[[#Headers],[avgTransactionTime]], tbl_dateHistory[#Headers], 0)), "-")</f>
        <v>x</v>
      </c>
      <c r="F1849" s="5" t="str">
        <f>IFERROR(INDEX(tbl_dateHistory[], MATCH(tbl_dailyDashboard[[#This Row],[runDate]:[runDate]], tbl_dateHistory[[runDate]:[runDate]], 0), MATCH(tbl_dailyDashboard[[#Headers],[botRuns]], tbl_dateHistory[#Headers], 0)), "-")</f>
        <v>x</v>
      </c>
      <c r="G1849" s="6" t="str">
        <f>IFERROR(INDEX(tbl_dateHistory[], MATCH(tbl_dailyDashboard[[#This Row],[runDate]:[runDate]], tbl_dateHistory[[runDate]:[runDate]], 0), MATCH(tbl_dailyDashboard[[#Headers],[totalTransactions]], tbl_dateHistory[#Headers], 0)), "-")</f>
        <v>x</v>
      </c>
      <c r="H1849" s="46" t="str">
        <f>IFERROR(INDEX(tbl_dateHistory[], MATCH(tbl_dailyDashboard[[#This Row],[runDate]:[runDate]], tbl_dateHistory[[runDate]:[runDate]], 0), MATCH(tbl_dailyDashboard[[#Headers],[percentSuccessful]], tbl_dateHistory[#Headers], 0)), "-")</f>
        <v>x</v>
      </c>
      <c r="I1849" s="46" t="str">
        <f>IFERROR(INDEX(tbl_dateHistory[], MATCH(tbl_dailyDashboard[[#This Row],[runDate]:[runDate]], tbl_dateHistory[[runDate]:[runDate]], 0), MATCH(tbl_dailyDashboard[[#Headers],[percentBRE]], tbl_dateHistory[#Headers], 0)), "-")</f>
        <v>x</v>
      </c>
      <c r="J1849" s="47" t="str">
        <f>IFERROR(INDEX(tbl_dateHistory[], MATCH(tbl_dailyDashboard[[#This Row],[runDate]:[runDate]], tbl_dateHistory[[runDate]:[runDate]], 0), MATCH(tbl_dailyDashboard[[#Headers],[percentSystemErrors]], tbl_dateHistory[#Headers], 0)), "-")</f>
        <v>x</v>
      </c>
      <c r="K1849" s="69"/>
    </row>
    <row r="1850" spans="2:11" x14ac:dyDescent="0.3">
      <c r="B1850" s="63"/>
      <c r="C1850" s="45" t="str">
        <f>IFERROR((INDEX(tbl_dateHistory[], tbl_dailyDashboard[[#This Row],[rowLookup]], 1)), "-")</f>
        <v>x</v>
      </c>
      <c r="D1850" s="48" t="str">
        <f>IFERROR(INDEX(tbl_dateHistory[], MATCH(tbl_dailyDashboard[[#This Row],[runDate]:[runDate]], tbl_dateHistory[[runDate]:[runDate]], 0), MATCH(tbl_dailyDashboard[[#Headers],[avgBotRunTime]], tbl_dateHistory[#Headers], 0)), "-")</f>
        <v>x</v>
      </c>
      <c r="E1850" s="48" t="str">
        <f>IFERROR(INDEX(tbl_dateHistory[], MATCH(tbl_dailyDashboard[[#This Row],[runDate]:[runDate]], tbl_dateHistory[[runDate]:[runDate]], 0), MATCH(tbl_dailyDashboard[[#Headers],[avgTransactionTime]], tbl_dateHistory[#Headers], 0)), "-")</f>
        <v>x</v>
      </c>
      <c r="F1850" s="5" t="str">
        <f>IFERROR(INDEX(tbl_dateHistory[], MATCH(tbl_dailyDashboard[[#This Row],[runDate]:[runDate]], tbl_dateHistory[[runDate]:[runDate]], 0), MATCH(tbl_dailyDashboard[[#Headers],[botRuns]], tbl_dateHistory[#Headers], 0)), "-")</f>
        <v>x</v>
      </c>
      <c r="G1850" s="6" t="str">
        <f>IFERROR(INDEX(tbl_dateHistory[], MATCH(tbl_dailyDashboard[[#This Row],[runDate]:[runDate]], tbl_dateHistory[[runDate]:[runDate]], 0), MATCH(tbl_dailyDashboard[[#Headers],[totalTransactions]], tbl_dateHistory[#Headers], 0)), "-")</f>
        <v>x</v>
      </c>
      <c r="H1850" s="46" t="str">
        <f>IFERROR(INDEX(tbl_dateHistory[], MATCH(tbl_dailyDashboard[[#This Row],[runDate]:[runDate]], tbl_dateHistory[[runDate]:[runDate]], 0), MATCH(tbl_dailyDashboard[[#Headers],[percentSuccessful]], tbl_dateHistory[#Headers], 0)), "-")</f>
        <v>x</v>
      </c>
      <c r="I1850" s="46" t="str">
        <f>IFERROR(INDEX(tbl_dateHistory[], MATCH(tbl_dailyDashboard[[#This Row],[runDate]:[runDate]], tbl_dateHistory[[runDate]:[runDate]], 0), MATCH(tbl_dailyDashboard[[#Headers],[percentBRE]], tbl_dateHistory[#Headers], 0)), "-")</f>
        <v>x</v>
      </c>
      <c r="J1850" s="47" t="str">
        <f>IFERROR(INDEX(tbl_dateHistory[], MATCH(tbl_dailyDashboard[[#This Row],[runDate]:[runDate]], tbl_dateHistory[[runDate]:[runDate]], 0), MATCH(tbl_dailyDashboard[[#Headers],[percentSystemErrors]], tbl_dateHistory[#Headers], 0)), "-")</f>
        <v>x</v>
      </c>
      <c r="K1850" s="69"/>
    </row>
    <row r="1851" spans="2:11" x14ac:dyDescent="0.3">
      <c r="B1851" s="63"/>
      <c r="C1851" s="45" t="str">
        <f>IFERROR((INDEX(tbl_dateHistory[], tbl_dailyDashboard[[#This Row],[rowLookup]], 1)), "-")</f>
        <v>x</v>
      </c>
      <c r="D1851" s="48" t="str">
        <f>IFERROR(INDEX(tbl_dateHistory[], MATCH(tbl_dailyDashboard[[#This Row],[runDate]:[runDate]], tbl_dateHistory[[runDate]:[runDate]], 0), MATCH(tbl_dailyDashboard[[#Headers],[avgBotRunTime]], tbl_dateHistory[#Headers], 0)), "-")</f>
        <v>x</v>
      </c>
      <c r="E1851" s="48" t="str">
        <f>IFERROR(INDEX(tbl_dateHistory[], MATCH(tbl_dailyDashboard[[#This Row],[runDate]:[runDate]], tbl_dateHistory[[runDate]:[runDate]], 0), MATCH(tbl_dailyDashboard[[#Headers],[avgTransactionTime]], tbl_dateHistory[#Headers], 0)), "-")</f>
        <v>x</v>
      </c>
      <c r="F1851" s="5" t="str">
        <f>IFERROR(INDEX(tbl_dateHistory[], MATCH(tbl_dailyDashboard[[#This Row],[runDate]:[runDate]], tbl_dateHistory[[runDate]:[runDate]], 0), MATCH(tbl_dailyDashboard[[#Headers],[botRuns]], tbl_dateHistory[#Headers], 0)), "-")</f>
        <v>x</v>
      </c>
      <c r="G1851" s="6" t="str">
        <f>IFERROR(INDEX(tbl_dateHistory[], MATCH(tbl_dailyDashboard[[#This Row],[runDate]:[runDate]], tbl_dateHistory[[runDate]:[runDate]], 0), MATCH(tbl_dailyDashboard[[#Headers],[totalTransactions]], tbl_dateHistory[#Headers], 0)), "-")</f>
        <v>x</v>
      </c>
      <c r="H1851" s="46" t="str">
        <f>IFERROR(INDEX(tbl_dateHistory[], MATCH(tbl_dailyDashboard[[#This Row],[runDate]:[runDate]], tbl_dateHistory[[runDate]:[runDate]], 0), MATCH(tbl_dailyDashboard[[#Headers],[percentSuccessful]], tbl_dateHistory[#Headers], 0)), "-")</f>
        <v>x</v>
      </c>
      <c r="I1851" s="46" t="str">
        <f>IFERROR(INDEX(tbl_dateHistory[], MATCH(tbl_dailyDashboard[[#This Row],[runDate]:[runDate]], tbl_dateHistory[[runDate]:[runDate]], 0), MATCH(tbl_dailyDashboard[[#Headers],[percentBRE]], tbl_dateHistory[#Headers], 0)), "-")</f>
        <v>x</v>
      </c>
      <c r="J1851" s="47" t="str">
        <f>IFERROR(INDEX(tbl_dateHistory[], MATCH(tbl_dailyDashboard[[#This Row],[runDate]:[runDate]], tbl_dateHistory[[runDate]:[runDate]], 0), MATCH(tbl_dailyDashboard[[#Headers],[percentSystemErrors]], tbl_dateHistory[#Headers], 0)), "-")</f>
        <v>x</v>
      </c>
      <c r="K1851" s="69"/>
    </row>
    <row r="1852" spans="2:11" x14ac:dyDescent="0.3">
      <c r="B1852" s="63"/>
      <c r="C1852" s="45" t="str">
        <f>IFERROR((INDEX(tbl_dateHistory[], tbl_dailyDashboard[[#This Row],[rowLookup]], 1)), "-")</f>
        <v>x</v>
      </c>
      <c r="D1852" s="48" t="str">
        <f>IFERROR(INDEX(tbl_dateHistory[], MATCH(tbl_dailyDashboard[[#This Row],[runDate]:[runDate]], tbl_dateHistory[[runDate]:[runDate]], 0), MATCH(tbl_dailyDashboard[[#Headers],[avgBotRunTime]], tbl_dateHistory[#Headers], 0)), "-")</f>
        <v>x</v>
      </c>
      <c r="E1852" s="48" t="str">
        <f>IFERROR(INDEX(tbl_dateHistory[], MATCH(tbl_dailyDashboard[[#This Row],[runDate]:[runDate]], tbl_dateHistory[[runDate]:[runDate]], 0), MATCH(tbl_dailyDashboard[[#Headers],[avgTransactionTime]], tbl_dateHistory[#Headers], 0)), "-")</f>
        <v>x</v>
      </c>
      <c r="F1852" s="5" t="str">
        <f>IFERROR(INDEX(tbl_dateHistory[], MATCH(tbl_dailyDashboard[[#This Row],[runDate]:[runDate]], tbl_dateHistory[[runDate]:[runDate]], 0), MATCH(tbl_dailyDashboard[[#Headers],[botRuns]], tbl_dateHistory[#Headers], 0)), "-")</f>
        <v>x</v>
      </c>
      <c r="G1852" s="6" t="str">
        <f>IFERROR(INDEX(tbl_dateHistory[], MATCH(tbl_dailyDashboard[[#This Row],[runDate]:[runDate]], tbl_dateHistory[[runDate]:[runDate]], 0), MATCH(tbl_dailyDashboard[[#Headers],[totalTransactions]], tbl_dateHistory[#Headers], 0)), "-")</f>
        <v>x</v>
      </c>
      <c r="H1852" s="46" t="str">
        <f>IFERROR(INDEX(tbl_dateHistory[], MATCH(tbl_dailyDashboard[[#This Row],[runDate]:[runDate]], tbl_dateHistory[[runDate]:[runDate]], 0), MATCH(tbl_dailyDashboard[[#Headers],[percentSuccessful]], tbl_dateHistory[#Headers], 0)), "-")</f>
        <v>x</v>
      </c>
      <c r="I1852" s="46" t="str">
        <f>IFERROR(INDEX(tbl_dateHistory[], MATCH(tbl_dailyDashboard[[#This Row],[runDate]:[runDate]], tbl_dateHistory[[runDate]:[runDate]], 0), MATCH(tbl_dailyDashboard[[#Headers],[percentBRE]], tbl_dateHistory[#Headers], 0)), "-")</f>
        <v>x</v>
      </c>
      <c r="J1852" s="47" t="str">
        <f>IFERROR(INDEX(tbl_dateHistory[], MATCH(tbl_dailyDashboard[[#This Row],[runDate]:[runDate]], tbl_dateHistory[[runDate]:[runDate]], 0), MATCH(tbl_dailyDashboard[[#Headers],[percentSystemErrors]], tbl_dateHistory[#Headers], 0)), "-")</f>
        <v>x</v>
      </c>
      <c r="K1852" s="69"/>
    </row>
    <row r="1853" spans="2:11" x14ac:dyDescent="0.3">
      <c r="B1853" s="63"/>
      <c r="C1853" s="45" t="str">
        <f>IFERROR((INDEX(tbl_dateHistory[], tbl_dailyDashboard[[#This Row],[rowLookup]], 1)), "-")</f>
        <v>x</v>
      </c>
      <c r="D1853" s="48" t="str">
        <f>IFERROR(INDEX(tbl_dateHistory[], MATCH(tbl_dailyDashboard[[#This Row],[runDate]:[runDate]], tbl_dateHistory[[runDate]:[runDate]], 0), MATCH(tbl_dailyDashboard[[#Headers],[avgBotRunTime]], tbl_dateHistory[#Headers], 0)), "-")</f>
        <v>x</v>
      </c>
      <c r="E1853" s="48" t="str">
        <f>IFERROR(INDEX(tbl_dateHistory[], MATCH(tbl_dailyDashboard[[#This Row],[runDate]:[runDate]], tbl_dateHistory[[runDate]:[runDate]], 0), MATCH(tbl_dailyDashboard[[#Headers],[avgTransactionTime]], tbl_dateHistory[#Headers], 0)), "-")</f>
        <v>x</v>
      </c>
      <c r="F1853" s="5" t="str">
        <f>IFERROR(INDEX(tbl_dateHistory[], MATCH(tbl_dailyDashboard[[#This Row],[runDate]:[runDate]], tbl_dateHistory[[runDate]:[runDate]], 0), MATCH(tbl_dailyDashboard[[#Headers],[botRuns]], tbl_dateHistory[#Headers], 0)), "-")</f>
        <v>x</v>
      </c>
      <c r="G1853" s="6" t="str">
        <f>IFERROR(INDEX(tbl_dateHistory[], MATCH(tbl_dailyDashboard[[#This Row],[runDate]:[runDate]], tbl_dateHistory[[runDate]:[runDate]], 0), MATCH(tbl_dailyDashboard[[#Headers],[totalTransactions]], tbl_dateHistory[#Headers], 0)), "-")</f>
        <v>x</v>
      </c>
      <c r="H1853" s="46" t="str">
        <f>IFERROR(INDEX(tbl_dateHistory[], MATCH(tbl_dailyDashboard[[#This Row],[runDate]:[runDate]], tbl_dateHistory[[runDate]:[runDate]], 0), MATCH(tbl_dailyDashboard[[#Headers],[percentSuccessful]], tbl_dateHistory[#Headers], 0)), "-")</f>
        <v>x</v>
      </c>
      <c r="I1853" s="46" t="str">
        <f>IFERROR(INDEX(tbl_dateHistory[], MATCH(tbl_dailyDashboard[[#This Row],[runDate]:[runDate]], tbl_dateHistory[[runDate]:[runDate]], 0), MATCH(tbl_dailyDashboard[[#Headers],[percentBRE]], tbl_dateHistory[#Headers], 0)), "-")</f>
        <v>x</v>
      </c>
      <c r="J1853" s="47" t="str">
        <f>IFERROR(INDEX(tbl_dateHistory[], MATCH(tbl_dailyDashboard[[#This Row],[runDate]:[runDate]], tbl_dateHistory[[runDate]:[runDate]], 0), MATCH(tbl_dailyDashboard[[#Headers],[percentSystemErrors]], tbl_dateHistory[#Headers], 0)), "-")</f>
        <v>x</v>
      </c>
      <c r="K1853" s="69"/>
    </row>
    <row r="1854" spans="2:11" x14ac:dyDescent="0.3">
      <c r="B1854" s="63"/>
      <c r="C1854" s="45" t="str">
        <f>IFERROR((INDEX(tbl_dateHistory[], tbl_dailyDashboard[[#This Row],[rowLookup]], 1)), "-")</f>
        <v>x</v>
      </c>
      <c r="D1854" s="48" t="str">
        <f>IFERROR(INDEX(tbl_dateHistory[], MATCH(tbl_dailyDashboard[[#This Row],[runDate]:[runDate]], tbl_dateHistory[[runDate]:[runDate]], 0), MATCH(tbl_dailyDashboard[[#Headers],[avgBotRunTime]], tbl_dateHistory[#Headers], 0)), "-")</f>
        <v>x</v>
      </c>
      <c r="E1854" s="48" t="str">
        <f>IFERROR(INDEX(tbl_dateHistory[], MATCH(tbl_dailyDashboard[[#This Row],[runDate]:[runDate]], tbl_dateHistory[[runDate]:[runDate]], 0), MATCH(tbl_dailyDashboard[[#Headers],[avgTransactionTime]], tbl_dateHistory[#Headers], 0)), "-")</f>
        <v>x</v>
      </c>
      <c r="F1854" s="5" t="str">
        <f>IFERROR(INDEX(tbl_dateHistory[], MATCH(tbl_dailyDashboard[[#This Row],[runDate]:[runDate]], tbl_dateHistory[[runDate]:[runDate]], 0), MATCH(tbl_dailyDashboard[[#Headers],[botRuns]], tbl_dateHistory[#Headers], 0)), "-")</f>
        <v>x</v>
      </c>
      <c r="G1854" s="6" t="str">
        <f>IFERROR(INDEX(tbl_dateHistory[], MATCH(tbl_dailyDashboard[[#This Row],[runDate]:[runDate]], tbl_dateHistory[[runDate]:[runDate]], 0), MATCH(tbl_dailyDashboard[[#Headers],[totalTransactions]], tbl_dateHistory[#Headers], 0)), "-")</f>
        <v>x</v>
      </c>
      <c r="H1854" s="46" t="str">
        <f>IFERROR(INDEX(tbl_dateHistory[], MATCH(tbl_dailyDashboard[[#This Row],[runDate]:[runDate]], tbl_dateHistory[[runDate]:[runDate]], 0), MATCH(tbl_dailyDashboard[[#Headers],[percentSuccessful]], tbl_dateHistory[#Headers], 0)), "-")</f>
        <v>x</v>
      </c>
      <c r="I1854" s="46" t="str">
        <f>IFERROR(INDEX(tbl_dateHistory[], MATCH(tbl_dailyDashboard[[#This Row],[runDate]:[runDate]], tbl_dateHistory[[runDate]:[runDate]], 0), MATCH(tbl_dailyDashboard[[#Headers],[percentBRE]], tbl_dateHistory[#Headers], 0)), "-")</f>
        <v>x</v>
      </c>
      <c r="J1854" s="47" t="str">
        <f>IFERROR(INDEX(tbl_dateHistory[], MATCH(tbl_dailyDashboard[[#This Row],[runDate]:[runDate]], tbl_dateHistory[[runDate]:[runDate]], 0), MATCH(tbl_dailyDashboard[[#Headers],[percentSystemErrors]], tbl_dateHistory[#Headers], 0)), "-")</f>
        <v>x</v>
      </c>
      <c r="K1854" s="69"/>
    </row>
    <row r="1855" spans="2:11" x14ac:dyDescent="0.3">
      <c r="B1855" s="63"/>
      <c r="C1855" s="45" t="str">
        <f>IFERROR((INDEX(tbl_dateHistory[], tbl_dailyDashboard[[#This Row],[rowLookup]], 1)), "-")</f>
        <v>x</v>
      </c>
      <c r="D1855" s="48" t="str">
        <f>IFERROR(INDEX(tbl_dateHistory[], MATCH(tbl_dailyDashboard[[#This Row],[runDate]:[runDate]], tbl_dateHistory[[runDate]:[runDate]], 0), MATCH(tbl_dailyDashboard[[#Headers],[avgBotRunTime]], tbl_dateHistory[#Headers], 0)), "-")</f>
        <v>x</v>
      </c>
      <c r="E1855" s="48" t="str">
        <f>IFERROR(INDEX(tbl_dateHistory[], MATCH(tbl_dailyDashboard[[#This Row],[runDate]:[runDate]], tbl_dateHistory[[runDate]:[runDate]], 0), MATCH(tbl_dailyDashboard[[#Headers],[avgTransactionTime]], tbl_dateHistory[#Headers], 0)), "-")</f>
        <v>x</v>
      </c>
      <c r="F1855" s="5" t="str">
        <f>IFERROR(INDEX(tbl_dateHistory[], MATCH(tbl_dailyDashboard[[#This Row],[runDate]:[runDate]], tbl_dateHistory[[runDate]:[runDate]], 0), MATCH(tbl_dailyDashboard[[#Headers],[botRuns]], tbl_dateHistory[#Headers], 0)), "-")</f>
        <v>x</v>
      </c>
      <c r="G1855" s="6" t="str">
        <f>IFERROR(INDEX(tbl_dateHistory[], MATCH(tbl_dailyDashboard[[#This Row],[runDate]:[runDate]], tbl_dateHistory[[runDate]:[runDate]], 0), MATCH(tbl_dailyDashboard[[#Headers],[totalTransactions]], tbl_dateHistory[#Headers], 0)), "-")</f>
        <v>x</v>
      </c>
      <c r="H1855" s="46" t="str">
        <f>IFERROR(INDEX(tbl_dateHistory[], MATCH(tbl_dailyDashboard[[#This Row],[runDate]:[runDate]], tbl_dateHistory[[runDate]:[runDate]], 0), MATCH(tbl_dailyDashboard[[#Headers],[percentSuccessful]], tbl_dateHistory[#Headers], 0)), "-")</f>
        <v>x</v>
      </c>
      <c r="I1855" s="46" t="str">
        <f>IFERROR(INDEX(tbl_dateHistory[], MATCH(tbl_dailyDashboard[[#This Row],[runDate]:[runDate]], tbl_dateHistory[[runDate]:[runDate]], 0), MATCH(tbl_dailyDashboard[[#Headers],[percentBRE]], tbl_dateHistory[#Headers], 0)), "-")</f>
        <v>x</v>
      </c>
      <c r="J1855" s="47" t="str">
        <f>IFERROR(INDEX(tbl_dateHistory[], MATCH(tbl_dailyDashboard[[#This Row],[runDate]:[runDate]], tbl_dateHistory[[runDate]:[runDate]], 0), MATCH(tbl_dailyDashboard[[#Headers],[percentSystemErrors]], tbl_dateHistory[#Headers], 0)), "-")</f>
        <v>x</v>
      </c>
      <c r="K1855" s="69"/>
    </row>
    <row r="1856" spans="2:11" x14ac:dyDescent="0.3">
      <c r="B1856" s="63"/>
      <c r="C1856" s="45" t="str">
        <f>IFERROR((INDEX(tbl_dateHistory[], tbl_dailyDashboard[[#This Row],[rowLookup]], 1)), "-")</f>
        <v>x</v>
      </c>
      <c r="D1856" s="48" t="str">
        <f>IFERROR(INDEX(tbl_dateHistory[], MATCH(tbl_dailyDashboard[[#This Row],[runDate]:[runDate]], tbl_dateHistory[[runDate]:[runDate]], 0), MATCH(tbl_dailyDashboard[[#Headers],[avgBotRunTime]], tbl_dateHistory[#Headers], 0)), "-")</f>
        <v>x</v>
      </c>
      <c r="E1856" s="48" t="str">
        <f>IFERROR(INDEX(tbl_dateHistory[], MATCH(tbl_dailyDashboard[[#This Row],[runDate]:[runDate]], tbl_dateHistory[[runDate]:[runDate]], 0), MATCH(tbl_dailyDashboard[[#Headers],[avgTransactionTime]], tbl_dateHistory[#Headers], 0)), "-")</f>
        <v>x</v>
      </c>
      <c r="F1856" s="5" t="str">
        <f>IFERROR(INDEX(tbl_dateHistory[], MATCH(tbl_dailyDashboard[[#This Row],[runDate]:[runDate]], tbl_dateHistory[[runDate]:[runDate]], 0), MATCH(tbl_dailyDashboard[[#Headers],[botRuns]], tbl_dateHistory[#Headers], 0)), "-")</f>
        <v>x</v>
      </c>
      <c r="G1856" s="6" t="str">
        <f>IFERROR(INDEX(tbl_dateHistory[], MATCH(tbl_dailyDashboard[[#This Row],[runDate]:[runDate]], tbl_dateHistory[[runDate]:[runDate]], 0), MATCH(tbl_dailyDashboard[[#Headers],[totalTransactions]], tbl_dateHistory[#Headers], 0)), "-")</f>
        <v>x</v>
      </c>
      <c r="H1856" s="46" t="str">
        <f>IFERROR(INDEX(tbl_dateHistory[], MATCH(tbl_dailyDashboard[[#This Row],[runDate]:[runDate]], tbl_dateHistory[[runDate]:[runDate]], 0), MATCH(tbl_dailyDashboard[[#Headers],[percentSuccessful]], tbl_dateHistory[#Headers], 0)), "-")</f>
        <v>x</v>
      </c>
      <c r="I1856" s="46" t="str">
        <f>IFERROR(INDEX(tbl_dateHistory[], MATCH(tbl_dailyDashboard[[#This Row],[runDate]:[runDate]], tbl_dateHistory[[runDate]:[runDate]], 0), MATCH(tbl_dailyDashboard[[#Headers],[percentBRE]], tbl_dateHistory[#Headers], 0)), "-")</f>
        <v>x</v>
      </c>
      <c r="J1856" s="47" t="str">
        <f>IFERROR(INDEX(tbl_dateHistory[], MATCH(tbl_dailyDashboard[[#This Row],[runDate]:[runDate]], tbl_dateHistory[[runDate]:[runDate]], 0), MATCH(tbl_dailyDashboard[[#Headers],[percentSystemErrors]], tbl_dateHistory[#Headers], 0)), "-")</f>
        <v>x</v>
      </c>
      <c r="K1856" s="69"/>
    </row>
    <row r="1857" spans="2:11" x14ac:dyDescent="0.3">
      <c r="B1857" s="63"/>
      <c r="C1857" s="45" t="str">
        <f>IFERROR((INDEX(tbl_dateHistory[], tbl_dailyDashboard[[#This Row],[rowLookup]], 1)), "-")</f>
        <v>x</v>
      </c>
      <c r="D1857" s="48" t="str">
        <f>IFERROR(INDEX(tbl_dateHistory[], MATCH(tbl_dailyDashboard[[#This Row],[runDate]:[runDate]], tbl_dateHistory[[runDate]:[runDate]], 0), MATCH(tbl_dailyDashboard[[#Headers],[avgBotRunTime]], tbl_dateHistory[#Headers], 0)), "-")</f>
        <v>x</v>
      </c>
      <c r="E1857" s="48" t="str">
        <f>IFERROR(INDEX(tbl_dateHistory[], MATCH(tbl_dailyDashboard[[#This Row],[runDate]:[runDate]], tbl_dateHistory[[runDate]:[runDate]], 0), MATCH(tbl_dailyDashboard[[#Headers],[avgTransactionTime]], tbl_dateHistory[#Headers], 0)), "-")</f>
        <v>x</v>
      </c>
      <c r="F1857" s="5" t="str">
        <f>IFERROR(INDEX(tbl_dateHistory[], MATCH(tbl_dailyDashboard[[#This Row],[runDate]:[runDate]], tbl_dateHistory[[runDate]:[runDate]], 0), MATCH(tbl_dailyDashboard[[#Headers],[botRuns]], tbl_dateHistory[#Headers], 0)), "-")</f>
        <v>x</v>
      </c>
      <c r="G1857" s="6" t="str">
        <f>IFERROR(INDEX(tbl_dateHistory[], MATCH(tbl_dailyDashboard[[#This Row],[runDate]:[runDate]], tbl_dateHistory[[runDate]:[runDate]], 0), MATCH(tbl_dailyDashboard[[#Headers],[totalTransactions]], tbl_dateHistory[#Headers], 0)), "-")</f>
        <v>x</v>
      </c>
      <c r="H1857" s="46" t="str">
        <f>IFERROR(INDEX(tbl_dateHistory[], MATCH(tbl_dailyDashboard[[#This Row],[runDate]:[runDate]], tbl_dateHistory[[runDate]:[runDate]], 0), MATCH(tbl_dailyDashboard[[#Headers],[percentSuccessful]], tbl_dateHistory[#Headers], 0)), "-")</f>
        <v>x</v>
      </c>
      <c r="I1857" s="46" t="str">
        <f>IFERROR(INDEX(tbl_dateHistory[], MATCH(tbl_dailyDashboard[[#This Row],[runDate]:[runDate]], tbl_dateHistory[[runDate]:[runDate]], 0), MATCH(tbl_dailyDashboard[[#Headers],[percentBRE]], tbl_dateHistory[#Headers], 0)), "-")</f>
        <v>x</v>
      </c>
      <c r="J1857" s="47" t="str">
        <f>IFERROR(INDEX(tbl_dateHistory[], MATCH(tbl_dailyDashboard[[#This Row],[runDate]:[runDate]], tbl_dateHistory[[runDate]:[runDate]], 0), MATCH(tbl_dailyDashboard[[#Headers],[percentSystemErrors]], tbl_dateHistory[#Headers], 0)), "-")</f>
        <v>x</v>
      </c>
      <c r="K1857" s="69"/>
    </row>
    <row r="1858" spans="2:11" x14ac:dyDescent="0.3">
      <c r="B1858" s="63"/>
      <c r="C1858" s="45" t="str">
        <f>IFERROR((INDEX(tbl_dateHistory[], tbl_dailyDashboard[[#This Row],[rowLookup]], 1)), "-")</f>
        <v>x</v>
      </c>
      <c r="D1858" s="48" t="str">
        <f>IFERROR(INDEX(tbl_dateHistory[], MATCH(tbl_dailyDashboard[[#This Row],[runDate]:[runDate]], tbl_dateHistory[[runDate]:[runDate]], 0), MATCH(tbl_dailyDashboard[[#Headers],[avgBotRunTime]], tbl_dateHistory[#Headers], 0)), "-")</f>
        <v>x</v>
      </c>
      <c r="E1858" s="48" t="str">
        <f>IFERROR(INDEX(tbl_dateHistory[], MATCH(tbl_dailyDashboard[[#This Row],[runDate]:[runDate]], tbl_dateHistory[[runDate]:[runDate]], 0), MATCH(tbl_dailyDashboard[[#Headers],[avgTransactionTime]], tbl_dateHistory[#Headers], 0)), "-")</f>
        <v>x</v>
      </c>
      <c r="F1858" s="5" t="str">
        <f>IFERROR(INDEX(tbl_dateHistory[], MATCH(tbl_dailyDashboard[[#This Row],[runDate]:[runDate]], tbl_dateHistory[[runDate]:[runDate]], 0), MATCH(tbl_dailyDashboard[[#Headers],[botRuns]], tbl_dateHistory[#Headers], 0)), "-")</f>
        <v>x</v>
      </c>
      <c r="G1858" s="6" t="str">
        <f>IFERROR(INDEX(tbl_dateHistory[], MATCH(tbl_dailyDashboard[[#This Row],[runDate]:[runDate]], tbl_dateHistory[[runDate]:[runDate]], 0), MATCH(tbl_dailyDashboard[[#Headers],[totalTransactions]], tbl_dateHistory[#Headers], 0)), "-")</f>
        <v>x</v>
      </c>
      <c r="H1858" s="46" t="str">
        <f>IFERROR(INDEX(tbl_dateHistory[], MATCH(tbl_dailyDashboard[[#This Row],[runDate]:[runDate]], tbl_dateHistory[[runDate]:[runDate]], 0), MATCH(tbl_dailyDashboard[[#Headers],[percentSuccessful]], tbl_dateHistory[#Headers], 0)), "-")</f>
        <v>x</v>
      </c>
      <c r="I1858" s="46" t="str">
        <f>IFERROR(INDEX(tbl_dateHistory[], MATCH(tbl_dailyDashboard[[#This Row],[runDate]:[runDate]], tbl_dateHistory[[runDate]:[runDate]], 0), MATCH(tbl_dailyDashboard[[#Headers],[percentBRE]], tbl_dateHistory[#Headers], 0)), "-")</f>
        <v>x</v>
      </c>
      <c r="J1858" s="47" t="str">
        <f>IFERROR(INDEX(tbl_dateHistory[], MATCH(tbl_dailyDashboard[[#This Row],[runDate]:[runDate]], tbl_dateHistory[[runDate]:[runDate]], 0), MATCH(tbl_dailyDashboard[[#Headers],[percentSystemErrors]], tbl_dateHistory[#Headers], 0)), "-")</f>
        <v>x</v>
      </c>
      <c r="K1858" s="69"/>
    </row>
    <row r="1859" spans="2:11" x14ac:dyDescent="0.3">
      <c r="B1859" s="63"/>
      <c r="C1859" s="45" t="str">
        <f>IFERROR((INDEX(tbl_dateHistory[], tbl_dailyDashboard[[#This Row],[rowLookup]], 1)), "-")</f>
        <v>x</v>
      </c>
      <c r="D1859" s="48" t="str">
        <f>IFERROR(INDEX(tbl_dateHistory[], MATCH(tbl_dailyDashboard[[#This Row],[runDate]:[runDate]], tbl_dateHistory[[runDate]:[runDate]], 0), MATCH(tbl_dailyDashboard[[#Headers],[avgBotRunTime]], tbl_dateHistory[#Headers], 0)), "-")</f>
        <v>x</v>
      </c>
      <c r="E1859" s="48" t="str">
        <f>IFERROR(INDEX(tbl_dateHistory[], MATCH(tbl_dailyDashboard[[#This Row],[runDate]:[runDate]], tbl_dateHistory[[runDate]:[runDate]], 0), MATCH(tbl_dailyDashboard[[#Headers],[avgTransactionTime]], tbl_dateHistory[#Headers], 0)), "-")</f>
        <v>x</v>
      </c>
      <c r="F1859" s="5" t="str">
        <f>IFERROR(INDEX(tbl_dateHistory[], MATCH(tbl_dailyDashboard[[#This Row],[runDate]:[runDate]], tbl_dateHistory[[runDate]:[runDate]], 0), MATCH(tbl_dailyDashboard[[#Headers],[botRuns]], tbl_dateHistory[#Headers], 0)), "-")</f>
        <v>x</v>
      </c>
      <c r="G1859" s="6" t="str">
        <f>IFERROR(INDEX(tbl_dateHistory[], MATCH(tbl_dailyDashboard[[#This Row],[runDate]:[runDate]], tbl_dateHistory[[runDate]:[runDate]], 0), MATCH(tbl_dailyDashboard[[#Headers],[totalTransactions]], tbl_dateHistory[#Headers], 0)), "-")</f>
        <v>x</v>
      </c>
      <c r="H1859" s="46" t="str">
        <f>IFERROR(INDEX(tbl_dateHistory[], MATCH(tbl_dailyDashboard[[#This Row],[runDate]:[runDate]], tbl_dateHistory[[runDate]:[runDate]], 0), MATCH(tbl_dailyDashboard[[#Headers],[percentSuccessful]], tbl_dateHistory[#Headers], 0)), "-")</f>
        <v>x</v>
      </c>
      <c r="I1859" s="46" t="str">
        <f>IFERROR(INDEX(tbl_dateHistory[], MATCH(tbl_dailyDashboard[[#This Row],[runDate]:[runDate]], tbl_dateHistory[[runDate]:[runDate]], 0), MATCH(tbl_dailyDashboard[[#Headers],[percentBRE]], tbl_dateHistory[#Headers], 0)), "-")</f>
        <v>x</v>
      </c>
      <c r="J1859" s="47" t="str">
        <f>IFERROR(INDEX(tbl_dateHistory[], MATCH(tbl_dailyDashboard[[#This Row],[runDate]:[runDate]], tbl_dateHistory[[runDate]:[runDate]], 0), MATCH(tbl_dailyDashboard[[#Headers],[percentSystemErrors]], tbl_dateHistory[#Headers], 0)), "-")</f>
        <v>x</v>
      </c>
      <c r="K1859" s="69"/>
    </row>
    <row r="1860" spans="2:11" x14ac:dyDescent="0.3">
      <c r="B1860" s="63"/>
      <c r="C1860" s="45" t="str">
        <f>IFERROR((INDEX(tbl_dateHistory[], tbl_dailyDashboard[[#This Row],[rowLookup]], 1)), "-")</f>
        <v>x</v>
      </c>
      <c r="D1860" s="48" t="str">
        <f>IFERROR(INDEX(tbl_dateHistory[], MATCH(tbl_dailyDashboard[[#This Row],[runDate]:[runDate]], tbl_dateHistory[[runDate]:[runDate]], 0), MATCH(tbl_dailyDashboard[[#Headers],[avgBotRunTime]], tbl_dateHistory[#Headers], 0)), "-")</f>
        <v>x</v>
      </c>
      <c r="E1860" s="48" t="str">
        <f>IFERROR(INDEX(tbl_dateHistory[], MATCH(tbl_dailyDashboard[[#This Row],[runDate]:[runDate]], tbl_dateHistory[[runDate]:[runDate]], 0), MATCH(tbl_dailyDashboard[[#Headers],[avgTransactionTime]], tbl_dateHistory[#Headers], 0)), "-")</f>
        <v>x</v>
      </c>
      <c r="F1860" s="5" t="str">
        <f>IFERROR(INDEX(tbl_dateHistory[], MATCH(tbl_dailyDashboard[[#This Row],[runDate]:[runDate]], tbl_dateHistory[[runDate]:[runDate]], 0), MATCH(tbl_dailyDashboard[[#Headers],[botRuns]], tbl_dateHistory[#Headers], 0)), "-")</f>
        <v>x</v>
      </c>
      <c r="G1860" s="6" t="str">
        <f>IFERROR(INDEX(tbl_dateHistory[], MATCH(tbl_dailyDashboard[[#This Row],[runDate]:[runDate]], tbl_dateHistory[[runDate]:[runDate]], 0), MATCH(tbl_dailyDashboard[[#Headers],[totalTransactions]], tbl_dateHistory[#Headers], 0)), "-")</f>
        <v>x</v>
      </c>
      <c r="H1860" s="46" t="str">
        <f>IFERROR(INDEX(tbl_dateHistory[], MATCH(tbl_dailyDashboard[[#This Row],[runDate]:[runDate]], tbl_dateHistory[[runDate]:[runDate]], 0), MATCH(tbl_dailyDashboard[[#Headers],[percentSuccessful]], tbl_dateHistory[#Headers], 0)), "-")</f>
        <v>x</v>
      </c>
      <c r="I1860" s="46" t="str">
        <f>IFERROR(INDEX(tbl_dateHistory[], MATCH(tbl_dailyDashboard[[#This Row],[runDate]:[runDate]], tbl_dateHistory[[runDate]:[runDate]], 0), MATCH(tbl_dailyDashboard[[#Headers],[percentBRE]], tbl_dateHistory[#Headers], 0)), "-")</f>
        <v>x</v>
      </c>
      <c r="J1860" s="47" t="str">
        <f>IFERROR(INDEX(tbl_dateHistory[], MATCH(tbl_dailyDashboard[[#This Row],[runDate]:[runDate]], tbl_dateHistory[[runDate]:[runDate]], 0), MATCH(tbl_dailyDashboard[[#Headers],[percentSystemErrors]], tbl_dateHistory[#Headers], 0)), "-")</f>
        <v>x</v>
      </c>
      <c r="K1860" s="69"/>
    </row>
    <row r="1861" spans="2:11" x14ac:dyDescent="0.3">
      <c r="B1861" s="63"/>
      <c r="C1861" s="45" t="str">
        <f>IFERROR((INDEX(tbl_dateHistory[], tbl_dailyDashboard[[#This Row],[rowLookup]], 1)), "-")</f>
        <v>x</v>
      </c>
      <c r="D1861" s="48" t="str">
        <f>IFERROR(INDEX(tbl_dateHistory[], MATCH(tbl_dailyDashboard[[#This Row],[runDate]:[runDate]], tbl_dateHistory[[runDate]:[runDate]], 0), MATCH(tbl_dailyDashboard[[#Headers],[avgBotRunTime]], tbl_dateHistory[#Headers], 0)), "-")</f>
        <v>x</v>
      </c>
      <c r="E1861" s="48" t="str">
        <f>IFERROR(INDEX(tbl_dateHistory[], MATCH(tbl_dailyDashboard[[#This Row],[runDate]:[runDate]], tbl_dateHistory[[runDate]:[runDate]], 0), MATCH(tbl_dailyDashboard[[#Headers],[avgTransactionTime]], tbl_dateHistory[#Headers], 0)), "-")</f>
        <v>x</v>
      </c>
      <c r="F1861" s="5" t="str">
        <f>IFERROR(INDEX(tbl_dateHistory[], MATCH(tbl_dailyDashboard[[#This Row],[runDate]:[runDate]], tbl_dateHistory[[runDate]:[runDate]], 0), MATCH(tbl_dailyDashboard[[#Headers],[botRuns]], tbl_dateHistory[#Headers], 0)), "-")</f>
        <v>x</v>
      </c>
      <c r="G1861" s="6" t="str">
        <f>IFERROR(INDEX(tbl_dateHistory[], MATCH(tbl_dailyDashboard[[#This Row],[runDate]:[runDate]], tbl_dateHistory[[runDate]:[runDate]], 0), MATCH(tbl_dailyDashboard[[#Headers],[totalTransactions]], tbl_dateHistory[#Headers], 0)), "-")</f>
        <v>x</v>
      </c>
      <c r="H1861" s="46" t="str">
        <f>IFERROR(INDEX(tbl_dateHistory[], MATCH(tbl_dailyDashboard[[#This Row],[runDate]:[runDate]], tbl_dateHistory[[runDate]:[runDate]], 0), MATCH(tbl_dailyDashboard[[#Headers],[percentSuccessful]], tbl_dateHistory[#Headers], 0)), "-")</f>
        <v>x</v>
      </c>
      <c r="I1861" s="46" t="str">
        <f>IFERROR(INDEX(tbl_dateHistory[], MATCH(tbl_dailyDashboard[[#This Row],[runDate]:[runDate]], tbl_dateHistory[[runDate]:[runDate]], 0), MATCH(tbl_dailyDashboard[[#Headers],[percentBRE]], tbl_dateHistory[#Headers], 0)), "-")</f>
        <v>x</v>
      </c>
      <c r="J1861" s="47" t="str">
        <f>IFERROR(INDEX(tbl_dateHistory[], MATCH(tbl_dailyDashboard[[#This Row],[runDate]:[runDate]], tbl_dateHistory[[runDate]:[runDate]], 0), MATCH(tbl_dailyDashboard[[#Headers],[percentSystemErrors]], tbl_dateHistory[#Headers], 0)), "-")</f>
        <v>x</v>
      </c>
      <c r="K1861" s="69"/>
    </row>
    <row r="1862" spans="2:11" x14ac:dyDescent="0.3">
      <c r="B1862" s="63"/>
      <c r="C1862" s="45" t="str">
        <f>IFERROR((INDEX(tbl_dateHistory[], tbl_dailyDashboard[[#This Row],[rowLookup]], 1)), "-")</f>
        <v>x</v>
      </c>
      <c r="D1862" s="48" t="str">
        <f>IFERROR(INDEX(tbl_dateHistory[], MATCH(tbl_dailyDashboard[[#This Row],[runDate]:[runDate]], tbl_dateHistory[[runDate]:[runDate]], 0), MATCH(tbl_dailyDashboard[[#Headers],[avgBotRunTime]], tbl_dateHistory[#Headers], 0)), "-")</f>
        <v>x</v>
      </c>
      <c r="E1862" s="48" t="str">
        <f>IFERROR(INDEX(tbl_dateHistory[], MATCH(tbl_dailyDashboard[[#This Row],[runDate]:[runDate]], tbl_dateHistory[[runDate]:[runDate]], 0), MATCH(tbl_dailyDashboard[[#Headers],[avgTransactionTime]], tbl_dateHistory[#Headers], 0)), "-")</f>
        <v>x</v>
      </c>
      <c r="F1862" s="5" t="str">
        <f>IFERROR(INDEX(tbl_dateHistory[], MATCH(tbl_dailyDashboard[[#This Row],[runDate]:[runDate]], tbl_dateHistory[[runDate]:[runDate]], 0), MATCH(tbl_dailyDashboard[[#Headers],[botRuns]], tbl_dateHistory[#Headers], 0)), "-")</f>
        <v>x</v>
      </c>
      <c r="G1862" s="6" t="str">
        <f>IFERROR(INDEX(tbl_dateHistory[], MATCH(tbl_dailyDashboard[[#This Row],[runDate]:[runDate]], tbl_dateHistory[[runDate]:[runDate]], 0), MATCH(tbl_dailyDashboard[[#Headers],[totalTransactions]], tbl_dateHistory[#Headers], 0)), "-")</f>
        <v>x</v>
      </c>
      <c r="H1862" s="46" t="str">
        <f>IFERROR(INDEX(tbl_dateHistory[], MATCH(tbl_dailyDashboard[[#This Row],[runDate]:[runDate]], tbl_dateHistory[[runDate]:[runDate]], 0), MATCH(tbl_dailyDashboard[[#Headers],[percentSuccessful]], tbl_dateHistory[#Headers], 0)), "-")</f>
        <v>x</v>
      </c>
      <c r="I1862" s="46" t="str">
        <f>IFERROR(INDEX(tbl_dateHistory[], MATCH(tbl_dailyDashboard[[#This Row],[runDate]:[runDate]], tbl_dateHistory[[runDate]:[runDate]], 0), MATCH(tbl_dailyDashboard[[#Headers],[percentBRE]], tbl_dateHistory[#Headers], 0)), "-")</f>
        <v>x</v>
      </c>
      <c r="J1862" s="47" t="str">
        <f>IFERROR(INDEX(tbl_dateHistory[], MATCH(tbl_dailyDashboard[[#This Row],[runDate]:[runDate]], tbl_dateHistory[[runDate]:[runDate]], 0), MATCH(tbl_dailyDashboard[[#Headers],[percentSystemErrors]], tbl_dateHistory[#Headers], 0)), "-")</f>
        <v>x</v>
      </c>
      <c r="K1862" s="69"/>
    </row>
    <row r="1863" spans="2:11" x14ac:dyDescent="0.3">
      <c r="B1863" s="63"/>
      <c r="C1863" s="45" t="str">
        <f>IFERROR((INDEX(tbl_dateHistory[], tbl_dailyDashboard[[#This Row],[rowLookup]], 1)), "-")</f>
        <v>x</v>
      </c>
      <c r="D1863" s="48" t="str">
        <f>IFERROR(INDEX(tbl_dateHistory[], MATCH(tbl_dailyDashboard[[#This Row],[runDate]:[runDate]], tbl_dateHistory[[runDate]:[runDate]], 0), MATCH(tbl_dailyDashboard[[#Headers],[avgBotRunTime]], tbl_dateHistory[#Headers], 0)), "-")</f>
        <v>x</v>
      </c>
      <c r="E1863" s="48" t="str">
        <f>IFERROR(INDEX(tbl_dateHistory[], MATCH(tbl_dailyDashboard[[#This Row],[runDate]:[runDate]], tbl_dateHistory[[runDate]:[runDate]], 0), MATCH(tbl_dailyDashboard[[#Headers],[avgTransactionTime]], tbl_dateHistory[#Headers], 0)), "-")</f>
        <v>x</v>
      </c>
      <c r="F1863" s="5" t="str">
        <f>IFERROR(INDEX(tbl_dateHistory[], MATCH(tbl_dailyDashboard[[#This Row],[runDate]:[runDate]], tbl_dateHistory[[runDate]:[runDate]], 0), MATCH(tbl_dailyDashboard[[#Headers],[botRuns]], tbl_dateHistory[#Headers], 0)), "-")</f>
        <v>x</v>
      </c>
      <c r="G1863" s="6" t="str">
        <f>IFERROR(INDEX(tbl_dateHistory[], MATCH(tbl_dailyDashboard[[#This Row],[runDate]:[runDate]], tbl_dateHistory[[runDate]:[runDate]], 0), MATCH(tbl_dailyDashboard[[#Headers],[totalTransactions]], tbl_dateHistory[#Headers], 0)), "-")</f>
        <v>x</v>
      </c>
      <c r="H1863" s="46" t="str">
        <f>IFERROR(INDEX(tbl_dateHistory[], MATCH(tbl_dailyDashboard[[#This Row],[runDate]:[runDate]], tbl_dateHistory[[runDate]:[runDate]], 0), MATCH(tbl_dailyDashboard[[#Headers],[percentSuccessful]], tbl_dateHistory[#Headers], 0)), "-")</f>
        <v>x</v>
      </c>
      <c r="I1863" s="46" t="str">
        <f>IFERROR(INDEX(tbl_dateHistory[], MATCH(tbl_dailyDashboard[[#This Row],[runDate]:[runDate]], tbl_dateHistory[[runDate]:[runDate]], 0), MATCH(tbl_dailyDashboard[[#Headers],[percentBRE]], tbl_dateHistory[#Headers], 0)), "-")</f>
        <v>x</v>
      </c>
      <c r="J1863" s="47" t="str">
        <f>IFERROR(INDEX(tbl_dateHistory[], MATCH(tbl_dailyDashboard[[#This Row],[runDate]:[runDate]], tbl_dateHistory[[runDate]:[runDate]], 0), MATCH(tbl_dailyDashboard[[#Headers],[percentSystemErrors]], tbl_dateHistory[#Headers], 0)), "-")</f>
        <v>x</v>
      </c>
      <c r="K1863" s="69"/>
    </row>
    <row r="1864" spans="2:11" x14ac:dyDescent="0.3">
      <c r="B1864" s="63"/>
      <c r="C1864" s="45" t="str">
        <f>IFERROR((INDEX(tbl_dateHistory[], tbl_dailyDashboard[[#This Row],[rowLookup]], 1)), "-")</f>
        <v>x</v>
      </c>
      <c r="D1864" s="48" t="str">
        <f>IFERROR(INDEX(tbl_dateHistory[], MATCH(tbl_dailyDashboard[[#This Row],[runDate]:[runDate]], tbl_dateHistory[[runDate]:[runDate]], 0), MATCH(tbl_dailyDashboard[[#Headers],[avgBotRunTime]], tbl_dateHistory[#Headers], 0)), "-")</f>
        <v>x</v>
      </c>
      <c r="E1864" s="48" t="str">
        <f>IFERROR(INDEX(tbl_dateHistory[], MATCH(tbl_dailyDashboard[[#This Row],[runDate]:[runDate]], tbl_dateHistory[[runDate]:[runDate]], 0), MATCH(tbl_dailyDashboard[[#Headers],[avgTransactionTime]], tbl_dateHistory[#Headers], 0)), "-")</f>
        <v>x</v>
      </c>
      <c r="F1864" s="5" t="str">
        <f>IFERROR(INDEX(tbl_dateHistory[], MATCH(tbl_dailyDashboard[[#This Row],[runDate]:[runDate]], tbl_dateHistory[[runDate]:[runDate]], 0), MATCH(tbl_dailyDashboard[[#Headers],[botRuns]], tbl_dateHistory[#Headers], 0)), "-")</f>
        <v>x</v>
      </c>
      <c r="G1864" s="6" t="str">
        <f>IFERROR(INDEX(tbl_dateHistory[], MATCH(tbl_dailyDashboard[[#This Row],[runDate]:[runDate]], tbl_dateHistory[[runDate]:[runDate]], 0), MATCH(tbl_dailyDashboard[[#Headers],[totalTransactions]], tbl_dateHistory[#Headers], 0)), "-")</f>
        <v>x</v>
      </c>
      <c r="H1864" s="46" t="str">
        <f>IFERROR(INDEX(tbl_dateHistory[], MATCH(tbl_dailyDashboard[[#This Row],[runDate]:[runDate]], tbl_dateHistory[[runDate]:[runDate]], 0), MATCH(tbl_dailyDashboard[[#Headers],[percentSuccessful]], tbl_dateHistory[#Headers], 0)), "-")</f>
        <v>x</v>
      </c>
      <c r="I1864" s="46" t="str">
        <f>IFERROR(INDEX(tbl_dateHistory[], MATCH(tbl_dailyDashboard[[#This Row],[runDate]:[runDate]], tbl_dateHistory[[runDate]:[runDate]], 0), MATCH(tbl_dailyDashboard[[#Headers],[percentBRE]], tbl_dateHistory[#Headers], 0)), "-")</f>
        <v>x</v>
      </c>
      <c r="J1864" s="47" t="str">
        <f>IFERROR(INDEX(tbl_dateHistory[], MATCH(tbl_dailyDashboard[[#This Row],[runDate]:[runDate]], tbl_dateHistory[[runDate]:[runDate]], 0), MATCH(tbl_dailyDashboard[[#Headers],[percentSystemErrors]], tbl_dateHistory[#Headers], 0)), "-")</f>
        <v>x</v>
      </c>
      <c r="K1864" s="69"/>
    </row>
    <row r="1865" spans="2:11" x14ac:dyDescent="0.3">
      <c r="B1865" s="63"/>
      <c r="C1865" s="45" t="str">
        <f>IFERROR((INDEX(tbl_dateHistory[], tbl_dailyDashboard[[#This Row],[rowLookup]], 1)), "-")</f>
        <v>x</v>
      </c>
      <c r="D1865" s="48" t="str">
        <f>IFERROR(INDEX(tbl_dateHistory[], MATCH(tbl_dailyDashboard[[#This Row],[runDate]:[runDate]], tbl_dateHistory[[runDate]:[runDate]], 0), MATCH(tbl_dailyDashboard[[#Headers],[avgBotRunTime]], tbl_dateHistory[#Headers], 0)), "-")</f>
        <v>x</v>
      </c>
      <c r="E1865" s="48" t="str">
        <f>IFERROR(INDEX(tbl_dateHistory[], MATCH(tbl_dailyDashboard[[#This Row],[runDate]:[runDate]], tbl_dateHistory[[runDate]:[runDate]], 0), MATCH(tbl_dailyDashboard[[#Headers],[avgTransactionTime]], tbl_dateHistory[#Headers], 0)), "-")</f>
        <v>x</v>
      </c>
      <c r="F1865" s="5" t="str">
        <f>IFERROR(INDEX(tbl_dateHistory[], MATCH(tbl_dailyDashboard[[#This Row],[runDate]:[runDate]], tbl_dateHistory[[runDate]:[runDate]], 0), MATCH(tbl_dailyDashboard[[#Headers],[botRuns]], tbl_dateHistory[#Headers], 0)), "-")</f>
        <v>x</v>
      </c>
      <c r="G1865" s="6" t="str">
        <f>IFERROR(INDEX(tbl_dateHistory[], MATCH(tbl_dailyDashboard[[#This Row],[runDate]:[runDate]], tbl_dateHistory[[runDate]:[runDate]], 0), MATCH(tbl_dailyDashboard[[#Headers],[totalTransactions]], tbl_dateHistory[#Headers], 0)), "-")</f>
        <v>x</v>
      </c>
      <c r="H1865" s="46" t="str">
        <f>IFERROR(INDEX(tbl_dateHistory[], MATCH(tbl_dailyDashboard[[#This Row],[runDate]:[runDate]], tbl_dateHistory[[runDate]:[runDate]], 0), MATCH(tbl_dailyDashboard[[#Headers],[percentSuccessful]], tbl_dateHistory[#Headers], 0)), "-")</f>
        <v>x</v>
      </c>
      <c r="I1865" s="46" t="str">
        <f>IFERROR(INDEX(tbl_dateHistory[], MATCH(tbl_dailyDashboard[[#This Row],[runDate]:[runDate]], tbl_dateHistory[[runDate]:[runDate]], 0), MATCH(tbl_dailyDashboard[[#Headers],[percentBRE]], tbl_dateHistory[#Headers], 0)), "-")</f>
        <v>x</v>
      </c>
      <c r="J1865" s="47" t="str">
        <f>IFERROR(INDEX(tbl_dateHistory[], MATCH(tbl_dailyDashboard[[#This Row],[runDate]:[runDate]], tbl_dateHistory[[runDate]:[runDate]], 0), MATCH(tbl_dailyDashboard[[#Headers],[percentSystemErrors]], tbl_dateHistory[#Headers], 0)), "-")</f>
        <v>x</v>
      </c>
      <c r="K1865" s="69"/>
    </row>
    <row r="1866" spans="2:11" x14ac:dyDescent="0.3">
      <c r="B1866" s="63"/>
      <c r="C1866" s="45" t="str">
        <f>IFERROR((INDEX(tbl_dateHistory[], tbl_dailyDashboard[[#This Row],[rowLookup]], 1)), "-")</f>
        <v>x</v>
      </c>
      <c r="D1866" s="48" t="str">
        <f>IFERROR(INDEX(tbl_dateHistory[], MATCH(tbl_dailyDashboard[[#This Row],[runDate]:[runDate]], tbl_dateHistory[[runDate]:[runDate]], 0), MATCH(tbl_dailyDashboard[[#Headers],[avgBotRunTime]], tbl_dateHistory[#Headers], 0)), "-")</f>
        <v>x</v>
      </c>
      <c r="E1866" s="48" t="str">
        <f>IFERROR(INDEX(tbl_dateHistory[], MATCH(tbl_dailyDashboard[[#This Row],[runDate]:[runDate]], tbl_dateHistory[[runDate]:[runDate]], 0), MATCH(tbl_dailyDashboard[[#Headers],[avgTransactionTime]], tbl_dateHistory[#Headers], 0)), "-")</f>
        <v>x</v>
      </c>
      <c r="F1866" s="5" t="str">
        <f>IFERROR(INDEX(tbl_dateHistory[], MATCH(tbl_dailyDashboard[[#This Row],[runDate]:[runDate]], tbl_dateHistory[[runDate]:[runDate]], 0), MATCH(tbl_dailyDashboard[[#Headers],[botRuns]], tbl_dateHistory[#Headers], 0)), "-")</f>
        <v>x</v>
      </c>
      <c r="G1866" s="6" t="str">
        <f>IFERROR(INDEX(tbl_dateHistory[], MATCH(tbl_dailyDashboard[[#This Row],[runDate]:[runDate]], tbl_dateHistory[[runDate]:[runDate]], 0), MATCH(tbl_dailyDashboard[[#Headers],[totalTransactions]], tbl_dateHistory[#Headers], 0)), "-")</f>
        <v>x</v>
      </c>
      <c r="H1866" s="46" t="str">
        <f>IFERROR(INDEX(tbl_dateHistory[], MATCH(tbl_dailyDashboard[[#This Row],[runDate]:[runDate]], tbl_dateHistory[[runDate]:[runDate]], 0), MATCH(tbl_dailyDashboard[[#Headers],[percentSuccessful]], tbl_dateHistory[#Headers], 0)), "-")</f>
        <v>x</v>
      </c>
      <c r="I1866" s="46" t="str">
        <f>IFERROR(INDEX(tbl_dateHistory[], MATCH(tbl_dailyDashboard[[#This Row],[runDate]:[runDate]], tbl_dateHistory[[runDate]:[runDate]], 0), MATCH(tbl_dailyDashboard[[#Headers],[percentBRE]], tbl_dateHistory[#Headers], 0)), "-")</f>
        <v>x</v>
      </c>
      <c r="J1866" s="47" t="str">
        <f>IFERROR(INDEX(tbl_dateHistory[], MATCH(tbl_dailyDashboard[[#This Row],[runDate]:[runDate]], tbl_dateHistory[[runDate]:[runDate]], 0), MATCH(tbl_dailyDashboard[[#Headers],[percentSystemErrors]], tbl_dateHistory[#Headers], 0)), "-")</f>
        <v>x</v>
      </c>
      <c r="K1866" s="69"/>
    </row>
    <row r="1867" spans="2:11" x14ac:dyDescent="0.3">
      <c r="B1867" s="63"/>
      <c r="C1867" s="45" t="str">
        <f>IFERROR((INDEX(tbl_dateHistory[], tbl_dailyDashboard[[#This Row],[rowLookup]], 1)), "-")</f>
        <v>x</v>
      </c>
      <c r="D1867" s="48" t="str">
        <f>IFERROR(INDEX(tbl_dateHistory[], MATCH(tbl_dailyDashboard[[#This Row],[runDate]:[runDate]], tbl_dateHistory[[runDate]:[runDate]], 0), MATCH(tbl_dailyDashboard[[#Headers],[avgBotRunTime]], tbl_dateHistory[#Headers], 0)), "-")</f>
        <v>x</v>
      </c>
      <c r="E1867" s="48" t="str">
        <f>IFERROR(INDEX(tbl_dateHistory[], MATCH(tbl_dailyDashboard[[#This Row],[runDate]:[runDate]], tbl_dateHistory[[runDate]:[runDate]], 0), MATCH(tbl_dailyDashboard[[#Headers],[avgTransactionTime]], tbl_dateHistory[#Headers], 0)), "-")</f>
        <v>x</v>
      </c>
      <c r="F1867" s="5" t="str">
        <f>IFERROR(INDEX(tbl_dateHistory[], MATCH(tbl_dailyDashboard[[#This Row],[runDate]:[runDate]], tbl_dateHistory[[runDate]:[runDate]], 0), MATCH(tbl_dailyDashboard[[#Headers],[botRuns]], tbl_dateHistory[#Headers], 0)), "-")</f>
        <v>x</v>
      </c>
      <c r="G1867" s="6" t="str">
        <f>IFERROR(INDEX(tbl_dateHistory[], MATCH(tbl_dailyDashboard[[#This Row],[runDate]:[runDate]], tbl_dateHistory[[runDate]:[runDate]], 0), MATCH(tbl_dailyDashboard[[#Headers],[totalTransactions]], tbl_dateHistory[#Headers], 0)), "-")</f>
        <v>x</v>
      </c>
      <c r="H1867" s="46" t="str">
        <f>IFERROR(INDEX(tbl_dateHistory[], MATCH(tbl_dailyDashboard[[#This Row],[runDate]:[runDate]], tbl_dateHistory[[runDate]:[runDate]], 0), MATCH(tbl_dailyDashboard[[#Headers],[percentSuccessful]], tbl_dateHistory[#Headers], 0)), "-")</f>
        <v>x</v>
      </c>
      <c r="I1867" s="46" t="str">
        <f>IFERROR(INDEX(tbl_dateHistory[], MATCH(tbl_dailyDashboard[[#This Row],[runDate]:[runDate]], tbl_dateHistory[[runDate]:[runDate]], 0), MATCH(tbl_dailyDashboard[[#Headers],[percentBRE]], tbl_dateHistory[#Headers], 0)), "-")</f>
        <v>x</v>
      </c>
      <c r="J1867" s="47" t="str">
        <f>IFERROR(INDEX(tbl_dateHistory[], MATCH(tbl_dailyDashboard[[#This Row],[runDate]:[runDate]], tbl_dateHistory[[runDate]:[runDate]], 0), MATCH(tbl_dailyDashboard[[#Headers],[percentSystemErrors]], tbl_dateHistory[#Headers], 0)), "-")</f>
        <v>x</v>
      </c>
      <c r="K1867" s="69"/>
    </row>
    <row r="1868" spans="2:11" x14ac:dyDescent="0.3">
      <c r="B1868" s="63"/>
      <c r="C1868" s="45" t="str">
        <f>IFERROR((INDEX(tbl_dateHistory[], tbl_dailyDashboard[[#This Row],[rowLookup]], 1)), "-")</f>
        <v>x</v>
      </c>
      <c r="D1868" s="48" t="str">
        <f>IFERROR(INDEX(tbl_dateHistory[], MATCH(tbl_dailyDashboard[[#This Row],[runDate]:[runDate]], tbl_dateHistory[[runDate]:[runDate]], 0), MATCH(tbl_dailyDashboard[[#Headers],[avgBotRunTime]], tbl_dateHistory[#Headers], 0)), "-")</f>
        <v>x</v>
      </c>
      <c r="E1868" s="48" t="str">
        <f>IFERROR(INDEX(tbl_dateHistory[], MATCH(tbl_dailyDashboard[[#This Row],[runDate]:[runDate]], tbl_dateHistory[[runDate]:[runDate]], 0), MATCH(tbl_dailyDashboard[[#Headers],[avgTransactionTime]], tbl_dateHistory[#Headers], 0)), "-")</f>
        <v>x</v>
      </c>
      <c r="F1868" s="5" t="str">
        <f>IFERROR(INDEX(tbl_dateHistory[], MATCH(tbl_dailyDashboard[[#This Row],[runDate]:[runDate]], tbl_dateHistory[[runDate]:[runDate]], 0), MATCH(tbl_dailyDashboard[[#Headers],[botRuns]], tbl_dateHistory[#Headers], 0)), "-")</f>
        <v>x</v>
      </c>
      <c r="G1868" s="6" t="str">
        <f>IFERROR(INDEX(tbl_dateHistory[], MATCH(tbl_dailyDashboard[[#This Row],[runDate]:[runDate]], tbl_dateHistory[[runDate]:[runDate]], 0), MATCH(tbl_dailyDashboard[[#Headers],[totalTransactions]], tbl_dateHistory[#Headers], 0)), "-")</f>
        <v>x</v>
      </c>
      <c r="H1868" s="46" t="str">
        <f>IFERROR(INDEX(tbl_dateHistory[], MATCH(tbl_dailyDashboard[[#This Row],[runDate]:[runDate]], tbl_dateHistory[[runDate]:[runDate]], 0), MATCH(tbl_dailyDashboard[[#Headers],[percentSuccessful]], tbl_dateHistory[#Headers], 0)), "-")</f>
        <v>x</v>
      </c>
      <c r="I1868" s="46" t="str">
        <f>IFERROR(INDEX(tbl_dateHistory[], MATCH(tbl_dailyDashboard[[#This Row],[runDate]:[runDate]], tbl_dateHistory[[runDate]:[runDate]], 0), MATCH(tbl_dailyDashboard[[#Headers],[percentBRE]], tbl_dateHistory[#Headers], 0)), "-")</f>
        <v>x</v>
      </c>
      <c r="J1868" s="47" t="str">
        <f>IFERROR(INDEX(tbl_dateHistory[], MATCH(tbl_dailyDashboard[[#This Row],[runDate]:[runDate]], tbl_dateHistory[[runDate]:[runDate]], 0), MATCH(tbl_dailyDashboard[[#Headers],[percentSystemErrors]], tbl_dateHistory[#Headers], 0)), "-")</f>
        <v>x</v>
      </c>
      <c r="K1868" s="69"/>
    </row>
    <row r="1869" spans="2:11" x14ac:dyDescent="0.3">
      <c r="B1869" s="63"/>
      <c r="C1869" s="45" t="str">
        <f>IFERROR((INDEX(tbl_dateHistory[], tbl_dailyDashboard[[#This Row],[rowLookup]], 1)), "-")</f>
        <v>x</v>
      </c>
      <c r="D1869" s="48" t="str">
        <f>IFERROR(INDEX(tbl_dateHistory[], MATCH(tbl_dailyDashboard[[#This Row],[runDate]:[runDate]], tbl_dateHistory[[runDate]:[runDate]], 0), MATCH(tbl_dailyDashboard[[#Headers],[avgBotRunTime]], tbl_dateHistory[#Headers], 0)), "-")</f>
        <v>x</v>
      </c>
      <c r="E1869" s="48" t="str">
        <f>IFERROR(INDEX(tbl_dateHistory[], MATCH(tbl_dailyDashboard[[#This Row],[runDate]:[runDate]], tbl_dateHistory[[runDate]:[runDate]], 0), MATCH(tbl_dailyDashboard[[#Headers],[avgTransactionTime]], tbl_dateHistory[#Headers], 0)), "-")</f>
        <v>x</v>
      </c>
      <c r="F1869" s="5" t="str">
        <f>IFERROR(INDEX(tbl_dateHistory[], MATCH(tbl_dailyDashboard[[#This Row],[runDate]:[runDate]], tbl_dateHistory[[runDate]:[runDate]], 0), MATCH(tbl_dailyDashboard[[#Headers],[botRuns]], tbl_dateHistory[#Headers], 0)), "-")</f>
        <v>x</v>
      </c>
      <c r="G1869" s="6" t="str">
        <f>IFERROR(INDEX(tbl_dateHistory[], MATCH(tbl_dailyDashboard[[#This Row],[runDate]:[runDate]], tbl_dateHistory[[runDate]:[runDate]], 0), MATCH(tbl_dailyDashboard[[#Headers],[totalTransactions]], tbl_dateHistory[#Headers], 0)), "-")</f>
        <v>x</v>
      </c>
      <c r="H1869" s="46" t="str">
        <f>IFERROR(INDEX(tbl_dateHistory[], MATCH(tbl_dailyDashboard[[#This Row],[runDate]:[runDate]], tbl_dateHistory[[runDate]:[runDate]], 0), MATCH(tbl_dailyDashboard[[#Headers],[percentSuccessful]], tbl_dateHistory[#Headers], 0)), "-")</f>
        <v>x</v>
      </c>
      <c r="I1869" s="46" t="str">
        <f>IFERROR(INDEX(tbl_dateHistory[], MATCH(tbl_dailyDashboard[[#This Row],[runDate]:[runDate]], tbl_dateHistory[[runDate]:[runDate]], 0), MATCH(tbl_dailyDashboard[[#Headers],[percentBRE]], tbl_dateHistory[#Headers], 0)), "-")</f>
        <v>x</v>
      </c>
      <c r="J1869" s="47" t="str">
        <f>IFERROR(INDEX(tbl_dateHistory[], MATCH(tbl_dailyDashboard[[#This Row],[runDate]:[runDate]], tbl_dateHistory[[runDate]:[runDate]], 0), MATCH(tbl_dailyDashboard[[#Headers],[percentSystemErrors]], tbl_dateHistory[#Headers], 0)), "-")</f>
        <v>x</v>
      </c>
      <c r="K1869" s="69"/>
    </row>
    <row r="1870" spans="2:11" x14ac:dyDescent="0.3">
      <c r="B1870" s="63"/>
      <c r="C1870" s="45" t="str">
        <f>IFERROR((INDEX(tbl_dateHistory[], tbl_dailyDashboard[[#This Row],[rowLookup]], 1)), "-")</f>
        <v>x</v>
      </c>
      <c r="D1870" s="48" t="str">
        <f>IFERROR(INDEX(tbl_dateHistory[], MATCH(tbl_dailyDashboard[[#This Row],[runDate]:[runDate]], tbl_dateHistory[[runDate]:[runDate]], 0), MATCH(tbl_dailyDashboard[[#Headers],[avgBotRunTime]], tbl_dateHistory[#Headers], 0)), "-")</f>
        <v>x</v>
      </c>
      <c r="E1870" s="48" t="str">
        <f>IFERROR(INDEX(tbl_dateHistory[], MATCH(tbl_dailyDashboard[[#This Row],[runDate]:[runDate]], tbl_dateHistory[[runDate]:[runDate]], 0), MATCH(tbl_dailyDashboard[[#Headers],[avgTransactionTime]], tbl_dateHistory[#Headers], 0)), "-")</f>
        <v>x</v>
      </c>
      <c r="F1870" s="5" t="str">
        <f>IFERROR(INDEX(tbl_dateHistory[], MATCH(tbl_dailyDashboard[[#This Row],[runDate]:[runDate]], tbl_dateHistory[[runDate]:[runDate]], 0), MATCH(tbl_dailyDashboard[[#Headers],[botRuns]], tbl_dateHistory[#Headers], 0)), "-")</f>
        <v>x</v>
      </c>
      <c r="G1870" s="6" t="str">
        <f>IFERROR(INDEX(tbl_dateHistory[], MATCH(tbl_dailyDashboard[[#This Row],[runDate]:[runDate]], tbl_dateHistory[[runDate]:[runDate]], 0), MATCH(tbl_dailyDashboard[[#Headers],[totalTransactions]], tbl_dateHistory[#Headers], 0)), "-")</f>
        <v>x</v>
      </c>
      <c r="H1870" s="46" t="str">
        <f>IFERROR(INDEX(tbl_dateHistory[], MATCH(tbl_dailyDashboard[[#This Row],[runDate]:[runDate]], tbl_dateHistory[[runDate]:[runDate]], 0), MATCH(tbl_dailyDashboard[[#Headers],[percentSuccessful]], tbl_dateHistory[#Headers], 0)), "-")</f>
        <v>x</v>
      </c>
      <c r="I1870" s="46" t="str">
        <f>IFERROR(INDEX(tbl_dateHistory[], MATCH(tbl_dailyDashboard[[#This Row],[runDate]:[runDate]], tbl_dateHistory[[runDate]:[runDate]], 0), MATCH(tbl_dailyDashboard[[#Headers],[percentBRE]], tbl_dateHistory[#Headers], 0)), "-")</f>
        <v>x</v>
      </c>
      <c r="J1870" s="47" t="str">
        <f>IFERROR(INDEX(tbl_dateHistory[], MATCH(tbl_dailyDashboard[[#This Row],[runDate]:[runDate]], tbl_dateHistory[[runDate]:[runDate]], 0), MATCH(tbl_dailyDashboard[[#Headers],[percentSystemErrors]], tbl_dateHistory[#Headers], 0)), "-")</f>
        <v>x</v>
      </c>
      <c r="K1870" s="69"/>
    </row>
    <row r="1871" spans="2:11" x14ac:dyDescent="0.3">
      <c r="B1871" s="63"/>
      <c r="C1871" s="45" t="str">
        <f>IFERROR((INDEX(tbl_dateHistory[], tbl_dailyDashboard[[#This Row],[rowLookup]], 1)), "-")</f>
        <v>x</v>
      </c>
      <c r="D1871" s="48" t="str">
        <f>IFERROR(INDEX(tbl_dateHistory[], MATCH(tbl_dailyDashboard[[#This Row],[runDate]:[runDate]], tbl_dateHistory[[runDate]:[runDate]], 0), MATCH(tbl_dailyDashboard[[#Headers],[avgBotRunTime]], tbl_dateHistory[#Headers], 0)), "-")</f>
        <v>x</v>
      </c>
      <c r="E1871" s="48" t="str">
        <f>IFERROR(INDEX(tbl_dateHistory[], MATCH(tbl_dailyDashboard[[#This Row],[runDate]:[runDate]], tbl_dateHistory[[runDate]:[runDate]], 0), MATCH(tbl_dailyDashboard[[#Headers],[avgTransactionTime]], tbl_dateHistory[#Headers], 0)), "-")</f>
        <v>x</v>
      </c>
      <c r="F1871" s="5" t="str">
        <f>IFERROR(INDEX(tbl_dateHistory[], MATCH(tbl_dailyDashboard[[#This Row],[runDate]:[runDate]], tbl_dateHistory[[runDate]:[runDate]], 0), MATCH(tbl_dailyDashboard[[#Headers],[botRuns]], tbl_dateHistory[#Headers], 0)), "-")</f>
        <v>x</v>
      </c>
      <c r="G1871" s="6" t="str">
        <f>IFERROR(INDEX(tbl_dateHistory[], MATCH(tbl_dailyDashboard[[#This Row],[runDate]:[runDate]], tbl_dateHistory[[runDate]:[runDate]], 0), MATCH(tbl_dailyDashboard[[#Headers],[totalTransactions]], tbl_dateHistory[#Headers], 0)), "-")</f>
        <v>x</v>
      </c>
      <c r="H1871" s="46" t="str">
        <f>IFERROR(INDEX(tbl_dateHistory[], MATCH(tbl_dailyDashboard[[#This Row],[runDate]:[runDate]], tbl_dateHistory[[runDate]:[runDate]], 0), MATCH(tbl_dailyDashboard[[#Headers],[percentSuccessful]], tbl_dateHistory[#Headers], 0)), "-")</f>
        <v>x</v>
      </c>
      <c r="I1871" s="46" t="str">
        <f>IFERROR(INDEX(tbl_dateHistory[], MATCH(tbl_dailyDashboard[[#This Row],[runDate]:[runDate]], tbl_dateHistory[[runDate]:[runDate]], 0), MATCH(tbl_dailyDashboard[[#Headers],[percentBRE]], tbl_dateHistory[#Headers], 0)), "-")</f>
        <v>x</v>
      </c>
      <c r="J1871" s="47" t="str">
        <f>IFERROR(INDEX(tbl_dateHistory[], MATCH(tbl_dailyDashboard[[#This Row],[runDate]:[runDate]], tbl_dateHistory[[runDate]:[runDate]], 0), MATCH(tbl_dailyDashboard[[#Headers],[percentSystemErrors]], tbl_dateHistory[#Headers], 0)), "-")</f>
        <v>x</v>
      </c>
      <c r="K1871" s="69"/>
    </row>
    <row r="1872" spans="2:11" x14ac:dyDescent="0.3">
      <c r="B1872" s="63"/>
      <c r="C1872" s="45" t="str">
        <f>IFERROR((INDEX(tbl_dateHistory[], tbl_dailyDashboard[[#This Row],[rowLookup]], 1)), "-")</f>
        <v>x</v>
      </c>
      <c r="D1872" s="48" t="str">
        <f>IFERROR(INDEX(tbl_dateHistory[], MATCH(tbl_dailyDashboard[[#This Row],[runDate]:[runDate]], tbl_dateHistory[[runDate]:[runDate]], 0), MATCH(tbl_dailyDashboard[[#Headers],[avgBotRunTime]], tbl_dateHistory[#Headers], 0)), "-")</f>
        <v>x</v>
      </c>
      <c r="E1872" s="48" t="str">
        <f>IFERROR(INDEX(tbl_dateHistory[], MATCH(tbl_dailyDashboard[[#This Row],[runDate]:[runDate]], tbl_dateHistory[[runDate]:[runDate]], 0), MATCH(tbl_dailyDashboard[[#Headers],[avgTransactionTime]], tbl_dateHistory[#Headers], 0)), "-")</f>
        <v>x</v>
      </c>
      <c r="F1872" s="5" t="str">
        <f>IFERROR(INDEX(tbl_dateHistory[], MATCH(tbl_dailyDashboard[[#This Row],[runDate]:[runDate]], tbl_dateHistory[[runDate]:[runDate]], 0), MATCH(tbl_dailyDashboard[[#Headers],[botRuns]], tbl_dateHistory[#Headers], 0)), "-")</f>
        <v>x</v>
      </c>
      <c r="G1872" s="6" t="str">
        <f>IFERROR(INDEX(tbl_dateHistory[], MATCH(tbl_dailyDashboard[[#This Row],[runDate]:[runDate]], tbl_dateHistory[[runDate]:[runDate]], 0), MATCH(tbl_dailyDashboard[[#Headers],[totalTransactions]], tbl_dateHistory[#Headers], 0)), "-")</f>
        <v>x</v>
      </c>
      <c r="H1872" s="46" t="str">
        <f>IFERROR(INDEX(tbl_dateHistory[], MATCH(tbl_dailyDashboard[[#This Row],[runDate]:[runDate]], tbl_dateHistory[[runDate]:[runDate]], 0), MATCH(tbl_dailyDashboard[[#Headers],[percentSuccessful]], tbl_dateHistory[#Headers], 0)), "-")</f>
        <v>x</v>
      </c>
      <c r="I1872" s="46" t="str">
        <f>IFERROR(INDEX(tbl_dateHistory[], MATCH(tbl_dailyDashboard[[#This Row],[runDate]:[runDate]], tbl_dateHistory[[runDate]:[runDate]], 0), MATCH(tbl_dailyDashboard[[#Headers],[percentBRE]], tbl_dateHistory[#Headers], 0)), "-")</f>
        <v>x</v>
      </c>
      <c r="J1872" s="47" t="str">
        <f>IFERROR(INDEX(tbl_dateHistory[], MATCH(tbl_dailyDashboard[[#This Row],[runDate]:[runDate]], tbl_dateHistory[[runDate]:[runDate]], 0), MATCH(tbl_dailyDashboard[[#Headers],[percentSystemErrors]], tbl_dateHistory[#Headers], 0)), "-")</f>
        <v>x</v>
      </c>
      <c r="K1872" s="69"/>
    </row>
    <row r="1873" spans="2:11" x14ac:dyDescent="0.3">
      <c r="B1873" s="63"/>
      <c r="C1873" s="45" t="str">
        <f>IFERROR((INDEX(tbl_dateHistory[], tbl_dailyDashboard[[#This Row],[rowLookup]], 1)), "-")</f>
        <v>x</v>
      </c>
      <c r="D1873" s="48" t="str">
        <f>IFERROR(INDEX(tbl_dateHistory[], MATCH(tbl_dailyDashboard[[#This Row],[runDate]:[runDate]], tbl_dateHistory[[runDate]:[runDate]], 0), MATCH(tbl_dailyDashboard[[#Headers],[avgBotRunTime]], tbl_dateHistory[#Headers], 0)), "-")</f>
        <v>x</v>
      </c>
      <c r="E1873" s="48" t="str">
        <f>IFERROR(INDEX(tbl_dateHistory[], MATCH(tbl_dailyDashboard[[#This Row],[runDate]:[runDate]], tbl_dateHistory[[runDate]:[runDate]], 0), MATCH(tbl_dailyDashboard[[#Headers],[avgTransactionTime]], tbl_dateHistory[#Headers], 0)), "-")</f>
        <v>x</v>
      </c>
      <c r="F1873" s="5" t="str">
        <f>IFERROR(INDEX(tbl_dateHistory[], MATCH(tbl_dailyDashboard[[#This Row],[runDate]:[runDate]], tbl_dateHistory[[runDate]:[runDate]], 0), MATCH(tbl_dailyDashboard[[#Headers],[botRuns]], tbl_dateHistory[#Headers], 0)), "-")</f>
        <v>x</v>
      </c>
      <c r="G1873" s="6" t="str">
        <f>IFERROR(INDEX(tbl_dateHistory[], MATCH(tbl_dailyDashboard[[#This Row],[runDate]:[runDate]], tbl_dateHistory[[runDate]:[runDate]], 0), MATCH(tbl_dailyDashboard[[#Headers],[totalTransactions]], tbl_dateHistory[#Headers], 0)), "-")</f>
        <v>x</v>
      </c>
      <c r="H1873" s="46" t="str">
        <f>IFERROR(INDEX(tbl_dateHistory[], MATCH(tbl_dailyDashboard[[#This Row],[runDate]:[runDate]], tbl_dateHistory[[runDate]:[runDate]], 0), MATCH(tbl_dailyDashboard[[#Headers],[percentSuccessful]], tbl_dateHistory[#Headers], 0)), "-")</f>
        <v>x</v>
      </c>
      <c r="I1873" s="46" t="str">
        <f>IFERROR(INDEX(tbl_dateHistory[], MATCH(tbl_dailyDashboard[[#This Row],[runDate]:[runDate]], tbl_dateHistory[[runDate]:[runDate]], 0), MATCH(tbl_dailyDashboard[[#Headers],[percentBRE]], tbl_dateHistory[#Headers], 0)), "-")</f>
        <v>x</v>
      </c>
      <c r="J1873" s="47" t="str">
        <f>IFERROR(INDEX(tbl_dateHistory[], MATCH(tbl_dailyDashboard[[#This Row],[runDate]:[runDate]], tbl_dateHistory[[runDate]:[runDate]], 0), MATCH(tbl_dailyDashboard[[#Headers],[percentSystemErrors]], tbl_dateHistory[#Headers], 0)), "-")</f>
        <v>x</v>
      </c>
      <c r="K1873" s="69"/>
    </row>
    <row r="1874" spans="2:11" x14ac:dyDescent="0.3">
      <c r="B1874" s="63"/>
      <c r="C1874" s="45" t="str">
        <f>IFERROR((INDEX(tbl_dateHistory[], tbl_dailyDashboard[[#This Row],[rowLookup]], 1)), "-")</f>
        <v>x</v>
      </c>
      <c r="D1874" s="48" t="str">
        <f>IFERROR(INDEX(tbl_dateHistory[], MATCH(tbl_dailyDashboard[[#This Row],[runDate]:[runDate]], tbl_dateHistory[[runDate]:[runDate]], 0), MATCH(tbl_dailyDashboard[[#Headers],[avgBotRunTime]], tbl_dateHistory[#Headers], 0)), "-")</f>
        <v>x</v>
      </c>
      <c r="E1874" s="48" t="str">
        <f>IFERROR(INDEX(tbl_dateHistory[], MATCH(tbl_dailyDashboard[[#This Row],[runDate]:[runDate]], tbl_dateHistory[[runDate]:[runDate]], 0), MATCH(tbl_dailyDashboard[[#Headers],[avgTransactionTime]], tbl_dateHistory[#Headers], 0)), "-")</f>
        <v>x</v>
      </c>
      <c r="F1874" s="5" t="str">
        <f>IFERROR(INDEX(tbl_dateHistory[], MATCH(tbl_dailyDashboard[[#This Row],[runDate]:[runDate]], tbl_dateHistory[[runDate]:[runDate]], 0), MATCH(tbl_dailyDashboard[[#Headers],[botRuns]], tbl_dateHistory[#Headers], 0)), "-")</f>
        <v>x</v>
      </c>
      <c r="G1874" s="6" t="str">
        <f>IFERROR(INDEX(tbl_dateHistory[], MATCH(tbl_dailyDashboard[[#This Row],[runDate]:[runDate]], tbl_dateHistory[[runDate]:[runDate]], 0), MATCH(tbl_dailyDashboard[[#Headers],[totalTransactions]], tbl_dateHistory[#Headers], 0)), "-")</f>
        <v>x</v>
      </c>
      <c r="H1874" s="46" t="str">
        <f>IFERROR(INDEX(tbl_dateHistory[], MATCH(tbl_dailyDashboard[[#This Row],[runDate]:[runDate]], tbl_dateHistory[[runDate]:[runDate]], 0), MATCH(tbl_dailyDashboard[[#Headers],[percentSuccessful]], tbl_dateHistory[#Headers], 0)), "-")</f>
        <v>x</v>
      </c>
      <c r="I1874" s="46" t="str">
        <f>IFERROR(INDEX(tbl_dateHistory[], MATCH(tbl_dailyDashboard[[#This Row],[runDate]:[runDate]], tbl_dateHistory[[runDate]:[runDate]], 0), MATCH(tbl_dailyDashboard[[#Headers],[percentBRE]], tbl_dateHistory[#Headers], 0)), "-")</f>
        <v>x</v>
      </c>
      <c r="J1874" s="47" t="str">
        <f>IFERROR(INDEX(tbl_dateHistory[], MATCH(tbl_dailyDashboard[[#This Row],[runDate]:[runDate]], tbl_dateHistory[[runDate]:[runDate]], 0), MATCH(tbl_dailyDashboard[[#Headers],[percentSystemErrors]], tbl_dateHistory[#Headers], 0)), "-")</f>
        <v>x</v>
      </c>
      <c r="K1874" s="69"/>
    </row>
    <row r="1875" spans="2:11" x14ac:dyDescent="0.3">
      <c r="B1875" s="63"/>
      <c r="C1875" s="45" t="str">
        <f>IFERROR((INDEX(tbl_dateHistory[], tbl_dailyDashboard[[#This Row],[rowLookup]], 1)), "-")</f>
        <v>x</v>
      </c>
      <c r="D1875" s="48" t="str">
        <f>IFERROR(INDEX(tbl_dateHistory[], MATCH(tbl_dailyDashboard[[#This Row],[runDate]:[runDate]], tbl_dateHistory[[runDate]:[runDate]], 0), MATCH(tbl_dailyDashboard[[#Headers],[avgBotRunTime]], tbl_dateHistory[#Headers], 0)), "-")</f>
        <v>x</v>
      </c>
      <c r="E1875" s="48" t="str">
        <f>IFERROR(INDEX(tbl_dateHistory[], MATCH(tbl_dailyDashboard[[#This Row],[runDate]:[runDate]], tbl_dateHistory[[runDate]:[runDate]], 0), MATCH(tbl_dailyDashboard[[#Headers],[avgTransactionTime]], tbl_dateHistory[#Headers], 0)), "-")</f>
        <v>x</v>
      </c>
      <c r="F1875" s="5" t="str">
        <f>IFERROR(INDEX(tbl_dateHistory[], MATCH(tbl_dailyDashboard[[#This Row],[runDate]:[runDate]], tbl_dateHistory[[runDate]:[runDate]], 0), MATCH(tbl_dailyDashboard[[#Headers],[botRuns]], tbl_dateHistory[#Headers], 0)), "-")</f>
        <v>x</v>
      </c>
      <c r="G1875" s="6" t="str">
        <f>IFERROR(INDEX(tbl_dateHistory[], MATCH(tbl_dailyDashboard[[#This Row],[runDate]:[runDate]], tbl_dateHistory[[runDate]:[runDate]], 0), MATCH(tbl_dailyDashboard[[#Headers],[totalTransactions]], tbl_dateHistory[#Headers], 0)), "-")</f>
        <v>x</v>
      </c>
      <c r="H1875" s="46" t="str">
        <f>IFERROR(INDEX(tbl_dateHistory[], MATCH(tbl_dailyDashboard[[#This Row],[runDate]:[runDate]], tbl_dateHistory[[runDate]:[runDate]], 0), MATCH(tbl_dailyDashboard[[#Headers],[percentSuccessful]], tbl_dateHistory[#Headers], 0)), "-")</f>
        <v>x</v>
      </c>
      <c r="I1875" s="46" t="str">
        <f>IFERROR(INDEX(tbl_dateHistory[], MATCH(tbl_dailyDashboard[[#This Row],[runDate]:[runDate]], tbl_dateHistory[[runDate]:[runDate]], 0), MATCH(tbl_dailyDashboard[[#Headers],[percentBRE]], tbl_dateHistory[#Headers], 0)), "-")</f>
        <v>x</v>
      </c>
      <c r="J1875" s="47" t="str">
        <f>IFERROR(INDEX(tbl_dateHistory[], MATCH(tbl_dailyDashboard[[#This Row],[runDate]:[runDate]], tbl_dateHistory[[runDate]:[runDate]], 0), MATCH(tbl_dailyDashboard[[#Headers],[percentSystemErrors]], tbl_dateHistory[#Headers], 0)), "-")</f>
        <v>x</v>
      </c>
      <c r="K1875" s="69"/>
    </row>
    <row r="1876" spans="2:11" x14ac:dyDescent="0.3">
      <c r="B1876" s="63"/>
      <c r="C1876" s="45" t="str">
        <f>IFERROR((INDEX(tbl_dateHistory[], tbl_dailyDashboard[[#This Row],[rowLookup]], 1)), "-")</f>
        <v>x</v>
      </c>
      <c r="D1876" s="48" t="str">
        <f>IFERROR(INDEX(tbl_dateHistory[], MATCH(tbl_dailyDashboard[[#This Row],[runDate]:[runDate]], tbl_dateHistory[[runDate]:[runDate]], 0), MATCH(tbl_dailyDashboard[[#Headers],[avgBotRunTime]], tbl_dateHistory[#Headers], 0)), "-")</f>
        <v>x</v>
      </c>
      <c r="E1876" s="48" t="str">
        <f>IFERROR(INDEX(tbl_dateHistory[], MATCH(tbl_dailyDashboard[[#This Row],[runDate]:[runDate]], tbl_dateHistory[[runDate]:[runDate]], 0), MATCH(tbl_dailyDashboard[[#Headers],[avgTransactionTime]], tbl_dateHistory[#Headers], 0)), "-")</f>
        <v>x</v>
      </c>
      <c r="F1876" s="5" t="str">
        <f>IFERROR(INDEX(tbl_dateHistory[], MATCH(tbl_dailyDashboard[[#This Row],[runDate]:[runDate]], tbl_dateHistory[[runDate]:[runDate]], 0), MATCH(tbl_dailyDashboard[[#Headers],[botRuns]], tbl_dateHistory[#Headers], 0)), "-")</f>
        <v>x</v>
      </c>
      <c r="G1876" s="6" t="str">
        <f>IFERROR(INDEX(tbl_dateHistory[], MATCH(tbl_dailyDashboard[[#This Row],[runDate]:[runDate]], tbl_dateHistory[[runDate]:[runDate]], 0), MATCH(tbl_dailyDashboard[[#Headers],[totalTransactions]], tbl_dateHistory[#Headers], 0)), "-")</f>
        <v>x</v>
      </c>
      <c r="H1876" s="46" t="str">
        <f>IFERROR(INDEX(tbl_dateHistory[], MATCH(tbl_dailyDashboard[[#This Row],[runDate]:[runDate]], tbl_dateHistory[[runDate]:[runDate]], 0), MATCH(tbl_dailyDashboard[[#Headers],[percentSuccessful]], tbl_dateHistory[#Headers], 0)), "-")</f>
        <v>x</v>
      </c>
      <c r="I1876" s="46" t="str">
        <f>IFERROR(INDEX(tbl_dateHistory[], MATCH(tbl_dailyDashboard[[#This Row],[runDate]:[runDate]], tbl_dateHistory[[runDate]:[runDate]], 0), MATCH(tbl_dailyDashboard[[#Headers],[percentBRE]], tbl_dateHistory[#Headers], 0)), "-")</f>
        <v>x</v>
      </c>
      <c r="J1876" s="47" t="str">
        <f>IFERROR(INDEX(tbl_dateHistory[], MATCH(tbl_dailyDashboard[[#This Row],[runDate]:[runDate]], tbl_dateHistory[[runDate]:[runDate]], 0), MATCH(tbl_dailyDashboard[[#Headers],[percentSystemErrors]], tbl_dateHistory[#Headers], 0)), "-")</f>
        <v>x</v>
      </c>
      <c r="K1876" s="69"/>
    </row>
    <row r="1877" spans="2:11" x14ac:dyDescent="0.3">
      <c r="B1877" s="63"/>
      <c r="C1877" s="45" t="str">
        <f>IFERROR((INDEX(tbl_dateHistory[], tbl_dailyDashboard[[#This Row],[rowLookup]], 1)), "-")</f>
        <v>x</v>
      </c>
      <c r="D1877" s="48" t="str">
        <f>IFERROR(INDEX(tbl_dateHistory[], MATCH(tbl_dailyDashboard[[#This Row],[runDate]:[runDate]], tbl_dateHistory[[runDate]:[runDate]], 0), MATCH(tbl_dailyDashboard[[#Headers],[avgBotRunTime]], tbl_dateHistory[#Headers], 0)), "-")</f>
        <v>x</v>
      </c>
      <c r="E1877" s="48" t="str">
        <f>IFERROR(INDEX(tbl_dateHistory[], MATCH(tbl_dailyDashboard[[#This Row],[runDate]:[runDate]], tbl_dateHistory[[runDate]:[runDate]], 0), MATCH(tbl_dailyDashboard[[#Headers],[avgTransactionTime]], tbl_dateHistory[#Headers], 0)), "-")</f>
        <v>x</v>
      </c>
      <c r="F1877" s="5" t="str">
        <f>IFERROR(INDEX(tbl_dateHistory[], MATCH(tbl_dailyDashboard[[#This Row],[runDate]:[runDate]], tbl_dateHistory[[runDate]:[runDate]], 0), MATCH(tbl_dailyDashboard[[#Headers],[botRuns]], tbl_dateHistory[#Headers], 0)), "-")</f>
        <v>x</v>
      </c>
      <c r="G1877" s="6" t="str">
        <f>IFERROR(INDEX(tbl_dateHistory[], MATCH(tbl_dailyDashboard[[#This Row],[runDate]:[runDate]], tbl_dateHistory[[runDate]:[runDate]], 0), MATCH(tbl_dailyDashboard[[#Headers],[totalTransactions]], tbl_dateHistory[#Headers], 0)), "-")</f>
        <v>x</v>
      </c>
      <c r="H1877" s="46" t="str">
        <f>IFERROR(INDEX(tbl_dateHistory[], MATCH(tbl_dailyDashboard[[#This Row],[runDate]:[runDate]], tbl_dateHistory[[runDate]:[runDate]], 0), MATCH(tbl_dailyDashboard[[#Headers],[percentSuccessful]], tbl_dateHistory[#Headers], 0)), "-")</f>
        <v>x</v>
      </c>
      <c r="I1877" s="46" t="str">
        <f>IFERROR(INDEX(tbl_dateHistory[], MATCH(tbl_dailyDashboard[[#This Row],[runDate]:[runDate]], tbl_dateHistory[[runDate]:[runDate]], 0), MATCH(tbl_dailyDashboard[[#Headers],[percentBRE]], tbl_dateHistory[#Headers], 0)), "-")</f>
        <v>x</v>
      </c>
      <c r="J1877" s="47" t="str">
        <f>IFERROR(INDEX(tbl_dateHistory[], MATCH(tbl_dailyDashboard[[#This Row],[runDate]:[runDate]], tbl_dateHistory[[runDate]:[runDate]], 0), MATCH(tbl_dailyDashboard[[#Headers],[percentSystemErrors]], tbl_dateHistory[#Headers], 0)), "-")</f>
        <v>x</v>
      </c>
      <c r="K1877" s="69"/>
    </row>
    <row r="1878" spans="2:11" x14ac:dyDescent="0.3">
      <c r="B1878" s="63"/>
      <c r="C1878" s="45" t="str">
        <f>IFERROR((INDEX(tbl_dateHistory[], tbl_dailyDashboard[[#This Row],[rowLookup]], 1)), "-")</f>
        <v>x</v>
      </c>
      <c r="D1878" s="48" t="str">
        <f>IFERROR(INDEX(tbl_dateHistory[], MATCH(tbl_dailyDashboard[[#This Row],[runDate]:[runDate]], tbl_dateHistory[[runDate]:[runDate]], 0), MATCH(tbl_dailyDashboard[[#Headers],[avgBotRunTime]], tbl_dateHistory[#Headers], 0)), "-")</f>
        <v>x</v>
      </c>
      <c r="E1878" s="48" t="str">
        <f>IFERROR(INDEX(tbl_dateHistory[], MATCH(tbl_dailyDashboard[[#This Row],[runDate]:[runDate]], tbl_dateHistory[[runDate]:[runDate]], 0), MATCH(tbl_dailyDashboard[[#Headers],[avgTransactionTime]], tbl_dateHistory[#Headers], 0)), "-")</f>
        <v>x</v>
      </c>
      <c r="F1878" s="5" t="str">
        <f>IFERROR(INDEX(tbl_dateHistory[], MATCH(tbl_dailyDashboard[[#This Row],[runDate]:[runDate]], tbl_dateHistory[[runDate]:[runDate]], 0), MATCH(tbl_dailyDashboard[[#Headers],[botRuns]], tbl_dateHistory[#Headers], 0)), "-")</f>
        <v>x</v>
      </c>
      <c r="G1878" s="6" t="str">
        <f>IFERROR(INDEX(tbl_dateHistory[], MATCH(tbl_dailyDashboard[[#This Row],[runDate]:[runDate]], tbl_dateHistory[[runDate]:[runDate]], 0), MATCH(tbl_dailyDashboard[[#Headers],[totalTransactions]], tbl_dateHistory[#Headers], 0)), "-")</f>
        <v>x</v>
      </c>
      <c r="H1878" s="46" t="str">
        <f>IFERROR(INDEX(tbl_dateHistory[], MATCH(tbl_dailyDashboard[[#This Row],[runDate]:[runDate]], tbl_dateHistory[[runDate]:[runDate]], 0), MATCH(tbl_dailyDashboard[[#Headers],[percentSuccessful]], tbl_dateHistory[#Headers], 0)), "-")</f>
        <v>x</v>
      </c>
      <c r="I1878" s="46" t="str">
        <f>IFERROR(INDEX(tbl_dateHistory[], MATCH(tbl_dailyDashboard[[#This Row],[runDate]:[runDate]], tbl_dateHistory[[runDate]:[runDate]], 0), MATCH(tbl_dailyDashboard[[#Headers],[percentBRE]], tbl_dateHistory[#Headers], 0)), "-")</f>
        <v>x</v>
      </c>
      <c r="J1878" s="47" t="str">
        <f>IFERROR(INDEX(tbl_dateHistory[], MATCH(tbl_dailyDashboard[[#This Row],[runDate]:[runDate]], tbl_dateHistory[[runDate]:[runDate]], 0), MATCH(tbl_dailyDashboard[[#Headers],[percentSystemErrors]], tbl_dateHistory[#Headers], 0)), "-")</f>
        <v>x</v>
      </c>
      <c r="K1878" s="69"/>
    </row>
    <row r="1879" spans="2:11" x14ac:dyDescent="0.3">
      <c r="B1879" s="63"/>
      <c r="C1879" s="45" t="str">
        <f>IFERROR((INDEX(tbl_dateHistory[], tbl_dailyDashboard[[#This Row],[rowLookup]], 1)), "-")</f>
        <v>x</v>
      </c>
      <c r="D1879" s="48" t="str">
        <f>IFERROR(INDEX(tbl_dateHistory[], MATCH(tbl_dailyDashboard[[#This Row],[runDate]:[runDate]], tbl_dateHistory[[runDate]:[runDate]], 0), MATCH(tbl_dailyDashboard[[#Headers],[avgBotRunTime]], tbl_dateHistory[#Headers], 0)), "-")</f>
        <v>x</v>
      </c>
      <c r="E1879" s="48" t="str">
        <f>IFERROR(INDEX(tbl_dateHistory[], MATCH(tbl_dailyDashboard[[#This Row],[runDate]:[runDate]], tbl_dateHistory[[runDate]:[runDate]], 0), MATCH(tbl_dailyDashboard[[#Headers],[avgTransactionTime]], tbl_dateHistory[#Headers], 0)), "-")</f>
        <v>x</v>
      </c>
      <c r="F1879" s="5" t="str">
        <f>IFERROR(INDEX(tbl_dateHistory[], MATCH(tbl_dailyDashboard[[#This Row],[runDate]:[runDate]], tbl_dateHistory[[runDate]:[runDate]], 0), MATCH(tbl_dailyDashboard[[#Headers],[botRuns]], tbl_dateHistory[#Headers], 0)), "-")</f>
        <v>x</v>
      </c>
      <c r="G1879" s="6" t="str">
        <f>IFERROR(INDEX(tbl_dateHistory[], MATCH(tbl_dailyDashboard[[#This Row],[runDate]:[runDate]], tbl_dateHistory[[runDate]:[runDate]], 0), MATCH(tbl_dailyDashboard[[#Headers],[totalTransactions]], tbl_dateHistory[#Headers], 0)), "-")</f>
        <v>x</v>
      </c>
      <c r="H1879" s="46" t="str">
        <f>IFERROR(INDEX(tbl_dateHistory[], MATCH(tbl_dailyDashboard[[#This Row],[runDate]:[runDate]], tbl_dateHistory[[runDate]:[runDate]], 0), MATCH(tbl_dailyDashboard[[#Headers],[percentSuccessful]], tbl_dateHistory[#Headers], 0)), "-")</f>
        <v>x</v>
      </c>
      <c r="I1879" s="46" t="str">
        <f>IFERROR(INDEX(tbl_dateHistory[], MATCH(tbl_dailyDashboard[[#This Row],[runDate]:[runDate]], tbl_dateHistory[[runDate]:[runDate]], 0), MATCH(tbl_dailyDashboard[[#Headers],[percentBRE]], tbl_dateHistory[#Headers], 0)), "-")</f>
        <v>x</v>
      </c>
      <c r="J1879" s="47" t="str">
        <f>IFERROR(INDEX(tbl_dateHistory[], MATCH(tbl_dailyDashboard[[#This Row],[runDate]:[runDate]], tbl_dateHistory[[runDate]:[runDate]], 0), MATCH(tbl_dailyDashboard[[#Headers],[percentSystemErrors]], tbl_dateHistory[#Headers], 0)), "-")</f>
        <v>x</v>
      </c>
      <c r="K1879" s="69"/>
    </row>
    <row r="1880" spans="2:11" x14ac:dyDescent="0.3">
      <c r="B1880" s="63"/>
      <c r="C1880" s="45" t="str">
        <f>IFERROR((INDEX(tbl_dateHistory[], tbl_dailyDashboard[[#This Row],[rowLookup]], 1)), "-")</f>
        <v>x</v>
      </c>
      <c r="D1880" s="48" t="str">
        <f>IFERROR(INDEX(tbl_dateHistory[], MATCH(tbl_dailyDashboard[[#This Row],[runDate]:[runDate]], tbl_dateHistory[[runDate]:[runDate]], 0), MATCH(tbl_dailyDashboard[[#Headers],[avgBotRunTime]], tbl_dateHistory[#Headers], 0)), "-")</f>
        <v>x</v>
      </c>
      <c r="E1880" s="48" t="str">
        <f>IFERROR(INDEX(tbl_dateHistory[], MATCH(tbl_dailyDashboard[[#This Row],[runDate]:[runDate]], tbl_dateHistory[[runDate]:[runDate]], 0), MATCH(tbl_dailyDashboard[[#Headers],[avgTransactionTime]], tbl_dateHistory[#Headers], 0)), "-")</f>
        <v>x</v>
      </c>
      <c r="F1880" s="5" t="str">
        <f>IFERROR(INDEX(tbl_dateHistory[], MATCH(tbl_dailyDashboard[[#This Row],[runDate]:[runDate]], tbl_dateHistory[[runDate]:[runDate]], 0), MATCH(tbl_dailyDashboard[[#Headers],[botRuns]], tbl_dateHistory[#Headers], 0)), "-")</f>
        <v>x</v>
      </c>
      <c r="G1880" s="6" t="str">
        <f>IFERROR(INDEX(tbl_dateHistory[], MATCH(tbl_dailyDashboard[[#This Row],[runDate]:[runDate]], tbl_dateHistory[[runDate]:[runDate]], 0), MATCH(tbl_dailyDashboard[[#Headers],[totalTransactions]], tbl_dateHistory[#Headers], 0)), "-")</f>
        <v>x</v>
      </c>
      <c r="H1880" s="46" t="str">
        <f>IFERROR(INDEX(tbl_dateHistory[], MATCH(tbl_dailyDashboard[[#This Row],[runDate]:[runDate]], tbl_dateHistory[[runDate]:[runDate]], 0), MATCH(tbl_dailyDashboard[[#Headers],[percentSuccessful]], tbl_dateHistory[#Headers], 0)), "-")</f>
        <v>x</v>
      </c>
      <c r="I1880" s="46" t="str">
        <f>IFERROR(INDEX(tbl_dateHistory[], MATCH(tbl_dailyDashboard[[#This Row],[runDate]:[runDate]], tbl_dateHistory[[runDate]:[runDate]], 0), MATCH(tbl_dailyDashboard[[#Headers],[percentBRE]], tbl_dateHistory[#Headers], 0)), "-")</f>
        <v>x</v>
      </c>
      <c r="J1880" s="47" t="str">
        <f>IFERROR(INDEX(tbl_dateHistory[], MATCH(tbl_dailyDashboard[[#This Row],[runDate]:[runDate]], tbl_dateHistory[[runDate]:[runDate]], 0), MATCH(tbl_dailyDashboard[[#Headers],[percentSystemErrors]], tbl_dateHistory[#Headers], 0)), "-")</f>
        <v>x</v>
      </c>
      <c r="K1880" s="69"/>
    </row>
    <row r="1881" spans="2:11" x14ac:dyDescent="0.3">
      <c r="B1881" s="63"/>
      <c r="C1881" s="45" t="str">
        <f>IFERROR((INDEX(tbl_dateHistory[], tbl_dailyDashboard[[#This Row],[rowLookup]], 1)), "-")</f>
        <v>x</v>
      </c>
      <c r="D1881" s="48" t="str">
        <f>IFERROR(INDEX(tbl_dateHistory[], MATCH(tbl_dailyDashboard[[#This Row],[runDate]:[runDate]], tbl_dateHistory[[runDate]:[runDate]], 0), MATCH(tbl_dailyDashboard[[#Headers],[avgBotRunTime]], tbl_dateHistory[#Headers], 0)), "-")</f>
        <v>x</v>
      </c>
      <c r="E1881" s="48" t="str">
        <f>IFERROR(INDEX(tbl_dateHistory[], MATCH(tbl_dailyDashboard[[#This Row],[runDate]:[runDate]], tbl_dateHistory[[runDate]:[runDate]], 0), MATCH(tbl_dailyDashboard[[#Headers],[avgTransactionTime]], tbl_dateHistory[#Headers], 0)), "-")</f>
        <v>x</v>
      </c>
      <c r="F1881" s="5" t="str">
        <f>IFERROR(INDEX(tbl_dateHistory[], MATCH(tbl_dailyDashboard[[#This Row],[runDate]:[runDate]], tbl_dateHistory[[runDate]:[runDate]], 0), MATCH(tbl_dailyDashboard[[#Headers],[botRuns]], tbl_dateHistory[#Headers], 0)), "-")</f>
        <v>x</v>
      </c>
      <c r="G1881" s="6" t="str">
        <f>IFERROR(INDEX(tbl_dateHistory[], MATCH(tbl_dailyDashboard[[#This Row],[runDate]:[runDate]], tbl_dateHistory[[runDate]:[runDate]], 0), MATCH(tbl_dailyDashboard[[#Headers],[totalTransactions]], tbl_dateHistory[#Headers], 0)), "-")</f>
        <v>x</v>
      </c>
      <c r="H1881" s="46" t="str">
        <f>IFERROR(INDEX(tbl_dateHistory[], MATCH(tbl_dailyDashboard[[#This Row],[runDate]:[runDate]], tbl_dateHistory[[runDate]:[runDate]], 0), MATCH(tbl_dailyDashboard[[#Headers],[percentSuccessful]], tbl_dateHistory[#Headers], 0)), "-")</f>
        <v>x</v>
      </c>
      <c r="I1881" s="46" t="str">
        <f>IFERROR(INDEX(tbl_dateHistory[], MATCH(tbl_dailyDashboard[[#This Row],[runDate]:[runDate]], tbl_dateHistory[[runDate]:[runDate]], 0), MATCH(tbl_dailyDashboard[[#Headers],[percentBRE]], tbl_dateHistory[#Headers], 0)), "-")</f>
        <v>x</v>
      </c>
      <c r="J1881" s="47" t="str">
        <f>IFERROR(INDEX(tbl_dateHistory[], MATCH(tbl_dailyDashboard[[#This Row],[runDate]:[runDate]], tbl_dateHistory[[runDate]:[runDate]], 0), MATCH(tbl_dailyDashboard[[#Headers],[percentSystemErrors]], tbl_dateHistory[#Headers], 0)), "-")</f>
        <v>x</v>
      </c>
      <c r="K1881" s="69"/>
    </row>
    <row r="1882" spans="2:11" x14ac:dyDescent="0.3">
      <c r="B1882" s="63"/>
      <c r="C1882" s="45" t="str">
        <f>IFERROR((INDEX(tbl_dateHistory[], tbl_dailyDashboard[[#This Row],[rowLookup]], 1)), "-")</f>
        <v>x</v>
      </c>
      <c r="D1882" s="48" t="str">
        <f>IFERROR(INDEX(tbl_dateHistory[], MATCH(tbl_dailyDashboard[[#This Row],[runDate]:[runDate]], tbl_dateHistory[[runDate]:[runDate]], 0), MATCH(tbl_dailyDashboard[[#Headers],[avgBotRunTime]], tbl_dateHistory[#Headers], 0)), "-")</f>
        <v>x</v>
      </c>
      <c r="E1882" s="48" t="str">
        <f>IFERROR(INDEX(tbl_dateHistory[], MATCH(tbl_dailyDashboard[[#This Row],[runDate]:[runDate]], tbl_dateHistory[[runDate]:[runDate]], 0), MATCH(tbl_dailyDashboard[[#Headers],[avgTransactionTime]], tbl_dateHistory[#Headers], 0)), "-")</f>
        <v>x</v>
      </c>
      <c r="F1882" s="5" t="str">
        <f>IFERROR(INDEX(tbl_dateHistory[], MATCH(tbl_dailyDashboard[[#This Row],[runDate]:[runDate]], tbl_dateHistory[[runDate]:[runDate]], 0), MATCH(tbl_dailyDashboard[[#Headers],[botRuns]], tbl_dateHistory[#Headers], 0)), "-")</f>
        <v>x</v>
      </c>
      <c r="G1882" s="6" t="str">
        <f>IFERROR(INDEX(tbl_dateHistory[], MATCH(tbl_dailyDashboard[[#This Row],[runDate]:[runDate]], tbl_dateHistory[[runDate]:[runDate]], 0), MATCH(tbl_dailyDashboard[[#Headers],[totalTransactions]], tbl_dateHistory[#Headers], 0)), "-")</f>
        <v>x</v>
      </c>
      <c r="H1882" s="46" t="str">
        <f>IFERROR(INDEX(tbl_dateHistory[], MATCH(tbl_dailyDashboard[[#This Row],[runDate]:[runDate]], tbl_dateHistory[[runDate]:[runDate]], 0), MATCH(tbl_dailyDashboard[[#Headers],[percentSuccessful]], tbl_dateHistory[#Headers], 0)), "-")</f>
        <v>x</v>
      </c>
      <c r="I1882" s="46" t="str">
        <f>IFERROR(INDEX(tbl_dateHistory[], MATCH(tbl_dailyDashboard[[#This Row],[runDate]:[runDate]], tbl_dateHistory[[runDate]:[runDate]], 0), MATCH(tbl_dailyDashboard[[#Headers],[percentBRE]], tbl_dateHistory[#Headers], 0)), "-")</f>
        <v>x</v>
      </c>
      <c r="J1882" s="47" t="str">
        <f>IFERROR(INDEX(tbl_dateHistory[], MATCH(tbl_dailyDashboard[[#This Row],[runDate]:[runDate]], tbl_dateHistory[[runDate]:[runDate]], 0), MATCH(tbl_dailyDashboard[[#Headers],[percentSystemErrors]], tbl_dateHistory[#Headers], 0)), "-")</f>
        <v>x</v>
      </c>
      <c r="K1882" s="69"/>
    </row>
    <row r="1883" spans="2:11" x14ac:dyDescent="0.3">
      <c r="B1883" s="63"/>
      <c r="C1883" s="45" t="str">
        <f>IFERROR((INDEX(tbl_dateHistory[], tbl_dailyDashboard[[#This Row],[rowLookup]], 1)), "-")</f>
        <v>x</v>
      </c>
      <c r="D1883" s="48" t="str">
        <f>IFERROR(INDEX(tbl_dateHistory[], MATCH(tbl_dailyDashboard[[#This Row],[runDate]:[runDate]], tbl_dateHistory[[runDate]:[runDate]], 0), MATCH(tbl_dailyDashboard[[#Headers],[avgBotRunTime]], tbl_dateHistory[#Headers], 0)), "-")</f>
        <v>x</v>
      </c>
      <c r="E1883" s="48" t="str">
        <f>IFERROR(INDEX(tbl_dateHistory[], MATCH(tbl_dailyDashboard[[#This Row],[runDate]:[runDate]], tbl_dateHistory[[runDate]:[runDate]], 0), MATCH(tbl_dailyDashboard[[#Headers],[avgTransactionTime]], tbl_dateHistory[#Headers], 0)), "-")</f>
        <v>x</v>
      </c>
      <c r="F1883" s="5" t="str">
        <f>IFERROR(INDEX(tbl_dateHistory[], MATCH(tbl_dailyDashboard[[#This Row],[runDate]:[runDate]], tbl_dateHistory[[runDate]:[runDate]], 0), MATCH(tbl_dailyDashboard[[#Headers],[botRuns]], tbl_dateHistory[#Headers], 0)), "-")</f>
        <v>x</v>
      </c>
      <c r="G1883" s="6" t="str">
        <f>IFERROR(INDEX(tbl_dateHistory[], MATCH(tbl_dailyDashboard[[#This Row],[runDate]:[runDate]], tbl_dateHistory[[runDate]:[runDate]], 0), MATCH(tbl_dailyDashboard[[#Headers],[totalTransactions]], tbl_dateHistory[#Headers], 0)), "-")</f>
        <v>x</v>
      </c>
      <c r="H1883" s="46" t="str">
        <f>IFERROR(INDEX(tbl_dateHistory[], MATCH(tbl_dailyDashboard[[#This Row],[runDate]:[runDate]], tbl_dateHistory[[runDate]:[runDate]], 0), MATCH(tbl_dailyDashboard[[#Headers],[percentSuccessful]], tbl_dateHistory[#Headers], 0)), "-")</f>
        <v>x</v>
      </c>
      <c r="I1883" s="46" t="str">
        <f>IFERROR(INDEX(tbl_dateHistory[], MATCH(tbl_dailyDashboard[[#This Row],[runDate]:[runDate]], tbl_dateHistory[[runDate]:[runDate]], 0), MATCH(tbl_dailyDashboard[[#Headers],[percentBRE]], tbl_dateHistory[#Headers], 0)), "-")</f>
        <v>x</v>
      </c>
      <c r="J1883" s="47" t="str">
        <f>IFERROR(INDEX(tbl_dateHistory[], MATCH(tbl_dailyDashboard[[#This Row],[runDate]:[runDate]], tbl_dateHistory[[runDate]:[runDate]], 0), MATCH(tbl_dailyDashboard[[#Headers],[percentSystemErrors]], tbl_dateHistory[#Headers], 0)), "-")</f>
        <v>x</v>
      </c>
      <c r="K1883" s="69"/>
    </row>
    <row r="1884" spans="2:11" x14ac:dyDescent="0.3">
      <c r="B1884" s="63"/>
      <c r="C1884" s="45" t="str">
        <f>IFERROR((INDEX(tbl_dateHistory[], tbl_dailyDashboard[[#This Row],[rowLookup]], 1)), "-")</f>
        <v>x</v>
      </c>
      <c r="D1884" s="48" t="str">
        <f>IFERROR(INDEX(tbl_dateHistory[], MATCH(tbl_dailyDashboard[[#This Row],[runDate]:[runDate]], tbl_dateHistory[[runDate]:[runDate]], 0), MATCH(tbl_dailyDashboard[[#Headers],[avgBotRunTime]], tbl_dateHistory[#Headers], 0)), "-")</f>
        <v>x</v>
      </c>
      <c r="E1884" s="48" t="str">
        <f>IFERROR(INDEX(tbl_dateHistory[], MATCH(tbl_dailyDashboard[[#This Row],[runDate]:[runDate]], tbl_dateHistory[[runDate]:[runDate]], 0), MATCH(tbl_dailyDashboard[[#Headers],[avgTransactionTime]], tbl_dateHistory[#Headers], 0)), "-")</f>
        <v>x</v>
      </c>
      <c r="F1884" s="5" t="str">
        <f>IFERROR(INDEX(tbl_dateHistory[], MATCH(tbl_dailyDashboard[[#This Row],[runDate]:[runDate]], tbl_dateHistory[[runDate]:[runDate]], 0), MATCH(tbl_dailyDashboard[[#Headers],[botRuns]], tbl_dateHistory[#Headers], 0)), "-")</f>
        <v>x</v>
      </c>
      <c r="G1884" s="6" t="str">
        <f>IFERROR(INDEX(tbl_dateHistory[], MATCH(tbl_dailyDashboard[[#This Row],[runDate]:[runDate]], tbl_dateHistory[[runDate]:[runDate]], 0), MATCH(tbl_dailyDashboard[[#Headers],[totalTransactions]], tbl_dateHistory[#Headers], 0)), "-")</f>
        <v>x</v>
      </c>
      <c r="H1884" s="46" t="str">
        <f>IFERROR(INDEX(tbl_dateHistory[], MATCH(tbl_dailyDashboard[[#This Row],[runDate]:[runDate]], tbl_dateHistory[[runDate]:[runDate]], 0), MATCH(tbl_dailyDashboard[[#Headers],[percentSuccessful]], tbl_dateHistory[#Headers], 0)), "-")</f>
        <v>x</v>
      </c>
      <c r="I1884" s="46" t="str">
        <f>IFERROR(INDEX(tbl_dateHistory[], MATCH(tbl_dailyDashboard[[#This Row],[runDate]:[runDate]], tbl_dateHistory[[runDate]:[runDate]], 0), MATCH(tbl_dailyDashboard[[#Headers],[percentBRE]], tbl_dateHistory[#Headers], 0)), "-")</f>
        <v>x</v>
      </c>
      <c r="J1884" s="47" t="str">
        <f>IFERROR(INDEX(tbl_dateHistory[], MATCH(tbl_dailyDashboard[[#This Row],[runDate]:[runDate]], tbl_dateHistory[[runDate]:[runDate]], 0), MATCH(tbl_dailyDashboard[[#Headers],[percentSystemErrors]], tbl_dateHistory[#Headers], 0)), "-")</f>
        <v>x</v>
      </c>
      <c r="K1884" s="69"/>
    </row>
    <row r="1885" spans="2:11" x14ac:dyDescent="0.3">
      <c r="B1885" s="63"/>
      <c r="C1885" s="45" t="str">
        <f>IFERROR((INDEX(tbl_dateHistory[], tbl_dailyDashboard[[#This Row],[rowLookup]], 1)), "-")</f>
        <v>x</v>
      </c>
      <c r="D1885" s="48" t="str">
        <f>IFERROR(INDEX(tbl_dateHistory[], MATCH(tbl_dailyDashboard[[#This Row],[runDate]:[runDate]], tbl_dateHistory[[runDate]:[runDate]], 0), MATCH(tbl_dailyDashboard[[#Headers],[avgBotRunTime]], tbl_dateHistory[#Headers], 0)), "-")</f>
        <v>x</v>
      </c>
      <c r="E1885" s="48" t="str">
        <f>IFERROR(INDEX(tbl_dateHistory[], MATCH(tbl_dailyDashboard[[#This Row],[runDate]:[runDate]], tbl_dateHistory[[runDate]:[runDate]], 0), MATCH(tbl_dailyDashboard[[#Headers],[avgTransactionTime]], tbl_dateHistory[#Headers], 0)), "-")</f>
        <v>x</v>
      </c>
      <c r="F1885" s="5" t="str">
        <f>IFERROR(INDEX(tbl_dateHistory[], MATCH(tbl_dailyDashboard[[#This Row],[runDate]:[runDate]], tbl_dateHistory[[runDate]:[runDate]], 0), MATCH(tbl_dailyDashboard[[#Headers],[botRuns]], tbl_dateHistory[#Headers], 0)), "-")</f>
        <v>x</v>
      </c>
      <c r="G1885" s="6" t="str">
        <f>IFERROR(INDEX(tbl_dateHistory[], MATCH(tbl_dailyDashboard[[#This Row],[runDate]:[runDate]], tbl_dateHistory[[runDate]:[runDate]], 0), MATCH(tbl_dailyDashboard[[#Headers],[totalTransactions]], tbl_dateHistory[#Headers], 0)), "-")</f>
        <v>x</v>
      </c>
      <c r="H1885" s="46" t="str">
        <f>IFERROR(INDEX(tbl_dateHistory[], MATCH(tbl_dailyDashboard[[#This Row],[runDate]:[runDate]], tbl_dateHistory[[runDate]:[runDate]], 0), MATCH(tbl_dailyDashboard[[#Headers],[percentSuccessful]], tbl_dateHistory[#Headers], 0)), "-")</f>
        <v>x</v>
      </c>
      <c r="I1885" s="46" t="str">
        <f>IFERROR(INDEX(tbl_dateHistory[], MATCH(tbl_dailyDashboard[[#This Row],[runDate]:[runDate]], tbl_dateHistory[[runDate]:[runDate]], 0), MATCH(tbl_dailyDashboard[[#Headers],[percentBRE]], tbl_dateHistory[#Headers], 0)), "-")</f>
        <v>x</v>
      </c>
      <c r="J1885" s="47" t="str">
        <f>IFERROR(INDEX(tbl_dateHistory[], MATCH(tbl_dailyDashboard[[#This Row],[runDate]:[runDate]], tbl_dateHistory[[runDate]:[runDate]], 0), MATCH(tbl_dailyDashboard[[#Headers],[percentSystemErrors]], tbl_dateHistory[#Headers], 0)), "-")</f>
        <v>x</v>
      </c>
      <c r="K1885" s="69"/>
    </row>
    <row r="1886" spans="2:11" x14ac:dyDescent="0.3">
      <c r="B1886" s="63"/>
      <c r="C1886" s="45" t="str">
        <f>IFERROR((INDEX(tbl_dateHistory[], tbl_dailyDashboard[[#This Row],[rowLookup]], 1)), "-")</f>
        <v>x</v>
      </c>
      <c r="D1886" s="48" t="str">
        <f>IFERROR(INDEX(tbl_dateHistory[], MATCH(tbl_dailyDashboard[[#This Row],[runDate]:[runDate]], tbl_dateHistory[[runDate]:[runDate]], 0), MATCH(tbl_dailyDashboard[[#Headers],[avgBotRunTime]], tbl_dateHistory[#Headers], 0)), "-")</f>
        <v>x</v>
      </c>
      <c r="E1886" s="48" t="str">
        <f>IFERROR(INDEX(tbl_dateHistory[], MATCH(tbl_dailyDashboard[[#This Row],[runDate]:[runDate]], tbl_dateHistory[[runDate]:[runDate]], 0), MATCH(tbl_dailyDashboard[[#Headers],[avgTransactionTime]], tbl_dateHistory[#Headers], 0)), "-")</f>
        <v>x</v>
      </c>
      <c r="F1886" s="5" t="str">
        <f>IFERROR(INDEX(tbl_dateHistory[], MATCH(tbl_dailyDashboard[[#This Row],[runDate]:[runDate]], tbl_dateHistory[[runDate]:[runDate]], 0), MATCH(tbl_dailyDashboard[[#Headers],[botRuns]], tbl_dateHistory[#Headers], 0)), "-")</f>
        <v>x</v>
      </c>
      <c r="G1886" s="6" t="str">
        <f>IFERROR(INDEX(tbl_dateHistory[], MATCH(tbl_dailyDashboard[[#This Row],[runDate]:[runDate]], tbl_dateHistory[[runDate]:[runDate]], 0), MATCH(tbl_dailyDashboard[[#Headers],[totalTransactions]], tbl_dateHistory[#Headers], 0)), "-")</f>
        <v>x</v>
      </c>
      <c r="H1886" s="46" t="str">
        <f>IFERROR(INDEX(tbl_dateHistory[], MATCH(tbl_dailyDashboard[[#This Row],[runDate]:[runDate]], tbl_dateHistory[[runDate]:[runDate]], 0), MATCH(tbl_dailyDashboard[[#Headers],[percentSuccessful]], tbl_dateHistory[#Headers], 0)), "-")</f>
        <v>x</v>
      </c>
      <c r="I1886" s="46" t="str">
        <f>IFERROR(INDEX(tbl_dateHistory[], MATCH(tbl_dailyDashboard[[#This Row],[runDate]:[runDate]], tbl_dateHistory[[runDate]:[runDate]], 0), MATCH(tbl_dailyDashboard[[#Headers],[percentBRE]], tbl_dateHistory[#Headers], 0)), "-")</f>
        <v>x</v>
      </c>
      <c r="J1886" s="47" t="str">
        <f>IFERROR(INDEX(tbl_dateHistory[], MATCH(tbl_dailyDashboard[[#This Row],[runDate]:[runDate]], tbl_dateHistory[[runDate]:[runDate]], 0), MATCH(tbl_dailyDashboard[[#Headers],[percentSystemErrors]], tbl_dateHistory[#Headers], 0)), "-")</f>
        <v>x</v>
      </c>
      <c r="K1886" s="69"/>
    </row>
    <row r="1887" spans="2:11" x14ac:dyDescent="0.3">
      <c r="B1887" s="63"/>
      <c r="C1887" s="45" t="str">
        <f>IFERROR((INDEX(tbl_dateHistory[], tbl_dailyDashboard[[#This Row],[rowLookup]], 1)), "-")</f>
        <v>x</v>
      </c>
      <c r="D1887" s="48" t="str">
        <f>IFERROR(INDEX(tbl_dateHistory[], MATCH(tbl_dailyDashboard[[#This Row],[runDate]:[runDate]], tbl_dateHistory[[runDate]:[runDate]], 0), MATCH(tbl_dailyDashboard[[#Headers],[avgBotRunTime]], tbl_dateHistory[#Headers], 0)), "-")</f>
        <v>x</v>
      </c>
      <c r="E1887" s="48" t="str">
        <f>IFERROR(INDEX(tbl_dateHistory[], MATCH(tbl_dailyDashboard[[#This Row],[runDate]:[runDate]], tbl_dateHistory[[runDate]:[runDate]], 0), MATCH(tbl_dailyDashboard[[#Headers],[avgTransactionTime]], tbl_dateHistory[#Headers], 0)), "-")</f>
        <v>x</v>
      </c>
      <c r="F1887" s="5" t="str">
        <f>IFERROR(INDEX(tbl_dateHistory[], MATCH(tbl_dailyDashboard[[#This Row],[runDate]:[runDate]], tbl_dateHistory[[runDate]:[runDate]], 0), MATCH(tbl_dailyDashboard[[#Headers],[botRuns]], tbl_dateHistory[#Headers], 0)), "-")</f>
        <v>x</v>
      </c>
      <c r="G1887" s="6" t="str">
        <f>IFERROR(INDEX(tbl_dateHistory[], MATCH(tbl_dailyDashboard[[#This Row],[runDate]:[runDate]], tbl_dateHistory[[runDate]:[runDate]], 0), MATCH(tbl_dailyDashboard[[#Headers],[totalTransactions]], tbl_dateHistory[#Headers], 0)), "-")</f>
        <v>x</v>
      </c>
      <c r="H1887" s="46" t="str">
        <f>IFERROR(INDEX(tbl_dateHistory[], MATCH(tbl_dailyDashboard[[#This Row],[runDate]:[runDate]], tbl_dateHistory[[runDate]:[runDate]], 0), MATCH(tbl_dailyDashboard[[#Headers],[percentSuccessful]], tbl_dateHistory[#Headers], 0)), "-")</f>
        <v>x</v>
      </c>
      <c r="I1887" s="46" t="str">
        <f>IFERROR(INDEX(tbl_dateHistory[], MATCH(tbl_dailyDashboard[[#This Row],[runDate]:[runDate]], tbl_dateHistory[[runDate]:[runDate]], 0), MATCH(tbl_dailyDashboard[[#Headers],[percentBRE]], tbl_dateHistory[#Headers], 0)), "-")</f>
        <v>x</v>
      </c>
      <c r="J1887" s="47" t="str">
        <f>IFERROR(INDEX(tbl_dateHistory[], MATCH(tbl_dailyDashboard[[#This Row],[runDate]:[runDate]], tbl_dateHistory[[runDate]:[runDate]], 0), MATCH(tbl_dailyDashboard[[#Headers],[percentSystemErrors]], tbl_dateHistory[#Headers], 0)), "-")</f>
        <v>x</v>
      </c>
      <c r="K1887" s="69"/>
    </row>
    <row r="1888" spans="2:11" x14ac:dyDescent="0.3">
      <c r="B1888" s="63"/>
      <c r="C1888" s="45" t="str">
        <f>IFERROR((INDEX(tbl_dateHistory[], tbl_dailyDashboard[[#This Row],[rowLookup]], 1)), "-")</f>
        <v>x</v>
      </c>
      <c r="D1888" s="48" t="str">
        <f>IFERROR(INDEX(tbl_dateHistory[], MATCH(tbl_dailyDashboard[[#This Row],[runDate]:[runDate]], tbl_dateHistory[[runDate]:[runDate]], 0), MATCH(tbl_dailyDashboard[[#Headers],[avgBotRunTime]], tbl_dateHistory[#Headers], 0)), "-")</f>
        <v>x</v>
      </c>
      <c r="E1888" s="48" t="str">
        <f>IFERROR(INDEX(tbl_dateHistory[], MATCH(tbl_dailyDashboard[[#This Row],[runDate]:[runDate]], tbl_dateHistory[[runDate]:[runDate]], 0), MATCH(tbl_dailyDashboard[[#Headers],[avgTransactionTime]], tbl_dateHistory[#Headers], 0)), "-")</f>
        <v>x</v>
      </c>
      <c r="F1888" s="5" t="str">
        <f>IFERROR(INDEX(tbl_dateHistory[], MATCH(tbl_dailyDashboard[[#This Row],[runDate]:[runDate]], tbl_dateHistory[[runDate]:[runDate]], 0), MATCH(tbl_dailyDashboard[[#Headers],[botRuns]], tbl_dateHistory[#Headers], 0)), "-")</f>
        <v>x</v>
      </c>
      <c r="G1888" s="6" t="str">
        <f>IFERROR(INDEX(tbl_dateHistory[], MATCH(tbl_dailyDashboard[[#This Row],[runDate]:[runDate]], tbl_dateHistory[[runDate]:[runDate]], 0), MATCH(tbl_dailyDashboard[[#Headers],[totalTransactions]], tbl_dateHistory[#Headers], 0)), "-")</f>
        <v>x</v>
      </c>
      <c r="H1888" s="46" t="str">
        <f>IFERROR(INDEX(tbl_dateHistory[], MATCH(tbl_dailyDashboard[[#This Row],[runDate]:[runDate]], tbl_dateHistory[[runDate]:[runDate]], 0), MATCH(tbl_dailyDashboard[[#Headers],[percentSuccessful]], tbl_dateHistory[#Headers], 0)), "-")</f>
        <v>x</v>
      </c>
      <c r="I1888" s="46" t="str">
        <f>IFERROR(INDEX(tbl_dateHistory[], MATCH(tbl_dailyDashboard[[#This Row],[runDate]:[runDate]], tbl_dateHistory[[runDate]:[runDate]], 0), MATCH(tbl_dailyDashboard[[#Headers],[percentBRE]], tbl_dateHistory[#Headers], 0)), "-")</f>
        <v>x</v>
      </c>
      <c r="J1888" s="47" t="str">
        <f>IFERROR(INDEX(tbl_dateHistory[], MATCH(tbl_dailyDashboard[[#This Row],[runDate]:[runDate]], tbl_dateHistory[[runDate]:[runDate]], 0), MATCH(tbl_dailyDashboard[[#Headers],[percentSystemErrors]], tbl_dateHistory[#Headers], 0)), "-")</f>
        <v>x</v>
      </c>
      <c r="K1888" s="69"/>
    </row>
    <row r="1889" spans="2:11" x14ac:dyDescent="0.3">
      <c r="B1889" s="63"/>
      <c r="C1889" s="45" t="str">
        <f>IFERROR((INDEX(tbl_dateHistory[], tbl_dailyDashboard[[#This Row],[rowLookup]], 1)), "-")</f>
        <v>x</v>
      </c>
      <c r="D1889" s="48" t="str">
        <f>IFERROR(INDEX(tbl_dateHistory[], MATCH(tbl_dailyDashboard[[#This Row],[runDate]:[runDate]], tbl_dateHistory[[runDate]:[runDate]], 0), MATCH(tbl_dailyDashboard[[#Headers],[avgBotRunTime]], tbl_dateHistory[#Headers], 0)), "-")</f>
        <v>x</v>
      </c>
      <c r="E1889" s="48" t="str">
        <f>IFERROR(INDEX(tbl_dateHistory[], MATCH(tbl_dailyDashboard[[#This Row],[runDate]:[runDate]], tbl_dateHistory[[runDate]:[runDate]], 0), MATCH(tbl_dailyDashboard[[#Headers],[avgTransactionTime]], tbl_dateHistory[#Headers], 0)), "-")</f>
        <v>x</v>
      </c>
      <c r="F1889" s="5" t="str">
        <f>IFERROR(INDEX(tbl_dateHistory[], MATCH(tbl_dailyDashboard[[#This Row],[runDate]:[runDate]], tbl_dateHistory[[runDate]:[runDate]], 0), MATCH(tbl_dailyDashboard[[#Headers],[botRuns]], tbl_dateHistory[#Headers], 0)), "-")</f>
        <v>x</v>
      </c>
      <c r="G1889" s="6" t="str">
        <f>IFERROR(INDEX(tbl_dateHistory[], MATCH(tbl_dailyDashboard[[#This Row],[runDate]:[runDate]], tbl_dateHistory[[runDate]:[runDate]], 0), MATCH(tbl_dailyDashboard[[#Headers],[totalTransactions]], tbl_dateHistory[#Headers], 0)), "-")</f>
        <v>x</v>
      </c>
      <c r="H1889" s="46" t="str">
        <f>IFERROR(INDEX(tbl_dateHistory[], MATCH(tbl_dailyDashboard[[#This Row],[runDate]:[runDate]], tbl_dateHistory[[runDate]:[runDate]], 0), MATCH(tbl_dailyDashboard[[#Headers],[percentSuccessful]], tbl_dateHistory[#Headers], 0)), "-")</f>
        <v>x</v>
      </c>
      <c r="I1889" s="46" t="str">
        <f>IFERROR(INDEX(tbl_dateHistory[], MATCH(tbl_dailyDashboard[[#This Row],[runDate]:[runDate]], tbl_dateHistory[[runDate]:[runDate]], 0), MATCH(tbl_dailyDashboard[[#Headers],[percentBRE]], tbl_dateHistory[#Headers], 0)), "-")</f>
        <v>x</v>
      </c>
      <c r="J1889" s="47" t="str">
        <f>IFERROR(INDEX(tbl_dateHistory[], MATCH(tbl_dailyDashboard[[#This Row],[runDate]:[runDate]], tbl_dateHistory[[runDate]:[runDate]], 0), MATCH(tbl_dailyDashboard[[#Headers],[percentSystemErrors]], tbl_dateHistory[#Headers], 0)), "-")</f>
        <v>x</v>
      </c>
      <c r="K1889" s="69"/>
    </row>
    <row r="1890" spans="2:11" x14ac:dyDescent="0.3">
      <c r="B1890" s="63"/>
      <c r="C1890" s="45" t="str">
        <f>IFERROR((INDEX(tbl_dateHistory[], tbl_dailyDashboard[[#This Row],[rowLookup]], 1)), "-")</f>
        <v>x</v>
      </c>
      <c r="D1890" s="48" t="str">
        <f>IFERROR(INDEX(tbl_dateHistory[], MATCH(tbl_dailyDashboard[[#This Row],[runDate]:[runDate]], tbl_dateHistory[[runDate]:[runDate]], 0), MATCH(tbl_dailyDashboard[[#Headers],[avgBotRunTime]], tbl_dateHistory[#Headers], 0)), "-")</f>
        <v>x</v>
      </c>
      <c r="E1890" s="48" t="str">
        <f>IFERROR(INDEX(tbl_dateHistory[], MATCH(tbl_dailyDashboard[[#This Row],[runDate]:[runDate]], tbl_dateHistory[[runDate]:[runDate]], 0), MATCH(tbl_dailyDashboard[[#Headers],[avgTransactionTime]], tbl_dateHistory[#Headers], 0)), "-")</f>
        <v>x</v>
      </c>
      <c r="F1890" s="5" t="str">
        <f>IFERROR(INDEX(tbl_dateHistory[], MATCH(tbl_dailyDashboard[[#This Row],[runDate]:[runDate]], tbl_dateHistory[[runDate]:[runDate]], 0), MATCH(tbl_dailyDashboard[[#Headers],[botRuns]], tbl_dateHistory[#Headers], 0)), "-")</f>
        <v>x</v>
      </c>
      <c r="G1890" s="6" t="str">
        <f>IFERROR(INDEX(tbl_dateHistory[], MATCH(tbl_dailyDashboard[[#This Row],[runDate]:[runDate]], tbl_dateHistory[[runDate]:[runDate]], 0), MATCH(tbl_dailyDashboard[[#Headers],[totalTransactions]], tbl_dateHistory[#Headers], 0)), "-")</f>
        <v>x</v>
      </c>
      <c r="H1890" s="46" t="str">
        <f>IFERROR(INDEX(tbl_dateHistory[], MATCH(tbl_dailyDashboard[[#This Row],[runDate]:[runDate]], tbl_dateHistory[[runDate]:[runDate]], 0), MATCH(tbl_dailyDashboard[[#Headers],[percentSuccessful]], tbl_dateHistory[#Headers], 0)), "-")</f>
        <v>x</v>
      </c>
      <c r="I1890" s="46" t="str">
        <f>IFERROR(INDEX(tbl_dateHistory[], MATCH(tbl_dailyDashboard[[#This Row],[runDate]:[runDate]], tbl_dateHistory[[runDate]:[runDate]], 0), MATCH(tbl_dailyDashboard[[#Headers],[percentBRE]], tbl_dateHistory[#Headers], 0)), "-")</f>
        <v>x</v>
      </c>
      <c r="J1890" s="47" t="str">
        <f>IFERROR(INDEX(tbl_dateHistory[], MATCH(tbl_dailyDashboard[[#This Row],[runDate]:[runDate]], tbl_dateHistory[[runDate]:[runDate]], 0), MATCH(tbl_dailyDashboard[[#Headers],[percentSystemErrors]], tbl_dateHistory[#Headers], 0)), "-")</f>
        <v>x</v>
      </c>
      <c r="K1890" s="69"/>
    </row>
    <row r="1891" spans="2:11" x14ac:dyDescent="0.3">
      <c r="B1891" s="63"/>
      <c r="C1891" s="45" t="str">
        <f>IFERROR((INDEX(tbl_dateHistory[], tbl_dailyDashboard[[#This Row],[rowLookup]], 1)), "-")</f>
        <v>x</v>
      </c>
      <c r="D1891" s="48" t="str">
        <f>IFERROR(INDEX(tbl_dateHistory[], MATCH(tbl_dailyDashboard[[#This Row],[runDate]:[runDate]], tbl_dateHistory[[runDate]:[runDate]], 0), MATCH(tbl_dailyDashboard[[#Headers],[avgBotRunTime]], tbl_dateHistory[#Headers], 0)), "-")</f>
        <v>x</v>
      </c>
      <c r="E1891" s="48" t="str">
        <f>IFERROR(INDEX(tbl_dateHistory[], MATCH(tbl_dailyDashboard[[#This Row],[runDate]:[runDate]], tbl_dateHistory[[runDate]:[runDate]], 0), MATCH(tbl_dailyDashboard[[#Headers],[avgTransactionTime]], tbl_dateHistory[#Headers], 0)), "-")</f>
        <v>x</v>
      </c>
      <c r="F1891" s="5" t="str">
        <f>IFERROR(INDEX(tbl_dateHistory[], MATCH(tbl_dailyDashboard[[#This Row],[runDate]:[runDate]], tbl_dateHistory[[runDate]:[runDate]], 0), MATCH(tbl_dailyDashboard[[#Headers],[botRuns]], tbl_dateHistory[#Headers], 0)), "-")</f>
        <v>x</v>
      </c>
      <c r="G1891" s="6" t="str">
        <f>IFERROR(INDEX(tbl_dateHistory[], MATCH(tbl_dailyDashboard[[#This Row],[runDate]:[runDate]], tbl_dateHistory[[runDate]:[runDate]], 0), MATCH(tbl_dailyDashboard[[#Headers],[totalTransactions]], tbl_dateHistory[#Headers], 0)), "-")</f>
        <v>x</v>
      </c>
      <c r="H1891" s="46" t="str">
        <f>IFERROR(INDEX(tbl_dateHistory[], MATCH(tbl_dailyDashboard[[#This Row],[runDate]:[runDate]], tbl_dateHistory[[runDate]:[runDate]], 0), MATCH(tbl_dailyDashboard[[#Headers],[percentSuccessful]], tbl_dateHistory[#Headers], 0)), "-")</f>
        <v>x</v>
      </c>
      <c r="I1891" s="46" t="str">
        <f>IFERROR(INDEX(tbl_dateHistory[], MATCH(tbl_dailyDashboard[[#This Row],[runDate]:[runDate]], tbl_dateHistory[[runDate]:[runDate]], 0), MATCH(tbl_dailyDashboard[[#Headers],[percentBRE]], tbl_dateHistory[#Headers], 0)), "-")</f>
        <v>x</v>
      </c>
      <c r="J1891" s="47" t="str">
        <f>IFERROR(INDEX(tbl_dateHistory[], MATCH(tbl_dailyDashboard[[#This Row],[runDate]:[runDate]], tbl_dateHistory[[runDate]:[runDate]], 0), MATCH(tbl_dailyDashboard[[#Headers],[percentSystemErrors]], tbl_dateHistory[#Headers], 0)), "-")</f>
        <v>x</v>
      </c>
      <c r="K1891" s="69"/>
    </row>
    <row r="1892" spans="2:11" x14ac:dyDescent="0.3">
      <c r="B1892" s="63"/>
      <c r="C1892" s="45" t="str">
        <f>IFERROR((INDEX(tbl_dateHistory[], tbl_dailyDashboard[[#This Row],[rowLookup]], 1)), "-")</f>
        <v>x</v>
      </c>
      <c r="D1892" s="48" t="str">
        <f>IFERROR(INDEX(tbl_dateHistory[], MATCH(tbl_dailyDashboard[[#This Row],[runDate]:[runDate]], tbl_dateHistory[[runDate]:[runDate]], 0), MATCH(tbl_dailyDashboard[[#Headers],[avgBotRunTime]], tbl_dateHistory[#Headers], 0)), "-")</f>
        <v>x</v>
      </c>
      <c r="E1892" s="48" t="str">
        <f>IFERROR(INDEX(tbl_dateHistory[], MATCH(tbl_dailyDashboard[[#This Row],[runDate]:[runDate]], tbl_dateHistory[[runDate]:[runDate]], 0), MATCH(tbl_dailyDashboard[[#Headers],[avgTransactionTime]], tbl_dateHistory[#Headers], 0)), "-")</f>
        <v>x</v>
      </c>
      <c r="F1892" s="5" t="str">
        <f>IFERROR(INDEX(tbl_dateHistory[], MATCH(tbl_dailyDashboard[[#This Row],[runDate]:[runDate]], tbl_dateHistory[[runDate]:[runDate]], 0), MATCH(tbl_dailyDashboard[[#Headers],[botRuns]], tbl_dateHistory[#Headers], 0)), "-")</f>
        <v>x</v>
      </c>
      <c r="G1892" s="6" t="str">
        <f>IFERROR(INDEX(tbl_dateHistory[], MATCH(tbl_dailyDashboard[[#This Row],[runDate]:[runDate]], tbl_dateHistory[[runDate]:[runDate]], 0), MATCH(tbl_dailyDashboard[[#Headers],[totalTransactions]], tbl_dateHistory[#Headers], 0)), "-")</f>
        <v>x</v>
      </c>
      <c r="H1892" s="46" t="str">
        <f>IFERROR(INDEX(tbl_dateHistory[], MATCH(tbl_dailyDashboard[[#This Row],[runDate]:[runDate]], tbl_dateHistory[[runDate]:[runDate]], 0), MATCH(tbl_dailyDashboard[[#Headers],[percentSuccessful]], tbl_dateHistory[#Headers], 0)), "-")</f>
        <v>x</v>
      </c>
      <c r="I1892" s="46" t="str">
        <f>IFERROR(INDEX(tbl_dateHistory[], MATCH(tbl_dailyDashboard[[#This Row],[runDate]:[runDate]], tbl_dateHistory[[runDate]:[runDate]], 0), MATCH(tbl_dailyDashboard[[#Headers],[percentBRE]], tbl_dateHistory[#Headers], 0)), "-")</f>
        <v>x</v>
      </c>
      <c r="J1892" s="47" t="str">
        <f>IFERROR(INDEX(tbl_dateHistory[], MATCH(tbl_dailyDashboard[[#This Row],[runDate]:[runDate]], tbl_dateHistory[[runDate]:[runDate]], 0), MATCH(tbl_dailyDashboard[[#Headers],[percentSystemErrors]], tbl_dateHistory[#Headers], 0)), "-")</f>
        <v>x</v>
      </c>
      <c r="K1892" s="69"/>
    </row>
    <row r="1893" spans="2:11" x14ac:dyDescent="0.3">
      <c r="B1893" s="63"/>
      <c r="C1893" s="45" t="str">
        <f>IFERROR((INDEX(tbl_dateHistory[], tbl_dailyDashboard[[#This Row],[rowLookup]], 1)), "-")</f>
        <v>x</v>
      </c>
      <c r="D1893" s="48" t="str">
        <f>IFERROR(INDEX(tbl_dateHistory[], MATCH(tbl_dailyDashboard[[#This Row],[runDate]:[runDate]], tbl_dateHistory[[runDate]:[runDate]], 0), MATCH(tbl_dailyDashboard[[#Headers],[avgBotRunTime]], tbl_dateHistory[#Headers], 0)), "-")</f>
        <v>x</v>
      </c>
      <c r="E1893" s="48" t="str">
        <f>IFERROR(INDEX(tbl_dateHistory[], MATCH(tbl_dailyDashboard[[#This Row],[runDate]:[runDate]], tbl_dateHistory[[runDate]:[runDate]], 0), MATCH(tbl_dailyDashboard[[#Headers],[avgTransactionTime]], tbl_dateHistory[#Headers], 0)), "-")</f>
        <v>x</v>
      </c>
      <c r="F1893" s="5" t="str">
        <f>IFERROR(INDEX(tbl_dateHistory[], MATCH(tbl_dailyDashboard[[#This Row],[runDate]:[runDate]], tbl_dateHistory[[runDate]:[runDate]], 0), MATCH(tbl_dailyDashboard[[#Headers],[botRuns]], tbl_dateHistory[#Headers], 0)), "-")</f>
        <v>x</v>
      </c>
      <c r="G1893" s="6" t="str">
        <f>IFERROR(INDEX(tbl_dateHistory[], MATCH(tbl_dailyDashboard[[#This Row],[runDate]:[runDate]], tbl_dateHistory[[runDate]:[runDate]], 0), MATCH(tbl_dailyDashboard[[#Headers],[totalTransactions]], tbl_dateHistory[#Headers], 0)), "-")</f>
        <v>x</v>
      </c>
      <c r="H1893" s="46" t="str">
        <f>IFERROR(INDEX(tbl_dateHistory[], MATCH(tbl_dailyDashboard[[#This Row],[runDate]:[runDate]], tbl_dateHistory[[runDate]:[runDate]], 0), MATCH(tbl_dailyDashboard[[#Headers],[percentSuccessful]], tbl_dateHistory[#Headers], 0)), "-")</f>
        <v>x</v>
      </c>
      <c r="I1893" s="46" t="str">
        <f>IFERROR(INDEX(tbl_dateHistory[], MATCH(tbl_dailyDashboard[[#This Row],[runDate]:[runDate]], tbl_dateHistory[[runDate]:[runDate]], 0), MATCH(tbl_dailyDashboard[[#Headers],[percentBRE]], tbl_dateHistory[#Headers], 0)), "-")</f>
        <v>x</v>
      </c>
      <c r="J1893" s="47" t="str">
        <f>IFERROR(INDEX(tbl_dateHistory[], MATCH(tbl_dailyDashboard[[#This Row],[runDate]:[runDate]], tbl_dateHistory[[runDate]:[runDate]], 0), MATCH(tbl_dailyDashboard[[#Headers],[percentSystemErrors]], tbl_dateHistory[#Headers], 0)), "-")</f>
        <v>x</v>
      </c>
      <c r="K1893" s="69"/>
    </row>
    <row r="1894" spans="2:11" x14ac:dyDescent="0.3">
      <c r="B1894" s="63"/>
      <c r="C1894" s="45" t="str">
        <f>IFERROR((INDEX(tbl_dateHistory[], tbl_dailyDashboard[[#This Row],[rowLookup]], 1)), "-")</f>
        <v>x</v>
      </c>
      <c r="D1894" s="48" t="str">
        <f>IFERROR(INDEX(tbl_dateHistory[], MATCH(tbl_dailyDashboard[[#This Row],[runDate]:[runDate]], tbl_dateHistory[[runDate]:[runDate]], 0), MATCH(tbl_dailyDashboard[[#Headers],[avgBotRunTime]], tbl_dateHistory[#Headers], 0)), "-")</f>
        <v>x</v>
      </c>
      <c r="E1894" s="48" t="str">
        <f>IFERROR(INDEX(tbl_dateHistory[], MATCH(tbl_dailyDashboard[[#This Row],[runDate]:[runDate]], tbl_dateHistory[[runDate]:[runDate]], 0), MATCH(tbl_dailyDashboard[[#Headers],[avgTransactionTime]], tbl_dateHistory[#Headers], 0)), "-")</f>
        <v>x</v>
      </c>
      <c r="F1894" s="5" t="str">
        <f>IFERROR(INDEX(tbl_dateHistory[], MATCH(tbl_dailyDashboard[[#This Row],[runDate]:[runDate]], tbl_dateHistory[[runDate]:[runDate]], 0), MATCH(tbl_dailyDashboard[[#Headers],[botRuns]], tbl_dateHistory[#Headers], 0)), "-")</f>
        <v>x</v>
      </c>
      <c r="G1894" s="6" t="str">
        <f>IFERROR(INDEX(tbl_dateHistory[], MATCH(tbl_dailyDashboard[[#This Row],[runDate]:[runDate]], tbl_dateHistory[[runDate]:[runDate]], 0), MATCH(tbl_dailyDashboard[[#Headers],[totalTransactions]], tbl_dateHistory[#Headers], 0)), "-")</f>
        <v>x</v>
      </c>
      <c r="H1894" s="46" t="str">
        <f>IFERROR(INDEX(tbl_dateHistory[], MATCH(tbl_dailyDashboard[[#This Row],[runDate]:[runDate]], tbl_dateHistory[[runDate]:[runDate]], 0), MATCH(tbl_dailyDashboard[[#Headers],[percentSuccessful]], tbl_dateHistory[#Headers], 0)), "-")</f>
        <v>x</v>
      </c>
      <c r="I1894" s="46" t="str">
        <f>IFERROR(INDEX(tbl_dateHistory[], MATCH(tbl_dailyDashboard[[#This Row],[runDate]:[runDate]], tbl_dateHistory[[runDate]:[runDate]], 0), MATCH(tbl_dailyDashboard[[#Headers],[percentBRE]], tbl_dateHistory[#Headers], 0)), "-")</f>
        <v>x</v>
      </c>
      <c r="J1894" s="47" t="str">
        <f>IFERROR(INDEX(tbl_dateHistory[], MATCH(tbl_dailyDashboard[[#This Row],[runDate]:[runDate]], tbl_dateHistory[[runDate]:[runDate]], 0), MATCH(tbl_dailyDashboard[[#Headers],[percentSystemErrors]], tbl_dateHistory[#Headers], 0)), "-")</f>
        <v>x</v>
      </c>
      <c r="K1894" s="69"/>
    </row>
    <row r="1895" spans="2:11" x14ac:dyDescent="0.3">
      <c r="B1895" s="63"/>
      <c r="C1895" s="45" t="str">
        <f>IFERROR((INDEX(tbl_dateHistory[], tbl_dailyDashboard[[#This Row],[rowLookup]], 1)), "-")</f>
        <v>x</v>
      </c>
      <c r="D1895" s="48" t="str">
        <f>IFERROR(INDEX(tbl_dateHistory[], MATCH(tbl_dailyDashboard[[#This Row],[runDate]:[runDate]], tbl_dateHistory[[runDate]:[runDate]], 0), MATCH(tbl_dailyDashboard[[#Headers],[avgBotRunTime]], tbl_dateHistory[#Headers], 0)), "-")</f>
        <v>x</v>
      </c>
      <c r="E1895" s="48" t="str">
        <f>IFERROR(INDEX(tbl_dateHistory[], MATCH(tbl_dailyDashboard[[#This Row],[runDate]:[runDate]], tbl_dateHistory[[runDate]:[runDate]], 0), MATCH(tbl_dailyDashboard[[#Headers],[avgTransactionTime]], tbl_dateHistory[#Headers], 0)), "-")</f>
        <v>x</v>
      </c>
      <c r="F1895" s="5" t="str">
        <f>IFERROR(INDEX(tbl_dateHistory[], MATCH(tbl_dailyDashboard[[#This Row],[runDate]:[runDate]], tbl_dateHistory[[runDate]:[runDate]], 0), MATCH(tbl_dailyDashboard[[#Headers],[botRuns]], tbl_dateHistory[#Headers], 0)), "-")</f>
        <v>x</v>
      </c>
      <c r="G1895" s="6" t="str">
        <f>IFERROR(INDEX(tbl_dateHistory[], MATCH(tbl_dailyDashboard[[#This Row],[runDate]:[runDate]], tbl_dateHistory[[runDate]:[runDate]], 0), MATCH(tbl_dailyDashboard[[#Headers],[totalTransactions]], tbl_dateHistory[#Headers], 0)), "-")</f>
        <v>x</v>
      </c>
      <c r="H1895" s="46" t="str">
        <f>IFERROR(INDEX(tbl_dateHistory[], MATCH(tbl_dailyDashboard[[#This Row],[runDate]:[runDate]], tbl_dateHistory[[runDate]:[runDate]], 0), MATCH(tbl_dailyDashboard[[#Headers],[percentSuccessful]], tbl_dateHistory[#Headers], 0)), "-")</f>
        <v>x</v>
      </c>
      <c r="I1895" s="46" t="str">
        <f>IFERROR(INDEX(tbl_dateHistory[], MATCH(tbl_dailyDashboard[[#This Row],[runDate]:[runDate]], tbl_dateHistory[[runDate]:[runDate]], 0), MATCH(tbl_dailyDashboard[[#Headers],[percentBRE]], tbl_dateHistory[#Headers], 0)), "-")</f>
        <v>x</v>
      </c>
      <c r="J1895" s="47" t="str">
        <f>IFERROR(INDEX(tbl_dateHistory[], MATCH(tbl_dailyDashboard[[#This Row],[runDate]:[runDate]], tbl_dateHistory[[runDate]:[runDate]], 0), MATCH(tbl_dailyDashboard[[#Headers],[percentSystemErrors]], tbl_dateHistory[#Headers], 0)), "-")</f>
        <v>x</v>
      </c>
      <c r="K1895" s="69"/>
    </row>
    <row r="1896" spans="2:11" x14ac:dyDescent="0.3">
      <c r="B1896" s="63"/>
      <c r="C1896" s="45" t="str">
        <f>IFERROR((INDEX(tbl_dateHistory[], tbl_dailyDashboard[[#This Row],[rowLookup]], 1)), "-")</f>
        <v>x</v>
      </c>
      <c r="D1896" s="48" t="str">
        <f>IFERROR(INDEX(tbl_dateHistory[], MATCH(tbl_dailyDashboard[[#This Row],[runDate]:[runDate]], tbl_dateHistory[[runDate]:[runDate]], 0), MATCH(tbl_dailyDashboard[[#Headers],[avgBotRunTime]], tbl_dateHistory[#Headers], 0)), "-")</f>
        <v>x</v>
      </c>
      <c r="E1896" s="48" t="str">
        <f>IFERROR(INDEX(tbl_dateHistory[], MATCH(tbl_dailyDashboard[[#This Row],[runDate]:[runDate]], tbl_dateHistory[[runDate]:[runDate]], 0), MATCH(tbl_dailyDashboard[[#Headers],[avgTransactionTime]], tbl_dateHistory[#Headers], 0)), "-")</f>
        <v>x</v>
      </c>
      <c r="F1896" s="5" t="str">
        <f>IFERROR(INDEX(tbl_dateHistory[], MATCH(tbl_dailyDashboard[[#This Row],[runDate]:[runDate]], tbl_dateHistory[[runDate]:[runDate]], 0), MATCH(tbl_dailyDashboard[[#Headers],[botRuns]], tbl_dateHistory[#Headers], 0)), "-")</f>
        <v>x</v>
      </c>
      <c r="G1896" s="6" t="str">
        <f>IFERROR(INDEX(tbl_dateHistory[], MATCH(tbl_dailyDashboard[[#This Row],[runDate]:[runDate]], tbl_dateHistory[[runDate]:[runDate]], 0), MATCH(tbl_dailyDashboard[[#Headers],[totalTransactions]], tbl_dateHistory[#Headers], 0)), "-")</f>
        <v>x</v>
      </c>
      <c r="H1896" s="46" t="str">
        <f>IFERROR(INDEX(tbl_dateHistory[], MATCH(tbl_dailyDashboard[[#This Row],[runDate]:[runDate]], tbl_dateHistory[[runDate]:[runDate]], 0), MATCH(tbl_dailyDashboard[[#Headers],[percentSuccessful]], tbl_dateHistory[#Headers], 0)), "-")</f>
        <v>x</v>
      </c>
      <c r="I1896" s="46" t="str">
        <f>IFERROR(INDEX(tbl_dateHistory[], MATCH(tbl_dailyDashboard[[#This Row],[runDate]:[runDate]], tbl_dateHistory[[runDate]:[runDate]], 0), MATCH(tbl_dailyDashboard[[#Headers],[percentBRE]], tbl_dateHistory[#Headers], 0)), "-")</f>
        <v>x</v>
      </c>
      <c r="J1896" s="47" t="str">
        <f>IFERROR(INDEX(tbl_dateHistory[], MATCH(tbl_dailyDashboard[[#This Row],[runDate]:[runDate]], tbl_dateHistory[[runDate]:[runDate]], 0), MATCH(tbl_dailyDashboard[[#Headers],[percentSystemErrors]], tbl_dateHistory[#Headers], 0)), "-")</f>
        <v>x</v>
      </c>
      <c r="K1896" s="69"/>
    </row>
    <row r="1897" spans="2:11" x14ac:dyDescent="0.3">
      <c r="B1897" s="63"/>
      <c r="C1897" s="45" t="str">
        <f>IFERROR((INDEX(tbl_dateHistory[], tbl_dailyDashboard[[#This Row],[rowLookup]], 1)), "-")</f>
        <v>x</v>
      </c>
      <c r="D1897" s="48" t="str">
        <f>IFERROR(INDEX(tbl_dateHistory[], MATCH(tbl_dailyDashboard[[#This Row],[runDate]:[runDate]], tbl_dateHistory[[runDate]:[runDate]], 0), MATCH(tbl_dailyDashboard[[#Headers],[avgBotRunTime]], tbl_dateHistory[#Headers], 0)), "-")</f>
        <v>x</v>
      </c>
      <c r="E1897" s="48" t="str">
        <f>IFERROR(INDEX(tbl_dateHistory[], MATCH(tbl_dailyDashboard[[#This Row],[runDate]:[runDate]], tbl_dateHistory[[runDate]:[runDate]], 0), MATCH(tbl_dailyDashboard[[#Headers],[avgTransactionTime]], tbl_dateHistory[#Headers], 0)), "-")</f>
        <v>x</v>
      </c>
      <c r="F1897" s="5" t="str">
        <f>IFERROR(INDEX(tbl_dateHistory[], MATCH(tbl_dailyDashboard[[#This Row],[runDate]:[runDate]], tbl_dateHistory[[runDate]:[runDate]], 0), MATCH(tbl_dailyDashboard[[#Headers],[botRuns]], tbl_dateHistory[#Headers], 0)), "-")</f>
        <v>x</v>
      </c>
      <c r="G1897" s="6" t="str">
        <f>IFERROR(INDEX(tbl_dateHistory[], MATCH(tbl_dailyDashboard[[#This Row],[runDate]:[runDate]], tbl_dateHistory[[runDate]:[runDate]], 0), MATCH(tbl_dailyDashboard[[#Headers],[totalTransactions]], tbl_dateHistory[#Headers], 0)), "-")</f>
        <v>x</v>
      </c>
      <c r="H1897" s="46" t="str">
        <f>IFERROR(INDEX(tbl_dateHistory[], MATCH(tbl_dailyDashboard[[#This Row],[runDate]:[runDate]], tbl_dateHistory[[runDate]:[runDate]], 0), MATCH(tbl_dailyDashboard[[#Headers],[percentSuccessful]], tbl_dateHistory[#Headers], 0)), "-")</f>
        <v>x</v>
      </c>
      <c r="I1897" s="46" t="str">
        <f>IFERROR(INDEX(tbl_dateHistory[], MATCH(tbl_dailyDashboard[[#This Row],[runDate]:[runDate]], tbl_dateHistory[[runDate]:[runDate]], 0), MATCH(tbl_dailyDashboard[[#Headers],[percentBRE]], tbl_dateHistory[#Headers], 0)), "-")</f>
        <v>x</v>
      </c>
      <c r="J1897" s="47" t="str">
        <f>IFERROR(INDEX(tbl_dateHistory[], MATCH(tbl_dailyDashboard[[#This Row],[runDate]:[runDate]], tbl_dateHistory[[runDate]:[runDate]], 0), MATCH(tbl_dailyDashboard[[#Headers],[percentSystemErrors]], tbl_dateHistory[#Headers], 0)), "-")</f>
        <v>x</v>
      </c>
      <c r="K1897" s="69"/>
    </row>
    <row r="1898" spans="2:11" x14ac:dyDescent="0.3">
      <c r="B1898" s="63"/>
      <c r="C1898" s="45" t="str">
        <f>IFERROR((INDEX(tbl_dateHistory[], tbl_dailyDashboard[[#This Row],[rowLookup]], 1)), "-")</f>
        <v>x</v>
      </c>
      <c r="D1898" s="48" t="str">
        <f>IFERROR(INDEX(tbl_dateHistory[], MATCH(tbl_dailyDashboard[[#This Row],[runDate]:[runDate]], tbl_dateHistory[[runDate]:[runDate]], 0), MATCH(tbl_dailyDashboard[[#Headers],[avgBotRunTime]], tbl_dateHistory[#Headers], 0)), "-")</f>
        <v>x</v>
      </c>
      <c r="E1898" s="48" t="str">
        <f>IFERROR(INDEX(tbl_dateHistory[], MATCH(tbl_dailyDashboard[[#This Row],[runDate]:[runDate]], tbl_dateHistory[[runDate]:[runDate]], 0), MATCH(tbl_dailyDashboard[[#Headers],[avgTransactionTime]], tbl_dateHistory[#Headers], 0)), "-")</f>
        <v>x</v>
      </c>
      <c r="F1898" s="5" t="str">
        <f>IFERROR(INDEX(tbl_dateHistory[], MATCH(tbl_dailyDashboard[[#This Row],[runDate]:[runDate]], tbl_dateHistory[[runDate]:[runDate]], 0), MATCH(tbl_dailyDashboard[[#Headers],[botRuns]], tbl_dateHistory[#Headers], 0)), "-")</f>
        <v>x</v>
      </c>
      <c r="G1898" s="6" t="str">
        <f>IFERROR(INDEX(tbl_dateHistory[], MATCH(tbl_dailyDashboard[[#This Row],[runDate]:[runDate]], tbl_dateHistory[[runDate]:[runDate]], 0), MATCH(tbl_dailyDashboard[[#Headers],[totalTransactions]], tbl_dateHistory[#Headers], 0)), "-")</f>
        <v>x</v>
      </c>
      <c r="H1898" s="46" t="str">
        <f>IFERROR(INDEX(tbl_dateHistory[], MATCH(tbl_dailyDashboard[[#This Row],[runDate]:[runDate]], tbl_dateHistory[[runDate]:[runDate]], 0), MATCH(tbl_dailyDashboard[[#Headers],[percentSuccessful]], tbl_dateHistory[#Headers], 0)), "-")</f>
        <v>x</v>
      </c>
      <c r="I1898" s="46" t="str">
        <f>IFERROR(INDEX(tbl_dateHistory[], MATCH(tbl_dailyDashboard[[#This Row],[runDate]:[runDate]], tbl_dateHistory[[runDate]:[runDate]], 0), MATCH(tbl_dailyDashboard[[#Headers],[percentBRE]], tbl_dateHistory[#Headers], 0)), "-")</f>
        <v>x</v>
      </c>
      <c r="J1898" s="47" t="str">
        <f>IFERROR(INDEX(tbl_dateHistory[], MATCH(tbl_dailyDashboard[[#This Row],[runDate]:[runDate]], tbl_dateHistory[[runDate]:[runDate]], 0), MATCH(tbl_dailyDashboard[[#Headers],[percentSystemErrors]], tbl_dateHistory[#Headers], 0)), "-")</f>
        <v>x</v>
      </c>
      <c r="K1898" s="69"/>
    </row>
    <row r="1899" spans="2:11" x14ac:dyDescent="0.3">
      <c r="B1899" s="63"/>
      <c r="C1899" s="45" t="str">
        <f>IFERROR((INDEX(tbl_dateHistory[], tbl_dailyDashboard[[#This Row],[rowLookup]], 1)), "-")</f>
        <v>x</v>
      </c>
      <c r="D1899" s="48" t="str">
        <f>IFERROR(INDEX(tbl_dateHistory[], MATCH(tbl_dailyDashboard[[#This Row],[runDate]:[runDate]], tbl_dateHistory[[runDate]:[runDate]], 0), MATCH(tbl_dailyDashboard[[#Headers],[avgBotRunTime]], tbl_dateHistory[#Headers], 0)), "-")</f>
        <v>x</v>
      </c>
      <c r="E1899" s="48" t="str">
        <f>IFERROR(INDEX(tbl_dateHistory[], MATCH(tbl_dailyDashboard[[#This Row],[runDate]:[runDate]], tbl_dateHistory[[runDate]:[runDate]], 0), MATCH(tbl_dailyDashboard[[#Headers],[avgTransactionTime]], tbl_dateHistory[#Headers], 0)), "-")</f>
        <v>x</v>
      </c>
      <c r="F1899" s="5" t="str">
        <f>IFERROR(INDEX(tbl_dateHistory[], MATCH(tbl_dailyDashboard[[#This Row],[runDate]:[runDate]], tbl_dateHistory[[runDate]:[runDate]], 0), MATCH(tbl_dailyDashboard[[#Headers],[botRuns]], tbl_dateHistory[#Headers], 0)), "-")</f>
        <v>x</v>
      </c>
      <c r="G1899" s="6" t="str">
        <f>IFERROR(INDEX(tbl_dateHistory[], MATCH(tbl_dailyDashboard[[#This Row],[runDate]:[runDate]], tbl_dateHistory[[runDate]:[runDate]], 0), MATCH(tbl_dailyDashboard[[#Headers],[totalTransactions]], tbl_dateHistory[#Headers], 0)), "-")</f>
        <v>x</v>
      </c>
      <c r="H1899" s="46" t="str">
        <f>IFERROR(INDEX(tbl_dateHistory[], MATCH(tbl_dailyDashboard[[#This Row],[runDate]:[runDate]], tbl_dateHistory[[runDate]:[runDate]], 0), MATCH(tbl_dailyDashboard[[#Headers],[percentSuccessful]], tbl_dateHistory[#Headers], 0)), "-")</f>
        <v>x</v>
      </c>
      <c r="I1899" s="46" t="str">
        <f>IFERROR(INDEX(tbl_dateHistory[], MATCH(tbl_dailyDashboard[[#This Row],[runDate]:[runDate]], tbl_dateHistory[[runDate]:[runDate]], 0), MATCH(tbl_dailyDashboard[[#Headers],[percentBRE]], tbl_dateHistory[#Headers], 0)), "-")</f>
        <v>x</v>
      </c>
      <c r="J1899" s="47" t="str">
        <f>IFERROR(INDEX(tbl_dateHistory[], MATCH(tbl_dailyDashboard[[#This Row],[runDate]:[runDate]], tbl_dateHistory[[runDate]:[runDate]], 0), MATCH(tbl_dailyDashboard[[#Headers],[percentSystemErrors]], tbl_dateHistory[#Headers], 0)), "-")</f>
        <v>x</v>
      </c>
      <c r="K1899" s="69"/>
    </row>
    <row r="1900" spans="2:11" x14ac:dyDescent="0.3">
      <c r="B1900" s="63"/>
      <c r="C1900" s="45" t="str">
        <f>IFERROR((INDEX(tbl_dateHistory[], tbl_dailyDashboard[[#This Row],[rowLookup]], 1)), "-")</f>
        <v>x</v>
      </c>
      <c r="D1900" s="48" t="str">
        <f>IFERROR(INDEX(tbl_dateHistory[], MATCH(tbl_dailyDashboard[[#This Row],[runDate]:[runDate]], tbl_dateHistory[[runDate]:[runDate]], 0), MATCH(tbl_dailyDashboard[[#Headers],[avgBotRunTime]], tbl_dateHistory[#Headers], 0)), "-")</f>
        <v>x</v>
      </c>
      <c r="E1900" s="48" t="str">
        <f>IFERROR(INDEX(tbl_dateHistory[], MATCH(tbl_dailyDashboard[[#This Row],[runDate]:[runDate]], tbl_dateHistory[[runDate]:[runDate]], 0), MATCH(tbl_dailyDashboard[[#Headers],[avgTransactionTime]], tbl_dateHistory[#Headers], 0)), "-")</f>
        <v>x</v>
      </c>
      <c r="F1900" s="5" t="str">
        <f>IFERROR(INDEX(tbl_dateHistory[], MATCH(tbl_dailyDashboard[[#This Row],[runDate]:[runDate]], tbl_dateHistory[[runDate]:[runDate]], 0), MATCH(tbl_dailyDashboard[[#Headers],[botRuns]], tbl_dateHistory[#Headers], 0)), "-")</f>
        <v>x</v>
      </c>
      <c r="G1900" s="6" t="str">
        <f>IFERROR(INDEX(tbl_dateHistory[], MATCH(tbl_dailyDashboard[[#This Row],[runDate]:[runDate]], tbl_dateHistory[[runDate]:[runDate]], 0), MATCH(tbl_dailyDashboard[[#Headers],[totalTransactions]], tbl_dateHistory[#Headers], 0)), "-")</f>
        <v>x</v>
      </c>
      <c r="H1900" s="46" t="str">
        <f>IFERROR(INDEX(tbl_dateHistory[], MATCH(tbl_dailyDashboard[[#This Row],[runDate]:[runDate]], tbl_dateHistory[[runDate]:[runDate]], 0), MATCH(tbl_dailyDashboard[[#Headers],[percentSuccessful]], tbl_dateHistory[#Headers], 0)), "-")</f>
        <v>x</v>
      </c>
      <c r="I1900" s="46" t="str">
        <f>IFERROR(INDEX(tbl_dateHistory[], MATCH(tbl_dailyDashboard[[#This Row],[runDate]:[runDate]], tbl_dateHistory[[runDate]:[runDate]], 0), MATCH(tbl_dailyDashboard[[#Headers],[percentBRE]], tbl_dateHistory[#Headers], 0)), "-")</f>
        <v>x</v>
      </c>
      <c r="J1900" s="47" t="str">
        <f>IFERROR(INDEX(tbl_dateHistory[], MATCH(tbl_dailyDashboard[[#This Row],[runDate]:[runDate]], tbl_dateHistory[[runDate]:[runDate]], 0), MATCH(tbl_dailyDashboard[[#Headers],[percentSystemErrors]], tbl_dateHistory[#Headers], 0)), "-")</f>
        <v>x</v>
      </c>
      <c r="K1900" s="69"/>
    </row>
    <row r="1901" spans="2:11" x14ac:dyDescent="0.3">
      <c r="B1901" s="63"/>
      <c r="C1901" s="45" t="str">
        <f>IFERROR((INDEX(tbl_dateHistory[], tbl_dailyDashboard[[#This Row],[rowLookup]], 1)), "-")</f>
        <v>x</v>
      </c>
      <c r="D1901" s="48" t="str">
        <f>IFERROR(INDEX(tbl_dateHistory[], MATCH(tbl_dailyDashboard[[#This Row],[runDate]:[runDate]], tbl_dateHistory[[runDate]:[runDate]], 0), MATCH(tbl_dailyDashboard[[#Headers],[avgBotRunTime]], tbl_dateHistory[#Headers], 0)), "-")</f>
        <v>x</v>
      </c>
      <c r="E1901" s="48" t="str">
        <f>IFERROR(INDEX(tbl_dateHistory[], MATCH(tbl_dailyDashboard[[#This Row],[runDate]:[runDate]], tbl_dateHistory[[runDate]:[runDate]], 0), MATCH(tbl_dailyDashboard[[#Headers],[avgTransactionTime]], tbl_dateHistory[#Headers], 0)), "-")</f>
        <v>x</v>
      </c>
      <c r="F1901" s="5" t="str">
        <f>IFERROR(INDEX(tbl_dateHistory[], MATCH(tbl_dailyDashboard[[#This Row],[runDate]:[runDate]], tbl_dateHistory[[runDate]:[runDate]], 0), MATCH(tbl_dailyDashboard[[#Headers],[botRuns]], tbl_dateHistory[#Headers], 0)), "-")</f>
        <v>x</v>
      </c>
      <c r="G1901" s="6" t="str">
        <f>IFERROR(INDEX(tbl_dateHistory[], MATCH(tbl_dailyDashboard[[#This Row],[runDate]:[runDate]], tbl_dateHistory[[runDate]:[runDate]], 0), MATCH(tbl_dailyDashboard[[#Headers],[totalTransactions]], tbl_dateHistory[#Headers], 0)), "-")</f>
        <v>x</v>
      </c>
      <c r="H1901" s="46" t="str">
        <f>IFERROR(INDEX(tbl_dateHistory[], MATCH(tbl_dailyDashboard[[#This Row],[runDate]:[runDate]], tbl_dateHistory[[runDate]:[runDate]], 0), MATCH(tbl_dailyDashboard[[#Headers],[percentSuccessful]], tbl_dateHistory[#Headers], 0)), "-")</f>
        <v>x</v>
      </c>
      <c r="I1901" s="46" t="str">
        <f>IFERROR(INDEX(tbl_dateHistory[], MATCH(tbl_dailyDashboard[[#This Row],[runDate]:[runDate]], tbl_dateHistory[[runDate]:[runDate]], 0), MATCH(tbl_dailyDashboard[[#Headers],[percentBRE]], tbl_dateHistory[#Headers], 0)), "-")</f>
        <v>x</v>
      </c>
      <c r="J1901" s="47" t="str">
        <f>IFERROR(INDEX(tbl_dateHistory[], MATCH(tbl_dailyDashboard[[#This Row],[runDate]:[runDate]], tbl_dateHistory[[runDate]:[runDate]], 0), MATCH(tbl_dailyDashboard[[#Headers],[percentSystemErrors]], tbl_dateHistory[#Headers], 0)), "-")</f>
        <v>x</v>
      </c>
      <c r="K1901" s="69"/>
    </row>
    <row r="1902" spans="2:11" x14ac:dyDescent="0.3">
      <c r="B1902" s="63"/>
      <c r="C1902" s="45" t="str">
        <f>IFERROR((INDEX(tbl_dateHistory[], tbl_dailyDashboard[[#This Row],[rowLookup]], 1)), "-")</f>
        <v>x</v>
      </c>
      <c r="D1902" s="48" t="str">
        <f>IFERROR(INDEX(tbl_dateHistory[], MATCH(tbl_dailyDashboard[[#This Row],[runDate]:[runDate]], tbl_dateHistory[[runDate]:[runDate]], 0), MATCH(tbl_dailyDashboard[[#Headers],[avgBotRunTime]], tbl_dateHistory[#Headers], 0)), "-")</f>
        <v>x</v>
      </c>
      <c r="E1902" s="48" t="str">
        <f>IFERROR(INDEX(tbl_dateHistory[], MATCH(tbl_dailyDashboard[[#This Row],[runDate]:[runDate]], tbl_dateHistory[[runDate]:[runDate]], 0), MATCH(tbl_dailyDashboard[[#Headers],[avgTransactionTime]], tbl_dateHistory[#Headers], 0)), "-")</f>
        <v>x</v>
      </c>
      <c r="F1902" s="5" t="str">
        <f>IFERROR(INDEX(tbl_dateHistory[], MATCH(tbl_dailyDashboard[[#This Row],[runDate]:[runDate]], tbl_dateHistory[[runDate]:[runDate]], 0), MATCH(tbl_dailyDashboard[[#Headers],[botRuns]], tbl_dateHistory[#Headers], 0)), "-")</f>
        <v>x</v>
      </c>
      <c r="G1902" s="6" t="str">
        <f>IFERROR(INDEX(tbl_dateHistory[], MATCH(tbl_dailyDashboard[[#This Row],[runDate]:[runDate]], tbl_dateHistory[[runDate]:[runDate]], 0), MATCH(tbl_dailyDashboard[[#Headers],[totalTransactions]], tbl_dateHistory[#Headers], 0)), "-")</f>
        <v>x</v>
      </c>
      <c r="H1902" s="46" t="str">
        <f>IFERROR(INDEX(tbl_dateHistory[], MATCH(tbl_dailyDashboard[[#This Row],[runDate]:[runDate]], tbl_dateHistory[[runDate]:[runDate]], 0), MATCH(tbl_dailyDashboard[[#Headers],[percentSuccessful]], tbl_dateHistory[#Headers], 0)), "-")</f>
        <v>x</v>
      </c>
      <c r="I1902" s="46" t="str">
        <f>IFERROR(INDEX(tbl_dateHistory[], MATCH(tbl_dailyDashboard[[#This Row],[runDate]:[runDate]], tbl_dateHistory[[runDate]:[runDate]], 0), MATCH(tbl_dailyDashboard[[#Headers],[percentBRE]], tbl_dateHistory[#Headers], 0)), "-")</f>
        <v>x</v>
      </c>
      <c r="J1902" s="47" t="str">
        <f>IFERROR(INDEX(tbl_dateHistory[], MATCH(tbl_dailyDashboard[[#This Row],[runDate]:[runDate]], tbl_dateHistory[[runDate]:[runDate]], 0), MATCH(tbl_dailyDashboard[[#Headers],[percentSystemErrors]], tbl_dateHistory[#Headers], 0)), "-")</f>
        <v>x</v>
      </c>
      <c r="K1902" s="69"/>
    </row>
    <row r="1903" spans="2:11" x14ac:dyDescent="0.3">
      <c r="B1903" s="63"/>
      <c r="C1903" s="45" t="str">
        <f>IFERROR((INDEX(tbl_dateHistory[], tbl_dailyDashboard[[#This Row],[rowLookup]], 1)), "-")</f>
        <v>x</v>
      </c>
      <c r="D1903" s="48" t="str">
        <f>IFERROR(INDEX(tbl_dateHistory[], MATCH(tbl_dailyDashboard[[#This Row],[runDate]:[runDate]], tbl_dateHistory[[runDate]:[runDate]], 0), MATCH(tbl_dailyDashboard[[#Headers],[avgBotRunTime]], tbl_dateHistory[#Headers], 0)), "-")</f>
        <v>x</v>
      </c>
      <c r="E1903" s="48" t="str">
        <f>IFERROR(INDEX(tbl_dateHistory[], MATCH(tbl_dailyDashboard[[#This Row],[runDate]:[runDate]], tbl_dateHistory[[runDate]:[runDate]], 0), MATCH(tbl_dailyDashboard[[#Headers],[avgTransactionTime]], tbl_dateHistory[#Headers], 0)), "-")</f>
        <v>x</v>
      </c>
      <c r="F1903" s="5" t="str">
        <f>IFERROR(INDEX(tbl_dateHistory[], MATCH(tbl_dailyDashboard[[#This Row],[runDate]:[runDate]], tbl_dateHistory[[runDate]:[runDate]], 0), MATCH(tbl_dailyDashboard[[#Headers],[botRuns]], tbl_dateHistory[#Headers], 0)), "-")</f>
        <v>x</v>
      </c>
      <c r="G1903" s="6" t="str">
        <f>IFERROR(INDEX(tbl_dateHistory[], MATCH(tbl_dailyDashboard[[#This Row],[runDate]:[runDate]], tbl_dateHistory[[runDate]:[runDate]], 0), MATCH(tbl_dailyDashboard[[#Headers],[totalTransactions]], tbl_dateHistory[#Headers], 0)), "-")</f>
        <v>x</v>
      </c>
      <c r="H1903" s="46" t="str">
        <f>IFERROR(INDEX(tbl_dateHistory[], MATCH(tbl_dailyDashboard[[#This Row],[runDate]:[runDate]], tbl_dateHistory[[runDate]:[runDate]], 0), MATCH(tbl_dailyDashboard[[#Headers],[percentSuccessful]], tbl_dateHistory[#Headers], 0)), "-")</f>
        <v>x</v>
      </c>
      <c r="I1903" s="46" t="str">
        <f>IFERROR(INDEX(tbl_dateHistory[], MATCH(tbl_dailyDashboard[[#This Row],[runDate]:[runDate]], tbl_dateHistory[[runDate]:[runDate]], 0), MATCH(tbl_dailyDashboard[[#Headers],[percentBRE]], tbl_dateHistory[#Headers], 0)), "-")</f>
        <v>x</v>
      </c>
      <c r="J1903" s="47" t="str">
        <f>IFERROR(INDEX(tbl_dateHistory[], MATCH(tbl_dailyDashboard[[#This Row],[runDate]:[runDate]], tbl_dateHistory[[runDate]:[runDate]], 0), MATCH(tbl_dailyDashboard[[#Headers],[percentSystemErrors]], tbl_dateHistory[#Headers], 0)), "-")</f>
        <v>x</v>
      </c>
      <c r="K1903" s="69"/>
    </row>
    <row r="1904" spans="2:11" x14ac:dyDescent="0.3">
      <c r="B1904" s="63"/>
      <c r="C1904" s="45" t="str">
        <f>IFERROR((INDEX(tbl_dateHistory[], tbl_dailyDashboard[[#This Row],[rowLookup]], 1)), "-")</f>
        <v>x</v>
      </c>
      <c r="D1904" s="48" t="str">
        <f>IFERROR(INDEX(tbl_dateHistory[], MATCH(tbl_dailyDashboard[[#This Row],[runDate]:[runDate]], tbl_dateHistory[[runDate]:[runDate]], 0), MATCH(tbl_dailyDashboard[[#Headers],[avgBotRunTime]], tbl_dateHistory[#Headers], 0)), "-")</f>
        <v>x</v>
      </c>
      <c r="E1904" s="48" t="str">
        <f>IFERROR(INDEX(tbl_dateHistory[], MATCH(tbl_dailyDashboard[[#This Row],[runDate]:[runDate]], tbl_dateHistory[[runDate]:[runDate]], 0), MATCH(tbl_dailyDashboard[[#Headers],[avgTransactionTime]], tbl_dateHistory[#Headers], 0)), "-")</f>
        <v>x</v>
      </c>
      <c r="F1904" s="5" t="str">
        <f>IFERROR(INDEX(tbl_dateHistory[], MATCH(tbl_dailyDashboard[[#This Row],[runDate]:[runDate]], tbl_dateHistory[[runDate]:[runDate]], 0), MATCH(tbl_dailyDashboard[[#Headers],[botRuns]], tbl_dateHistory[#Headers], 0)), "-")</f>
        <v>x</v>
      </c>
      <c r="G1904" s="6" t="str">
        <f>IFERROR(INDEX(tbl_dateHistory[], MATCH(tbl_dailyDashboard[[#This Row],[runDate]:[runDate]], tbl_dateHistory[[runDate]:[runDate]], 0), MATCH(tbl_dailyDashboard[[#Headers],[totalTransactions]], tbl_dateHistory[#Headers], 0)), "-")</f>
        <v>x</v>
      </c>
      <c r="H1904" s="46" t="str">
        <f>IFERROR(INDEX(tbl_dateHistory[], MATCH(tbl_dailyDashboard[[#This Row],[runDate]:[runDate]], tbl_dateHistory[[runDate]:[runDate]], 0), MATCH(tbl_dailyDashboard[[#Headers],[percentSuccessful]], tbl_dateHistory[#Headers], 0)), "-")</f>
        <v>x</v>
      </c>
      <c r="I1904" s="46" t="str">
        <f>IFERROR(INDEX(tbl_dateHistory[], MATCH(tbl_dailyDashboard[[#This Row],[runDate]:[runDate]], tbl_dateHistory[[runDate]:[runDate]], 0), MATCH(tbl_dailyDashboard[[#Headers],[percentBRE]], tbl_dateHistory[#Headers], 0)), "-")</f>
        <v>x</v>
      </c>
      <c r="J1904" s="47" t="str">
        <f>IFERROR(INDEX(tbl_dateHistory[], MATCH(tbl_dailyDashboard[[#This Row],[runDate]:[runDate]], tbl_dateHistory[[runDate]:[runDate]], 0), MATCH(tbl_dailyDashboard[[#Headers],[percentSystemErrors]], tbl_dateHistory[#Headers], 0)), "-")</f>
        <v>x</v>
      </c>
      <c r="K1904" s="69"/>
    </row>
    <row r="1905" spans="2:11" x14ac:dyDescent="0.3">
      <c r="B1905" s="63"/>
      <c r="C1905" s="45" t="str">
        <f>IFERROR((INDEX(tbl_dateHistory[], tbl_dailyDashboard[[#This Row],[rowLookup]], 1)), "-")</f>
        <v>x</v>
      </c>
      <c r="D1905" s="48" t="str">
        <f>IFERROR(INDEX(tbl_dateHistory[], MATCH(tbl_dailyDashboard[[#This Row],[runDate]:[runDate]], tbl_dateHistory[[runDate]:[runDate]], 0), MATCH(tbl_dailyDashboard[[#Headers],[avgBotRunTime]], tbl_dateHistory[#Headers], 0)), "-")</f>
        <v>x</v>
      </c>
      <c r="E1905" s="48" t="str">
        <f>IFERROR(INDEX(tbl_dateHistory[], MATCH(tbl_dailyDashboard[[#This Row],[runDate]:[runDate]], tbl_dateHistory[[runDate]:[runDate]], 0), MATCH(tbl_dailyDashboard[[#Headers],[avgTransactionTime]], tbl_dateHistory[#Headers], 0)), "-")</f>
        <v>x</v>
      </c>
      <c r="F1905" s="5" t="str">
        <f>IFERROR(INDEX(tbl_dateHistory[], MATCH(tbl_dailyDashboard[[#This Row],[runDate]:[runDate]], tbl_dateHistory[[runDate]:[runDate]], 0), MATCH(tbl_dailyDashboard[[#Headers],[botRuns]], tbl_dateHistory[#Headers], 0)), "-")</f>
        <v>x</v>
      </c>
      <c r="G1905" s="6" t="str">
        <f>IFERROR(INDEX(tbl_dateHistory[], MATCH(tbl_dailyDashboard[[#This Row],[runDate]:[runDate]], tbl_dateHistory[[runDate]:[runDate]], 0), MATCH(tbl_dailyDashboard[[#Headers],[totalTransactions]], tbl_dateHistory[#Headers], 0)), "-")</f>
        <v>x</v>
      </c>
      <c r="H1905" s="46" t="str">
        <f>IFERROR(INDEX(tbl_dateHistory[], MATCH(tbl_dailyDashboard[[#This Row],[runDate]:[runDate]], tbl_dateHistory[[runDate]:[runDate]], 0), MATCH(tbl_dailyDashboard[[#Headers],[percentSuccessful]], tbl_dateHistory[#Headers], 0)), "-")</f>
        <v>x</v>
      </c>
      <c r="I1905" s="46" t="str">
        <f>IFERROR(INDEX(tbl_dateHistory[], MATCH(tbl_dailyDashboard[[#This Row],[runDate]:[runDate]], tbl_dateHistory[[runDate]:[runDate]], 0), MATCH(tbl_dailyDashboard[[#Headers],[percentBRE]], tbl_dateHistory[#Headers], 0)), "-")</f>
        <v>x</v>
      </c>
      <c r="J1905" s="47" t="str">
        <f>IFERROR(INDEX(tbl_dateHistory[], MATCH(tbl_dailyDashboard[[#This Row],[runDate]:[runDate]], tbl_dateHistory[[runDate]:[runDate]], 0), MATCH(tbl_dailyDashboard[[#Headers],[percentSystemErrors]], tbl_dateHistory[#Headers], 0)), "-")</f>
        <v>x</v>
      </c>
      <c r="K1905" s="69"/>
    </row>
    <row r="1906" spans="2:11" x14ac:dyDescent="0.3">
      <c r="B1906" s="63"/>
      <c r="C1906" s="45" t="str">
        <f>IFERROR((INDEX(tbl_dateHistory[], tbl_dailyDashboard[[#This Row],[rowLookup]], 1)), "-")</f>
        <v>x</v>
      </c>
      <c r="D1906" s="48" t="str">
        <f>IFERROR(INDEX(tbl_dateHistory[], MATCH(tbl_dailyDashboard[[#This Row],[runDate]:[runDate]], tbl_dateHistory[[runDate]:[runDate]], 0), MATCH(tbl_dailyDashboard[[#Headers],[avgBotRunTime]], tbl_dateHistory[#Headers], 0)), "-")</f>
        <v>x</v>
      </c>
      <c r="E1906" s="48" t="str">
        <f>IFERROR(INDEX(tbl_dateHistory[], MATCH(tbl_dailyDashboard[[#This Row],[runDate]:[runDate]], tbl_dateHistory[[runDate]:[runDate]], 0), MATCH(tbl_dailyDashboard[[#Headers],[avgTransactionTime]], tbl_dateHistory[#Headers], 0)), "-")</f>
        <v>x</v>
      </c>
      <c r="F1906" s="5" t="str">
        <f>IFERROR(INDEX(tbl_dateHistory[], MATCH(tbl_dailyDashboard[[#This Row],[runDate]:[runDate]], tbl_dateHistory[[runDate]:[runDate]], 0), MATCH(tbl_dailyDashboard[[#Headers],[botRuns]], tbl_dateHistory[#Headers], 0)), "-")</f>
        <v>x</v>
      </c>
      <c r="G1906" s="6" t="str">
        <f>IFERROR(INDEX(tbl_dateHistory[], MATCH(tbl_dailyDashboard[[#This Row],[runDate]:[runDate]], tbl_dateHistory[[runDate]:[runDate]], 0), MATCH(tbl_dailyDashboard[[#Headers],[totalTransactions]], tbl_dateHistory[#Headers], 0)), "-")</f>
        <v>x</v>
      </c>
      <c r="H1906" s="46" t="str">
        <f>IFERROR(INDEX(tbl_dateHistory[], MATCH(tbl_dailyDashboard[[#This Row],[runDate]:[runDate]], tbl_dateHistory[[runDate]:[runDate]], 0), MATCH(tbl_dailyDashboard[[#Headers],[percentSuccessful]], tbl_dateHistory[#Headers], 0)), "-")</f>
        <v>x</v>
      </c>
      <c r="I1906" s="46" t="str">
        <f>IFERROR(INDEX(tbl_dateHistory[], MATCH(tbl_dailyDashboard[[#This Row],[runDate]:[runDate]], tbl_dateHistory[[runDate]:[runDate]], 0), MATCH(tbl_dailyDashboard[[#Headers],[percentBRE]], tbl_dateHistory[#Headers], 0)), "-")</f>
        <v>x</v>
      </c>
      <c r="J1906" s="47" t="str">
        <f>IFERROR(INDEX(tbl_dateHistory[], MATCH(tbl_dailyDashboard[[#This Row],[runDate]:[runDate]], tbl_dateHistory[[runDate]:[runDate]], 0), MATCH(tbl_dailyDashboard[[#Headers],[percentSystemErrors]], tbl_dateHistory[#Headers], 0)), "-")</f>
        <v>x</v>
      </c>
      <c r="K1906" s="69"/>
    </row>
    <row r="1907" spans="2:11" x14ac:dyDescent="0.3">
      <c r="B1907" s="63"/>
      <c r="C1907" s="45" t="str">
        <f>IFERROR((INDEX(tbl_dateHistory[], tbl_dailyDashboard[[#This Row],[rowLookup]], 1)), "-")</f>
        <v>x</v>
      </c>
      <c r="D1907" s="48" t="str">
        <f>IFERROR(INDEX(tbl_dateHistory[], MATCH(tbl_dailyDashboard[[#This Row],[runDate]:[runDate]], tbl_dateHistory[[runDate]:[runDate]], 0), MATCH(tbl_dailyDashboard[[#Headers],[avgBotRunTime]], tbl_dateHistory[#Headers], 0)), "-")</f>
        <v>x</v>
      </c>
      <c r="E1907" s="48" t="str">
        <f>IFERROR(INDEX(tbl_dateHistory[], MATCH(tbl_dailyDashboard[[#This Row],[runDate]:[runDate]], tbl_dateHistory[[runDate]:[runDate]], 0), MATCH(tbl_dailyDashboard[[#Headers],[avgTransactionTime]], tbl_dateHistory[#Headers], 0)), "-")</f>
        <v>x</v>
      </c>
      <c r="F1907" s="5" t="str">
        <f>IFERROR(INDEX(tbl_dateHistory[], MATCH(tbl_dailyDashboard[[#This Row],[runDate]:[runDate]], tbl_dateHistory[[runDate]:[runDate]], 0), MATCH(tbl_dailyDashboard[[#Headers],[botRuns]], tbl_dateHistory[#Headers], 0)), "-")</f>
        <v>x</v>
      </c>
      <c r="G1907" s="6" t="str">
        <f>IFERROR(INDEX(tbl_dateHistory[], MATCH(tbl_dailyDashboard[[#This Row],[runDate]:[runDate]], tbl_dateHistory[[runDate]:[runDate]], 0), MATCH(tbl_dailyDashboard[[#Headers],[totalTransactions]], tbl_dateHistory[#Headers], 0)), "-")</f>
        <v>x</v>
      </c>
      <c r="H1907" s="46" t="str">
        <f>IFERROR(INDEX(tbl_dateHistory[], MATCH(tbl_dailyDashboard[[#This Row],[runDate]:[runDate]], tbl_dateHistory[[runDate]:[runDate]], 0), MATCH(tbl_dailyDashboard[[#Headers],[percentSuccessful]], tbl_dateHistory[#Headers], 0)), "-")</f>
        <v>x</v>
      </c>
      <c r="I1907" s="46" t="str">
        <f>IFERROR(INDEX(tbl_dateHistory[], MATCH(tbl_dailyDashboard[[#This Row],[runDate]:[runDate]], tbl_dateHistory[[runDate]:[runDate]], 0), MATCH(tbl_dailyDashboard[[#Headers],[percentBRE]], tbl_dateHistory[#Headers], 0)), "-")</f>
        <v>x</v>
      </c>
      <c r="J1907" s="47" t="str">
        <f>IFERROR(INDEX(tbl_dateHistory[], MATCH(tbl_dailyDashboard[[#This Row],[runDate]:[runDate]], tbl_dateHistory[[runDate]:[runDate]], 0), MATCH(tbl_dailyDashboard[[#Headers],[percentSystemErrors]], tbl_dateHistory[#Headers], 0)), "-")</f>
        <v>x</v>
      </c>
      <c r="K1907" s="69"/>
    </row>
    <row r="1908" spans="2:11" x14ac:dyDescent="0.3">
      <c r="B1908" s="63"/>
      <c r="C1908" s="45" t="str">
        <f>IFERROR((INDEX(tbl_dateHistory[], tbl_dailyDashboard[[#This Row],[rowLookup]], 1)), "-")</f>
        <v>x</v>
      </c>
      <c r="D1908" s="48" t="str">
        <f>IFERROR(INDEX(tbl_dateHistory[], MATCH(tbl_dailyDashboard[[#This Row],[runDate]:[runDate]], tbl_dateHistory[[runDate]:[runDate]], 0), MATCH(tbl_dailyDashboard[[#Headers],[avgBotRunTime]], tbl_dateHistory[#Headers], 0)), "-")</f>
        <v>x</v>
      </c>
      <c r="E1908" s="48" t="str">
        <f>IFERROR(INDEX(tbl_dateHistory[], MATCH(tbl_dailyDashboard[[#This Row],[runDate]:[runDate]], tbl_dateHistory[[runDate]:[runDate]], 0), MATCH(tbl_dailyDashboard[[#Headers],[avgTransactionTime]], tbl_dateHistory[#Headers], 0)), "-")</f>
        <v>x</v>
      </c>
      <c r="F1908" s="5" t="str">
        <f>IFERROR(INDEX(tbl_dateHistory[], MATCH(tbl_dailyDashboard[[#This Row],[runDate]:[runDate]], tbl_dateHistory[[runDate]:[runDate]], 0), MATCH(tbl_dailyDashboard[[#Headers],[botRuns]], tbl_dateHistory[#Headers], 0)), "-")</f>
        <v>x</v>
      </c>
      <c r="G1908" s="6" t="str">
        <f>IFERROR(INDEX(tbl_dateHistory[], MATCH(tbl_dailyDashboard[[#This Row],[runDate]:[runDate]], tbl_dateHistory[[runDate]:[runDate]], 0), MATCH(tbl_dailyDashboard[[#Headers],[totalTransactions]], tbl_dateHistory[#Headers], 0)), "-")</f>
        <v>x</v>
      </c>
      <c r="H1908" s="46" t="str">
        <f>IFERROR(INDEX(tbl_dateHistory[], MATCH(tbl_dailyDashboard[[#This Row],[runDate]:[runDate]], tbl_dateHistory[[runDate]:[runDate]], 0), MATCH(tbl_dailyDashboard[[#Headers],[percentSuccessful]], tbl_dateHistory[#Headers], 0)), "-")</f>
        <v>x</v>
      </c>
      <c r="I1908" s="46" t="str">
        <f>IFERROR(INDEX(tbl_dateHistory[], MATCH(tbl_dailyDashboard[[#This Row],[runDate]:[runDate]], tbl_dateHistory[[runDate]:[runDate]], 0), MATCH(tbl_dailyDashboard[[#Headers],[percentBRE]], tbl_dateHistory[#Headers], 0)), "-")</f>
        <v>x</v>
      </c>
      <c r="J1908" s="47" t="str">
        <f>IFERROR(INDEX(tbl_dateHistory[], MATCH(tbl_dailyDashboard[[#This Row],[runDate]:[runDate]], tbl_dateHistory[[runDate]:[runDate]], 0), MATCH(tbl_dailyDashboard[[#Headers],[percentSystemErrors]], tbl_dateHistory[#Headers], 0)), "-")</f>
        <v>x</v>
      </c>
      <c r="K1908" s="69"/>
    </row>
    <row r="1909" spans="2:11" x14ac:dyDescent="0.3">
      <c r="B1909" s="63"/>
      <c r="C1909" s="45" t="str">
        <f>IFERROR((INDEX(tbl_dateHistory[], tbl_dailyDashboard[[#This Row],[rowLookup]], 1)), "-")</f>
        <v>x</v>
      </c>
      <c r="D1909" s="48" t="str">
        <f>IFERROR(INDEX(tbl_dateHistory[], MATCH(tbl_dailyDashboard[[#This Row],[runDate]:[runDate]], tbl_dateHistory[[runDate]:[runDate]], 0), MATCH(tbl_dailyDashboard[[#Headers],[avgBotRunTime]], tbl_dateHistory[#Headers], 0)), "-")</f>
        <v>x</v>
      </c>
      <c r="E1909" s="48" t="str">
        <f>IFERROR(INDEX(tbl_dateHistory[], MATCH(tbl_dailyDashboard[[#This Row],[runDate]:[runDate]], tbl_dateHistory[[runDate]:[runDate]], 0), MATCH(tbl_dailyDashboard[[#Headers],[avgTransactionTime]], tbl_dateHistory[#Headers], 0)), "-")</f>
        <v>x</v>
      </c>
      <c r="F1909" s="5" t="str">
        <f>IFERROR(INDEX(tbl_dateHistory[], MATCH(tbl_dailyDashboard[[#This Row],[runDate]:[runDate]], tbl_dateHistory[[runDate]:[runDate]], 0), MATCH(tbl_dailyDashboard[[#Headers],[botRuns]], tbl_dateHistory[#Headers], 0)), "-")</f>
        <v>x</v>
      </c>
      <c r="G1909" s="6" t="str">
        <f>IFERROR(INDEX(tbl_dateHistory[], MATCH(tbl_dailyDashboard[[#This Row],[runDate]:[runDate]], tbl_dateHistory[[runDate]:[runDate]], 0), MATCH(tbl_dailyDashboard[[#Headers],[totalTransactions]], tbl_dateHistory[#Headers], 0)), "-")</f>
        <v>x</v>
      </c>
      <c r="H1909" s="46" t="str">
        <f>IFERROR(INDEX(tbl_dateHistory[], MATCH(tbl_dailyDashboard[[#This Row],[runDate]:[runDate]], tbl_dateHistory[[runDate]:[runDate]], 0), MATCH(tbl_dailyDashboard[[#Headers],[percentSuccessful]], tbl_dateHistory[#Headers], 0)), "-")</f>
        <v>x</v>
      </c>
      <c r="I1909" s="46" t="str">
        <f>IFERROR(INDEX(tbl_dateHistory[], MATCH(tbl_dailyDashboard[[#This Row],[runDate]:[runDate]], tbl_dateHistory[[runDate]:[runDate]], 0), MATCH(tbl_dailyDashboard[[#Headers],[percentBRE]], tbl_dateHistory[#Headers], 0)), "-")</f>
        <v>x</v>
      </c>
      <c r="J1909" s="47" t="str">
        <f>IFERROR(INDEX(tbl_dateHistory[], MATCH(tbl_dailyDashboard[[#This Row],[runDate]:[runDate]], tbl_dateHistory[[runDate]:[runDate]], 0), MATCH(tbl_dailyDashboard[[#Headers],[percentSystemErrors]], tbl_dateHistory[#Headers], 0)), "-")</f>
        <v>x</v>
      </c>
      <c r="K1909" s="69"/>
    </row>
    <row r="1910" spans="2:11" x14ac:dyDescent="0.3">
      <c r="B1910" s="63"/>
      <c r="C1910" s="45" t="str">
        <f>IFERROR((INDEX(tbl_dateHistory[], tbl_dailyDashboard[[#This Row],[rowLookup]], 1)), "-")</f>
        <v>x</v>
      </c>
      <c r="D1910" s="48" t="str">
        <f>IFERROR(INDEX(tbl_dateHistory[], MATCH(tbl_dailyDashboard[[#This Row],[runDate]:[runDate]], tbl_dateHistory[[runDate]:[runDate]], 0), MATCH(tbl_dailyDashboard[[#Headers],[avgBotRunTime]], tbl_dateHistory[#Headers], 0)), "-")</f>
        <v>x</v>
      </c>
      <c r="E1910" s="48" t="str">
        <f>IFERROR(INDEX(tbl_dateHistory[], MATCH(tbl_dailyDashboard[[#This Row],[runDate]:[runDate]], tbl_dateHistory[[runDate]:[runDate]], 0), MATCH(tbl_dailyDashboard[[#Headers],[avgTransactionTime]], tbl_dateHistory[#Headers], 0)), "-")</f>
        <v>x</v>
      </c>
      <c r="F1910" s="5" t="str">
        <f>IFERROR(INDEX(tbl_dateHistory[], MATCH(tbl_dailyDashboard[[#This Row],[runDate]:[runDate]], tbl_dateHistory[[runDate]:[runDate]], 0), MATCH(tbl_dailyDashboard[[#Headers],[botRuns]], tbl_dateHistory[#Headers], 0)), "-")</f>
        <v>x</v>
      </c>
      <c r="G1910" s="6" t="str">
        <f>IFERROR(INDEX(tbl_dateHistory[], MATCH(tbl_dailyDashboard[[#This Row],[runDate]:[runDate]], tbl_dateHistory[[runDate]:[runDate]], 0), MATCH(tbl_dailyDashboard[[#Headers],[totalTransactions]], tbl_dateHistory[#Headers], 0)), "-")</f>
        <v>x</v>
      </c>
      <c r="H1910" s="46" t="str">
        <f>IFERROR(INDEX(tbl_dateHistory[], MATCH(tbl_dailyDashboard[[#This Row],[runDate]:[runDate]], tbl_dateHistory[[runDate]:[runDate]], 0), MATCH(tbl_dailyDashboard[[#Headers],[percentSuccessful]], tbl_dateHistory[#Headers], 0)), "-")</f>
        <v>x</v>
      </c>
      <c r="I1910" s="46" t="str">
        <f>IFERROR(INDEX(tbl_dateHistory[], MATCH(tbl_dailyDashboard[[#This Row],[runDate]:[runDate]], tbl_dateHistory[[runDate]:[runDate]], 0), MATCH(tbl_dailyDashboard[[#Headers],[percentBRE]], tbl_dateHistory[#Headers], 0)), "-")</f>
        <v>x</v>
      </c>
      <c r="J1910" s="47" t="str">
        <f>IFERROR(INDEX(tbl_dateHistory[], MATCH(tbl_dailyDashboard[[#This Row],[runDate]:[runDate]], tbl_dateHistory[[runDate]:[runDate]], 0), MATCH(tbl_dailyDashboard[[#Headers],[percentSystemErrors]], tbl_dateHistory[#Headers], 0)), "-")</f>
        <v>x</v>
      </c>
      <c r="K1910" s="69"/>
    </row>
    <row r="1911" spans="2:11" x14ac:dyDescent="0.3">
      <c r="B1911" s="63"/>
      <c r="C1911" s="45" t="str">
        <f>IFERROR((INDEX(tbl_dateHistory[], tbl_dailyDashboard[[#This Row],[rowLookup]], 1)), "-")</f>
        <v>x</v>
      </c>
      <c r="D1911" s="48" t="str">
        <f>IFERROR(INDEX(tbl_dateHistory[], MATCH(tbl_dailyDashboard[[#This Row],[runDate]:[runDate]], tbl_dateHistory[[runDate]:[runDate]], 0), MATCH(tbl_dailyDashboard[[#Headers],[avgBotRunTime]], tbl_dateHistory[#Headers], 0)), "-")</f>
        <v>x</v>
      </c>
      <c r="E1911" s="48" t="str">
        <f>IFERROR(INDEX(tbl_dateHistory[], MATCH(tbl_dailyDashboard[[#This Row],[runDate]:[runDate]], tbl_dateHistory[[runDate]:[runDate]], 0), MATCH(tbl_dailyDashboard[[#Headers],[avgTransactionTime]], tbl_dateHistory[#Headers], 0)), "-")</f>
        <v>x</v>
      </c>
      <c r="F1911" s="5" t="str">
        <f>IFERROR(INDEX(tbl_dateHistory[], MATCH(tbl_dailyDashboard[[#This Row],[runDate]:[runDate]], tbl_dateHistory[[runDate]:[runDate]], 0), MATCH(tbl_dailyDashboard[[#Headers],[botRuns]], tbl_dateHistory[#Headers], 0)), "-")</f>
        <v>x</v>
      </c>
      <c r="G1911" s="6" t="str">
        <f>IFERROR(INDEX(tbl_dateHistory[], MATCH(tbl_dailyDashboard[[#This Row],[runDate]:[runDate]], tbl_dateHistory[[runDate]:[runDate]], 0), MATCH(tbl_dailyDashboard[[#Headers],[totalTransactions]], tbl_dateHistory[#Headers], 0)), "-")</f>
        <v>x</v>
      </c>
      <c r="H1911" s="46" t="str">
        <f>IFERROR(INDEX(tbl_dateHistory[], MATCH(tbl_dailyDashboard[[#This Row],[runDate]:[runDate]], tbl_dateHistory[[runDate]:[runDate]], 0), MATCH(tbl_dailyDashboard[[#Headers],[percentSuccessful]], tbl_dateHistory[#Headers], 0)), "-")</f>
        <v>x</v>
      </c>
      <c r="I1911" s="46" t="str">
        <f>IFERROR(INDEX(tbl_dateHistory[], MATCH(tbl_dailyDashboard[[#This Row],[runDate]:[runDate]], tbl_dateHistory[[runDate]:[runDate]], 0), MATCH(tbl_dailyDashboard[[#Headers],[percentBRE]], tbl_dateHistory[#Headers], 0)), "-")</f>
        <v>x</v>
      </c>
      <c r="J1911" s="47" t="str">
        <f>IFERROR(INDEX(tbl_dateHistory[], MATCH(tbl_dailyDashboard[[#This Row],[runDate]:[runDate]], tbl_dateHistory[[runDate]:[runDate]], 0), MATCH(tbl_dailyDashboard[[#Headers],[percentSystemErrors]], tbl_dateHistory[#Headers], 0)), "-")</f>
        <v>x</v>
      </c>
      <c r="K1911" s="69"/>
    </row>
    <row r="1912" spans="2:11" x14ac:dyDescent="0.3">
      <c r="B1912" s="63"/>
      <c r="C1912" s="45" t="str">
        <f>IFERROR((INDEX(tbl_dateHistory[], tbl_dailyDashboard[[#This Row],[rowLookup]], 1)), "-")</f>
        <v>x</v>
      </c>
      <c r="D1912" s="48" t="str">
        <f>IFERROR(INDEX(tbl_dateHistory[], MATCH(tbl_dailyDashboard[[#This Row],[runDate]:[runDate]], tbl_dateHistory[[runDate]:[runDate]], 0), MATCH(tbl_dailyDashboard[[#Headers],[avgBotRunTime]], tbl_dateHistory[#Headers], 0)), "-")</f>
        <v>x</v>
      </c>
      <c r="E1912" s="48" t="str">
        <f>IFERROR(INDEX(tbl_dateHistory[], MATCH(tbl_dailyDashboard[[#This Row],[runDate]:[runDate]], tbl_dateHistory[[runDate]:[runDate]], 0), MATCH(tbl_dailyDashboard[[#Headers],[avgTransactionTime]], tbl_dateHistory[#Headers], 0)), "-")</f>
        <v>x</v>
      </c>
      <c r="F1912" s="5" t="str">
        <f>IFERROR(INDEX(tbl_dateHistory[], MATCH(tbl_dailyDashboard[[#This Row],[runDate]:[runDate]], tbl_dateHistory[[runDate]:[runDate]], 0), MATCH(tbl_dailyDashboard[[#Headers],[botRuns]], tbl_dateHistory[#Headers], 0)), "-")</f>
        <v>x</v>
      </c>
      <c r="G1912" s="6" t="str">
        <f>IFERROR(INDEX(tbl_dateHistory[], MATCH(tbl_dailyDashboard[[#This Row],[runDate]:[runDate]], tbl_dateHistory[[runDate]:[runDate]], 0), MATCH(tbl_dailyDashboard[[#Headers],[totalTransactions]], tbl_dateHistory[#Headers], 0)), "-")</f>
        <v>x</v>
      </c>
      <c r="H1912" s="46" t="str">
        <f>IFERROR(INDEX(tbl_dateHistory[], MATCH(tbl_dailyDashboard[[#This Row],[runDate]:[runDate]], tbl_dateHistory[[runDate]:[runDate]], 0), MATCH(tbl_dailyDashboard[[#Headers],[percentSuccessful]], tbl_dateHistory[#Headers], 0)), "-")</f>
        <v>x</v>
      </c>
      <c r="I1912" s="46" t="str">
        <f>IFERROR(INDEX(tbl_dateHistory[], MATCH(tbl_dailyDashboard[[#This Row],[runDate]:[runDate]], tbl_dateHistory[[runDate]:[runDate]], 0), MATCH(tbl_dailyDashboard[[#Headers],[percentBRE]], tbl_dateHistory[#Headers], 0)), "-")</f>
        <v>x</v>
      </c>
      <c r="J1912" s="47" t="str">
        <f>IFERROR(INDEX(tbl_dateHistory[], MATCH(tbl_dailyDashboard[[#This Row],[runDate]:[runDate]], tbl_dateHistory[[runDate]:[runDate]], 0), MATCH(tbl_dailyDashboard[[#Headers],[percentSystemErrors]], tbl_dateHistory[#Headers], 0)), "-")</f>
        <v>x</v>
      </c>
      <c r="K1912" s="69"/>
    </row>
    <row r="1913" spans="2:11" x14ac:dyDescent="0.3">
      <c r="B1913" s="63"/>
      <c r="C1913" s="45" t="str">
        <f>IFERROR((INDEX(tbl_dateHistory[], tbl_dailyDashboard[[#This Row],[rowLookup]], 1)), "-")</f>
        <v>x</v>
      </c>
      <c r="D1913" s="48" t="str">
        <f>IFERROR(INDEX(tbl_dateHistory[], MATCH(tbl_dailyDashboard[[#This Row],[runDate]:[runDate]], tbl_dateHistory[[runDate]:[runDate]], 0), MATCH(tbl_dailyDashboard[[#Headers],[avgBotRunTime]], tbl_dateHistory[#Headers], 0)), "-")</f>
        <v>x</v>
      </c>
      <c r="E1913" s="48" t="str">
        <f>IFERROR(INDEX(tbl_dateHistory[], MATCH(tbl_dailyDashboard[[#This Row],[runDate]:[runDate]], tbl_dateHistory[[runDate]:[runDate]], 0), MATCH(tbl_dailyDashboard[[#Headers],[avgTransactionTime]], tbl_dateHistory[#Headers], 0)), "-")</f>
        <v>x</v>
      </c>
      <c r="F1913" s="5" t="str">
        <f>IFERROR(INDEX(tbl_dateHistory[], MATCH(tbl_dailyDashboard[[#This Row],[runDate]:[runDate]], tbl_dateHistory[[runDate]:[runDate]], 0), MATCH(tbl_dailyDashboard[[#Headers],[botRuns]], tbl_dateHistory[#Headers], 0)), "-")</f>
        <v>x</v>
      </c>
      <c r="G1913" s="6" t="str">
        <f>IFERROR(INDEX(tbl_dateHistory[], MATCH(tbl_dailyDashboard[[#This Row],[runDate]:[runDate]], tbl_dateHistory[[runDate]:[runDate]], 0), MATCH(tbl_dailyDashboard[[#Headers],[totalTransactions]], tbl_dateHistory[#Headers], 0)), "-")</f>
        <v>x</v>
      </c>
      <c r="H1913" s="46" t="str">
        <f>IFERROR(INDEX(tbl_dateHistory[], MATCH(tbl_dailyDashboard[[#This Row],[runDate]:[runDate]], tbl_dateHistory[[runDate]:[runDate]], 0), MATCH(tbl_dailyDashboard[[#Headers],[percentSuccessful]], tbl_dateHistory[#Headers], 0)), "-")</f>
        <v>x</v>
      </c>
      <c r="I1913" s="46" t="str">
        <f>IFERROR(INDEX(tbl_dateHistory[], MATCH(tbl_dailyDashboard[[#This Row],[runDate]:[runDate]], tbl_dateHistory[[runDate]:[runDate]], 0), MATCH(tbl_dailyDashboard[[#Headers],[percentBRE]], tbl_dateHistory[#Headers], 0)), "-")</f>
        <v>x</v>
      </c>
      <c r="J1913" s="47" t="str">
        <f>IFERROR(INDEX(tbl_dateHistory[], MATCH(tbl_dailyDashboard[[#This Row],[runDate]:[runDate]], tbl_dateHistory[[runDate]:[runDate]], 0), MATCH(tbl_dailyDashboard[[#Headers],[percentSystemErrors]], tbl_dateHistory[#Headers], 0)), "-")</f>
        <v>x</v>
      </c>
      <c r="K1913" s="69"/>
    </row>
    <row r="1914" spans="2:11" x14ac:dyDescent="0.3">
      <c r="B1914" s="63"/>
      <c r="C1914" s="45" t="str">
        <f>IFERROR((INDEX(tbl_dateHistory[], tbl_dailyDashboard[[#This Row],[rowLookup]], 1)), "-")</f>
        <v>x</v>
      </c>
      <c r="D1914" s="48" t="str">
        <f>IFERROR(INDEX(tbl_dateHistory[], MATCH(tbl_dailyDashboard[[#This Row],[runDate]:[runDate]], tbl_dateHistory[[runDate]:[runDate]], 0), MATCH(tbl_dailyDashboard[[#Headers],[avgBotRunTime]], tbl_dateHistory[#Headers], 0)), "-")</f>
        <v>x</v>
      </c>
      <c r="E1914" s="48" t="str">
        <f>IFERROR(INDEX(tbl_dateHistory[], MATCH(tbl_dailyDashboard[[#This Row],[runDate]:[runDate]], tbl_dateHistory[[runDate]:[runDate]], 0), MATCH(tbl_dailyDashboard[[#Headers],[avgTransactionTime]], tbl_dateHistory[#Headers], 0)), "-")</f>
        <v>x</v>
      </c>
      <c r="F1914" s="5" t="str">
        <f>IFERROR(INDEX(tbl_dateHistory[], MATCH(tbl_dailyDashboard[[#This Row],[runDate]:[runDate]], tbl_dateHistory[[runDate]:[runDate]], 0), MATCH(tbl_dailyDashboard[[#Headers],[botRuns]], tbl_dateHistory[#Headers], 0)), "-")</f>
        <v>x</v>
      </c>
      <c r="G1914" s="6" t="str">
        <f>IFERROR(INDEX(tbl_dateHistory[], MATCH(tbl_dailyDashboard[[#This Row],[runDate]:[runDate]], tbl_dateHistory[[runDate]:[runDate]], 0), MATCH(tbl_dailyDashboard[[#Headers],[totalTransactions]], tbl_dateHistory[#Headers], 0)), "-")</f>
        <v>x</v>
      </c>
      <c r="H1914" s="46" t="str">
        <f>IFERROR(INDEX(tbl_dateHistory[], MATCH(tbl_dailyDashboard[[#This Row],[runDate]:[runDate]], tbl_dateHistory[[runDate]:[runDate]], 0), MATCH(tbl_dailyDashboard[[#Headers],[percentSuccessful]], tbl_dateHistory[#Headers], 0)), "-")</f>
        <v>x</v>
      </c>
      <c r="I1914" s="46" t="str">
        <f>IFERROR(INDEX(tbl_dateHistory[], MATCH(tbl_dailyDashboard[[#This Row],[runDate]:[runDate]], tbl_dateHistory[[runDate]:[runDate]], 0), MATCH(tbl_dailyDashboard[[#Headers],[percentBRE]], tbl_dateHistory[#Headers], 0)), "-")</f>
        <v>x</v>
      </c>
      <c r="J1914" s="47" t="str">
        <f>IFERROR(INDEX(tbl_dateHistory[], MATCH(tbl_dailyDashboard[[#This Row],[runDate]:[runDate]], tbl_dateHistory[[runDate]:[runDate]], 0), MATCH(tbl_dailyDashboard[[#Headers],[percentSystemErrors]], tbl_dateHistory[#Headers], 0)), "-")</f>
        <v>x</v>
      </c>
      <c r="K1914" s="69"/>
    </row>
    <row r="1915" spans="2:11" x14ac:dyDescent="0.3">
      <c r="B1915" s="63"/>
      <c r="C1915" s="45" t="str">
        <f>IFERROR((INDEX(tbl_dateHistory[], tbl_dailyDashboard[[#This Row],[rowLookup]], 1)), "-")</f>
        <v>x</v>
      </c>
      <c r="D1915" s="48" t="str">
        <f>IFERROR(INDEX(tbl_dateHistory[], MATCH(tbl_dailyDashboard[[#This Row],[runDate]:[runDate]], tbl_dateHistory[[runDate]:[runDate]], 0), MATCH(tbl_dailyDashboard[[#Headers],[avgBotRunTime]], tbl_dateHistory[#Headers], 0)), "-")</f>
        <v>x</v>
      </c>
      <c r="E1915" s="48" t="str">
        <f>IFERROR(INDEX(tbl_dateHistory[], MATCH(tbl_dailyDashboard[[#This Row],[runDate]:[runDate]], tbl_dateHistory[[runDate]:[runDate]], 0), MATCH(tbl_dailyDashboard[[#Headers],[avgTransactionTime]], tbl_dateHistory[#Headers], 0)), "-")</f>
        <v>x</v>
      </c>
      <c r="F1915" s="5" t="str">
        <f>IFERROR(INDEX(tbl_dateHistory[], MATCH(tbl_dailyDashboard[[#This Row],[runDate]:[runDate]], tbl_dateHistory[[runDate]:[runDate]], 0), MATCH(tbl_dailyDashboard[[#Headers],[botRuns]], tbl_dateHistory[#Headers], 0)), "-")</f>
        <v>x</v>
      </c>
      <c r="G1915" s="6" t="str">
        <f>IFERROR(INDEX(tbl_dateHistory[], MATCH(tbl_dailyDashboard[[#This Row],[runDate]:[runDate]], tbl_dateHistory[[runDate]:[runDate]], 0), MATCH(tbl_dailyDashboard[[#Headers],[totalTransactions]], tbl_dateHistory[#Headers], 0)), "-")</f>
        <v>x</v>
      </c>
      <c r="H1915" s="46" t="str">
        <f>IFERROR(INDEX(tbl_dateHistory[], MATCH(tbl_dailyDashboard[[#This Row],[runDate]:[runDate]], tbl_dateHistory[[runDate]:[runDate]], 0), MATCH(tbl_dailyDashboard[[#Headers],[percentSuccessful]], tbl_dateHistory[#Headers], 0)), "-")</f>
        <v>x</v>
      </c>
      <c r="I1915" s="46" t="str">
        <f>IFERROR(INDEX(tbl_dateHistory[], MATCH(tbl_dailyDashboard[[#This Row],[runDate]:[runDate]], tbl_dateHistory[[runDate]:[runDate]], 0), MATCH(tbl_dailyDashboard[[#Headers],[percentBRE]], tbl_dateHistory[#Headers], 0)), "-")</f>
        <v>x</v>
      </c>
      <c r="J1915" s="47" t="str">
        <f>IFERROR(INDEX(tbl_dateHistory[], MATCH(tbl_dailyDashboard[[#This Row],[runDate]:[runDate]], tbl_dateHistory[[runDate]:[runDate]], 0), MATCH(tbl_dailyDashboard[[#Headers],[percentSystemErrors]], tbl_dateHistory[#Headers], 0)), "-")</f>
        <v>x</v>
      </c>
      <c r="K1915" s="69"/>
    </row>
    <row r="1916" spans="2:11" x14ac:dyDescent="0.3">
      <c r="B1916" s="63"/>
      <c r="C1916" s="45" t="str">
        <f>IFERROR((INDEX(tbl_dateHistory[], tbl_dailyDashboard[[#This Row],[rowLookup]], 1)), "-")</f>
        <v>x</v>
      </c>
      <c r="D1916" s="48" t="str">
        <f>IFERROR(INDEX(tbl_dateHistory[], MATCH(tbl_dailyDashboard[[#This Row],[runDate]:[runDate]], tbl_dateHistory[[runDate]:[runDate]], 0), MATCH(tbl_dailyDashboard[[#Headers],[avgBotRunTime]], tbl_dateHistory[#Headers], 0)), "-")</f>
        <v>x</v>
      </c>
      <c r="E1916" s="48" t="str">
        <f>IFERROR(INDEX(tbl_dateHistory[], MATCH(tbl_dailyDashboard[[#This Row],[runDate]:[runDate]], tbl_dateHistory[[runDate]:[runDate]], 0), MATCH(tbl_dailyDashboard[[#Headers],[avgTransactionTime]], tbl_dateHistory[#Headers], 0)), "-")</f>
        <v>x</v>
      </c>
      <c r="F1916" s="5" t="str">
        <f>IFERROR(INDEX(tbl_dateHistory[], MATCH(tbl_dailyDashboard[[#This Row],[runDate]:[runDate]], tbl_dateHistory[[runDate]:[runDate]], 0), MATCH(tbl_dailyDashboard[[#Headers],[botRuns]], tbl_dateHistory[#Headers], 0)), "-")</f>
        <v>x</v>
      </c>
      <c r="G1916" s="6" t="str">
        <f>IFERROR(INDEX(tbl_dateHistory[], MATCH(tbl_dailyDashboard[[#This Row],[runDate]:[runDate]], tbl_dateHistory[[runDate]:[runDate]], 0), MATCH(tbl_dailyDashboard[[#Headers],[totalTransactions]], tbl_dateHistory[#Headers], 0)), "-")</f>
        <v>x</v>
      </c>
      <c r="H1916" s="46" t="str">
        <f>IFERROR(INDEX(tbl_dateHistory[], MATCH(tbl_dailyDashboard[[#This Row],[runDate]:[runDate]], tbl_dateHistory[[runDate]:[runDate]], 0), MATCH(tbl_dailyDashboard[[#Headers],[percentSuccessful]], tbl_dateHistory[#Headers], 0)), "-")</f>
        <v>x</v>
      </c>
      <c r="I1916" s="46" t="str">
        <f>IFERROR(INDEX(tbl_dateHistory[], MATCH(tbl_dailyDashboard[[#This Row],[runDate]:[runDate]], tbl_dateHistory[[runDate]:[runDate]], 0), MATCH(tbl_dailyDashboard[[#Headers],[percentBRE]], tbl_dateHistory[#Headers], 0)), "-")</f>
        <v>x</v>
      </c>
      <c r="J1916" s="47" t="str">
        <f>IFERROR(INDEX(tbl_dateHistory[], MATCH(tbl_dailyDashboard[[#This Row],[runDate]:[runDate]], tbl_dateHistory[[runDate]:[runDate]], 0), MATCH(tbl_dailyDashboard[[#Headers],[percentSystemErrors]], tbl_dateHistory[#Headers], 0)), "-")</f>
        <v>x</v>
      </c>
      <c r="K1916" s="69"/>
    </row>
    <row r="1917" spans="2:11" x14ac:dyDescent="0.3">
      <c r="B1917" s="63"/>
      <c r="C1917" s="45" t="str">
        <f>IFERROR((INDEX(tbl_dateHistory[], tbl_dailyDashboard[[#This Row],[rowLookup]], 1)), "-")</f>
        <v>x</v>
      </c>
      <c r="D1917" s="48" t="str">
        <f>IFERROR(INDEX(tbl_dateHistory[], MATCH(tbl_dailyDashboard[[#This Row],[runDate]:[runDate]], tbl_dateHistory[[runDate]:[runDate]], 0), MATCH(tbl_dailyDashboard[[#Headers],[avgBotRunTime]], tbl_dateHistory[#Headers], 0)), "-")</f>
        <v>x</v>
      </c>
      <c r="E1917" s="48" t="str">
        <f>IFERROR(INDEX(tbl_dateHistory[], MATCH(tbl_dailyDashboard[[#This Row],[runDate]:[runDate]], tbl_dateHistory[[runDate]:[runDate]], 0), MATCH(tbl_dailyDashboard[[#Headers],[avgTransactionTime]], tbl_dateHistory[#Headers], 0)), "-")</f>
        <v>x</v>
      </c>
      <c r="F1917" s="5" t="str">
        <f>IFERROR(INDEX(tbl_dateHistory[], MATCH(tbl_dailyDashboard[[#This Row],[runDate]:[runDate]], tbl_dateHistory[[runDate]:[runDate]], 0), MATCH(tbl_dailyDashboard[[#Headers],[botRuns]], tbl_dateHistory[#Headers], 0)), "-")</f>
        <v>x</v>
      </c>
      <c r="G1917" s="6" t="str">
        <f>IFERROR(INDEX(tbl_dateHistory[], MATCH(tbl_dailyDashboard[[#This Row],[runDate]:[runDate]], tbl_dateHistory[[runDate]:[runDate]], 0), MATCH(tbl_dailyDashboard[[#Headers],[totalTransactions]], tbl_dateHistory[#Headers], 0)), "-")</f>
        <v>x</v>
      </c>
      <c r="H1917" s="46" t="str">
        <f>IFERROR(INDEX(tbl_dateHistory[], MATCH(tbl_dailyDashboard[[#This Row],[runDate]:[runDate]], tbl_dateHistory[[runDate]:[runDate]], 0), MATCH(tbl_dailyDashboard[[#Headers],[percentSuccessful]], tbl_dateHistory[#Headers], 0)), "-")</f>
        <v>x</v>
      </c>
      <c r="I1917" s="46" t="str">
        <f>IFERROR(INDEX(tbl_dateHistory[], MATCH(tbl_dailyDashboard[[#This Row],[runDate]:[runDate]], tbl_dateHistory[[runDate]:[runDate]], 0), MATCH(tbl_dailyDashboard[[#Headers],[percentBRE]], tbl_dateHistory[#Headers], 0)), "-")</f>
        <v>x</v>
      </c>
      <c r="J1917" s="47" t="str">
        <f>IFERROR(INDEX(tbl_dateHistory[], MATCH(tbl_dailyDashboard[[#This Row],[runDate]:[runDate]], tbl_dateHistory[[runDate]:[runDate]], 0), MATCH(tbl_dailyDashboard[[#Headers],[percentSystemErrors]], tbl_dateHistory[#Headers], 0)), "-")</f>
        <v>x</v>
      </c>
      <c r="K1917" s="69"/>
    </row>
    <row r="1918" spans="2:11" x14ac:dyDescent="0.3">
      <c r="B1918" s="63"/>
      <c r="C1918" s="45" t="str">
        <f>IFERROR((INDEX(tbl_dateHistory[], tbl_dailyDashboard[[#This Row],[rowLookup]], 1)), "-")</f>
        <v>x</v>
      </c>
      <c r="D1918" s="48" t="str">
        <f>IFERROR(INDEX(tbl_dateHistory[], MATCH(tbl_dailyDashboard[[#This Row],[runDate]:[runDate]], tbl_dateHistory[[runDate]:[runDate]], 0), MATCH(tbl_dailyDashboard[[#Headers],[avgBotRunTime]], tbl_dateHistory[#Headers], 0)), "-")</f>
        <v>x</v>
      </c>
      <c r="E1918" s="48" t="str">
        <f>IFERROR(INDEX(tbl_dateHistory[], MATCH(tbl_dailyDashboard[[#This Row],[runDate]:[runDate]], tbl_dateHistory[[runDate]:[runDate]], 0), MATCH(tbl_dailyDashboard[[#Headers],[avgTransactionTime]], tbl_dateHistory[#Headers], 0)), "-")</f>
        <v>x</v>
      </c>
      <c r="F1918" s="5" t="str">
        <f>IFERROR(INDEX(tbl_dateHistory[], MATCH(tbl_dailyDashboard[[#This Row],[runDate]:[runDate]], tbl_dateHistory[[runDate]:[runDate]], 0), MATCH(tbl_dailyDashboard[[#Headers],[botRuns]], tbl_dateHistory[#Headers], 0)), "-")</f>
        <v>x</v>
      </c>
      <c r="G1918" s="6" t="str">
        <f>IFERROR(INDEX(tbl_dateHistory[], MATCH(tbl_dailyDashboard[[#This Row],[runDate]:[runDate]], tbl_dateHistory[[runDate]:[runDate]], 0), MATCH(tbl_dailyDashboard[[#Headers],[totalTransactions]], tbl_dateHistory[#Headers], 0)), "-")</f>
        <v>x</v>
      </c>
      <c r="H1918" s="46" t="str">
        <f>IFERROR(INDEX(tbl_dateHistory[], MATCH(tbl_dailyDashboard[[#This Row],[runDate]:[runDate]], tbl_dateHistory[[runDate]:[runDate]], 0), MATCH(tbl_dailyDashboard[[#Headers],[percentSuccessful]], tbl_dateHistory[#Headers], 0)), "-")</f>
        <v>x</v>
      </c>
      <c r="I1918" s="46" t="str">
        <f>IFERROR(INDEX(tbl_dateHistory[], MATCH(tbl_dailyDashboard[[#This Row],[runDate]:[runDate]], tbl_dateHistory[[runDate]:[runDate]], 0), MATCH(tbl_dailyDashboard[[#Headers],[percentBRE]], tbl_dateHistory[#Headers], 0)), "-")</f>
        <v>x</v>
      </c>
      <c r="J1918" s="47" t="str">
        <f>IFERROR(INDEX(tbl_dateHistory[], MATCH(tbl_dailyDashboard[[#This Row],[runDate]:[runDate]], tbl_dateHistory[[runDate]:[runDate]], 0), MATCH(tbl_dailyDashboard[[#Headers],[percentSystemErrors]], tbl_dateHistory[#Headers], 0)), "-")</f>
        <v>x</v>
      </c>
      <c r="K1918" s="69"/>
    </row>
    <row r="1919" spans="2:11" x14ac:dyDescent="0.3">
      <c r="B1919" s="63"/>
      <c r="C1919" s="45" t="str">
        <f>IFERROR((INDEX(tbl_dateHistory[], tbl_dailyDashboard[[#This Row],[rowLookup]], 1)), "-")</f>
        <v>x</v>
      </c>
      <c r="D1919" s="48" t="str">
        <f>IFERROR(INDEX(tbl_dateHistory[], MATCH(tbl_dailyDashboard[[#This Row],[runDate]:[runDate]], tbl_dateHistory[[runDate]:[runDate]], 0), MATCH(tbl_dailyDashboard[[#Headers],[avgBotRunTime]], tbl_dateHistory[#Headers], 0)), "-")</f>
        <v>x</v>
      </c>
      <c r="E1919" s="48" t="str">
        <f>IFERROR(INDEX(tbl_dateHistory[], MATCH(tbl_dailyDashboard[[#This Row],[runDate]:[runDate]], tbl_dateHistory[[runDate]:[runDate]], 0), MATCH(tbl_dailyDashboard[[#Headers],[avgTransactionTime]], tbl_dateHistory[#Headers], 0)), "-")</f>
        <v>x</v>
      </c>
      <c r="F1919" s="5" t="str">
        <f>IFERROR(INDEX(tbl_dateHistory[], MATCH(tbl_dailyDashboard[[#This Row],[runDate]:[runDate]], tbl_dateHistory[[runDate]:[runDate]], 0), MATCH(tbl_dailyDashboard[[#Headers],[botRuns]], tbl_dateHistory[#Headers], 0)), "-")</f>
        <v>x</v>
      </c>
      <c r="G1919" s="6" t="str">
        <f>IFERROR(INDEX(tbl_dateHistory[], MATCH(tbl_dailyDashboard[[#This Row],[runDate]:[runDate]], tbl_dateHistory[[runDate]:[runDate]], 0), MATCH(tbl_dailyDashboard[[#Headers],[totalTransactions]], tbl_dateHistory[#Headers], 0)), "-")</f>
        <v>x</v>
      </c>
      <c r="H1919" s="46" t="str">
        <f>IFERROR(INDEX(tbl_dateHistory[], MATCH(tbl_dailyDashboard[[#This Row],[runDate]:[runDate]], tbl_dateHistory[[runDate]:[runDate]], 0), MATCH(tbl_dailyDashboard[[#Headers],[percentSuccessful]], tbl_dateHistory[#Headers], 0)), "-")</f>
        <v>x</v>
      </c>
      <c r="I1919" s="46" t="str">
        <f>IFERROR(INDEX(tbl_dateHistory[], MATCH(tbl_dailyDashboard[[#This Row],[runDate]:[runDate]], tbl_dateHistory[[runDate]:[runDate]], 0), MATCH(tbl_dailyDashboard[[#Headers],[percentBRE]], tbl_dateHistory[#Headers], 0)), "-")</f>
        <v>x</v>
      </c>
      <c r="J1919" s="47" t="str">
        <f>IFERROR(INDEX(tbl_dateHistory[], MATCH(tbl_dailyDashboard[[#This Row],[runDate]:[runDate]], tbl_dateHistory[[runDate]:[runDate]], 0), MATCH(tbl_dailyDashboard[[#Headers],[percentSystemErrors]], tbl_dateHistory[#Headers], 0)), "-")</f>
        <v>x</v>
      </c>
      <c r="K1919" s="69"/>
    </row>
    <row r="1920" spans="2:11" x14ac:dyDescent="0.3">
      <c r="B1920" s="63"/>
      <c r="C1920" s="45" t="str">
        <f>IFERROR((INDEX(tbl_dateHistory[], tbl_dailyDashboard[[#This Row],[rowLookup]], 1)), "-")</f>
        <v>x</v>
      </c>
      <c r="D1920" s="48" t="str">
        <f>IFERROR(INDEX(tbl_dateHistory[], MATCH(tbl_dailyDashboard[[#This Row],[runDate]:[runDate]], tbl_dateHistory[[runDate]:[runDate]], 0), MATCH(tbl_dailyDashboard[[#Headers],[avgBotRunTime]], tbl_dateHistory[#Headers], 0)), "-")</f>
        <v>x</v>
      </c>
      <c r="E1920" s="48" t="str">
        <f>IFERROR(INDEX(tbl_dateHistory[], MATCH(tbl_dailyDashboard[[#This Row],[runDate]:[runDate]], tbl_dateHistory[[runDate]:[runDate]], 0), MATCH(tbl_dailyDashboard[[#Headers],[avgTransactionTime]], tbl_dateHistory[#Headers], 0)), "-")</f>
        <v>x</v>
      </c>
      <c r="F1920" s="5" t="str">
        <f>IFERROR(INDEX(tbl_dateHistory[], MATCH(tbl_dailyDashboard[[#This Row],[runDate]:[runDate]], tbl_dateHistory[[runDate]:[runDate]], 0), MATCH(tbl_dailyDashboard[[#Headers],[botRuns]], tbl_dateHistory[#Headers], 0)), "-")</f>
        <v>x</v>
      </c>
      <c r="G1920" s="6" t="str">
        <f>IFERROR(INDEX(tbl_dateHistory[], MATCH(tbl_dailyDashboard[[#This Row],[runDate]:[runDate]], tbl_dateHistory[[runDate]:[runDate]], 0), MATCH(tbl_dailyDashboard[[#Headers],[totalTransactions]], tbl_dateHistory[#Headers], 0)), "-")</f>
        <v>x</v>
      </c>
      <c r="H1920" s="46" t="str">
        <f>IFERROR(INDEX(tbl_dateHistory[], MATCH(tbl_dailyDashboard[[#This Row],[runDate]:[runDate]], tbl_dateHistory[[runDate]:[runDate]], 0), MATCH(tbl_dailyDashboard[[#Headers],[percentSuccessful]], tbl_dateHistory[#Headers], 0)), "-")</f>
        <v>x</v>
      </c>
      <c r="I1920" s="46" t="str">
        <f>IFERROR(INDEX(tbl_dateHistory[], MATCH(tbl_dailyDashboard[[#This Row],[runDate]:[runDate]], tbl_dateHistory[[runDate]:[runDate]], 0), MATCH(tbl_dailyDashboard[[#Headers],[percentBRE]], tbl_dateHistory[#Headers], 0)), "-")</f>
        <v>x</v>
      </c>
      <c r="J1920" s="47" t="str">
        <f>IFERROR(INDEX(tbl_dateHistory[], MATCH(tbl_dailyDashboard[[#This Row],[runDate]:[runDate]], tbl_dateHistory[[runDate]:[runDate]], 0), MATCH(tbl_dailyDashboard[[#Headers],[percentSystemErrors]], tbl_dateHistory[#Headers], 0)), "-")</f>
        <v>x</v>
      </c>
      <c r="K1920" s="69"/>
    </row>
    <row r="1921" spans="2:11" x14ac:dyDescent="0.3">
      <c r="B1921" s="63"/>
      <c r="C1921" s="45" t="str">
        <f>IFERROR((INDEX(tbl_dateHistory[], tbl_dailyDashboard[[#This Row],[rowLookup]], 1)), "-")</f>
        <v>x</v>
      </c>
      <c r="D1921" s="48" t="str">
        <f>IFERROR(INDEX(tbl_dateHistory[], MATCH(tbl_dailyDashboard[[#This Row],[runDate]:[runDate]], tbl_dateHistory[[runDate]:[runDate]], 0), MATCH(tbl_dailyDashboard[[#Headers],[avgBotRunTime]], tbl_dateHistory[#Headers], 0)), "-")</f>
        <v>x</v>
      </c>
      <c r="E1921" s="48" t="str">
        <f>IFERROR(INDEX(tbl_dateHistory[], MATCH(tbl_dailyDashboard[[#This Row],[runDate]:[runDate]], tbl_dateHistory[[runDate]:[runDate]], 0), MATCH(tbl_dailyDashboard[[#Headers],[avgTransactionTime]], tbl_dateHistory[#Headers], 0)), "-")</f>
        <v>x</v>
      </c>
      <c r="F1921" s="5" t="str">
        <f>IFERROR(INDEX(tbl_dateHistory[], MATCH(tbl_dailyDashboard[[#This Row],[runDate]:[runDate]], tbl_dateHistory[[runDate]:[runDate]], 0), MATCH(tbl_dailyDashboard[[#Headers],[botRuns]], tbl_dateHistory[#Headers], 0)), "-")</f>
        <v>x</v>
      </c>
      <c r="G1921" s="6" t="str">
        <f>IFERROR(INDEX(tbl_dateHistory[], MATCH(tbl_dailyDashboard[[#This Row],[runDate]:[runDate]], tbl_dateHistory[[runDate]:[runDate]], 0), MATCH(tbl_dailyDashboard[[#Headers],[totalTransactions]], tbl_dateHistory[#Headers], 0)), "-")</f>
        <v>x</v>
      </c>
      <c r="H1921" s="46" t="str">
        <f>IFERROR(INDEX(tbl_dateHistory[], MATCH(tbl_dailyDashboard[[#This Row],[runDate]:[runDate]], tbl_dateHistory[[runDate]:[runDate]], 0), MATCH(tbl_dailyDashboard[[#Headers],[percentSuccessful]], tbl_dateHistory[#Headers], 0)), "-")</f>
        <v>x</v>
      </c>
      <c r="I1921" s="46" t="str">
        <f>IFERROR(INDEX(tbl_dateHistory[], MATCH(tbl_dailyDashboard[[#This Row],[runDate]:[runDate]], tbl_dateHistory[[runDate]:[runDate]], 0), MATCH(tbl_dailyDashboard[[#Headers],[percentBRE]], tbl_dateHistory[#Headers], 0)), "-")</f>
        <v>x</v>
      </c>
      <c r="J1921" s="47" t="str">
        <f>IFERROR(INDEX(tbl_dateHistory[], MATCH(tbl_dailyDashboard[[#This Row],[runDate]:[runDate]], tbl_dateHistory[[runDate]:[runDate]], 0), MATCH(tbl_dailyDashboard[[#Headers],[percentSystemErrors]], tbl_dateHistory[#Headers], 0)), "-")</f>
        <v>x</v>
      </c>
      <c r="K1921" s="69"/>
    </row>
    <row r="1922" spans="2:11" x14ac:dyDescent="0.3">
      <c r="B1922" s="63"/>
      <c r="C1922" s="45" t="str">
        <f>IFERROR((INDEX(tbl_dateHistory[], tbl_dailyDashboard[[#This Row],[rowLookup]], 1)), "-")</f>
        <v>x</v>
      </c>
      <c r="D1922" s="48" t="str">
        <f>IFERROR(INDEX(tbl_dateHistory[], MATCH(tbl_dailyDashboard[[#This Row],[runDate]:[runDate]], tbl_dateHistory[[runDate]:[runDate]], 0), MATCH(tbl_dailyDashboard[[#Headers],[avgBotRunTime]], tbl_dateHistory[#Headers], 0)), "-")</f>
        <v>x</v>
      </c>
      <c r="E1922" s="48" t="str">
        <f>IFERROR(INDEX(tbl_dateHistory[], MATCH(tbl_dailyDashboard[[#This Row],[runDate]:[runDate]], tbl_dateHistory[[runDate]:[runDate]], 0), MATCH(tbl_dailyDashboard[[#Headers],[avgTransactionTime]], tbl_dateHistory[#Headers], 0)), "-")</f>
        <v>x</v>
      </c>
      <c r="F1922" s="5" t="str">
        <f>IFERROR(INDEX(tbl_dateHistory[], MATCH(tbl_dailyDashboard[[#This Row],[runDate]:[runDate]], tbl_dateHistory[[runDate]:[runDate]], 0), MATCH(tbl_dailyDashboard[[#Headers],[botRuns]], tbl_dateHistory[#Headers], 0)), "-")</f>
        <v>x</v>
      </c>
      <c r="G1922" s="6" t="str">
        <f>IFERROR(INDEX(tbl_dateHistory[], MATCH(tbl_dailyDashboard[[#This Row],[runDate]:[runDate]], tbl_dateHistory[[runDate]:[runDate]], 0), MATCH(tbl_dailyDashboard[[#Headers],[totalTransactions]], tbl_dateHistory[#Headers], 0)), "-")</f>
        <v>x</v>
      </c>
      <c r="H1922" s="46" t="str">
        <f>IFERROR(INDEX(tbl_dateHistory[], MATCH(tbl_dailyDashboard[[#This Row],[runDate]:[runDate]], tbl_dateHistory[[runDate]:[runDate]], 0), MATCH(tbl_dailyDashboard[[#Headers],[percentSuccessful]], tbl_dateHistory[#Headers], 0)), "-")</f>
        <v>x</v>
      </c>
      <c r="I1922" s="46" t="str">
        <f>IFERROR(INDEX(tbl_dateHistory[], MATCH(tbl_dailyDashboard[[#This Row],[runDate]:[runDate]], tbl_dateHistory[[runDate]:[runDate]], 0), MATCH(tbl_dailyDashboard[[#Headers],[percentBRE]], tbl_dateHistory[#Headers], 0)), "-")</f>
        <v>x</v>
      </c>
      <c r="J1922" s="47" t="str">
        <f>IFERROR(INDEX(tbl_dateHistory[], MATCH(tbl_dailyDashboard[[#This Row],[runDate]:[runDate]], tbl_dateHistory[[runDate]:[runDate]], 0), MATCH(tbl_dailyDashboard[[#Headers],[percentSystemErrors]], tbl_dateHistory[#Headers], 0)), "-")</f>
        <v>x</v>
      </c>
      <c r="K1922" s="69"/>
    </row>
    <row r="1923" spans="2:11" x14ac:dyDescent="0.3">
      <c r="B1923" s="63"/>
      <c r="C1923" s="45" t="str">
        <f>IFERROR((INDEX(tbl_dateHistory[], tbl_dailyDashboard[[#This Row],[rowLookup]], 1)), "-")</f>
        <v>x</v>
      </c>
      <c r="D1923" s="48" t="str">
        <f>IFERROR(INDEX(tbl_dateHistory[], MATCH(tbl_dailyDashboard[[#This Row],[runDate]:[runDate]], tbl_dateHistory[[runDate]:[runDate]], 0), MATCH(tbl_dailyDashboard[[#Headers],[avgBotRunTime]], tbl_dateHistory[#Headers], 0)), "-")</f>
        <v>x</v>
      </c>
      <c r="E1923" s="48" t="str">
        <f>IFERROR(INDEX(tbl_dateHistory[], MATCH(tbl_dailyDashboard[[#This Row],[runDate]:[runDate]], tbl_dateHistory[[runDate]:[runDate]], 0), MATCH(tbl_dailyDashboard[[#Headers],[avgTransactionTime]], tbl_dateHistory[#Headers], 0)), "-")</f>
        <v>x</v>
      </c>
      <c r="F1923" s="5" t="str">
        <f>IFERROR(INDEX(tbl_dateHistory[], MATCH(tbl_dailyDashboard[[#This Row],[runDate]:[runDate]], tbl_dateHistory[[runDate]:[runDate]], 0), MATCH(tbl_dailyDashboard[[#Headers],[botRuns]], tbl_dateHistory[#Headers], 0)), "-")</f>
        <v>x</v>
      </c>
      <c r="G1923" s="6" t="str">
        <f>IFERROR(INDEX(tbl_dateHistory[], MATCH(tbl_dailyDashboard[[#This Row],[runDate]:[runDate]], tbl_dateHistory[[runDate]:[runDate]], 0), MATCH(tbl_dailyDashboard[[#Headers],[totalTransactions]], tbl_dateHistory[#Headers], 0)), "-")</f>
        <v>x</v>
      </c>
      <c r="H1923" s="46" t="str">
        <f>IFERROR(INDEX(tbl_dateHistory[], MATCH(tbl_dailyDashboard[[#This Row],[runDate]:[runDate]], tbl_dateHistory[[runDate]:[runDate]], 0), MATCH(tbl_dailyDashboard[[#Headers],[percentSuccessful]], tbl_dateHistory[#Headers], 0)), "-")</f>
        <v>x</v>
      </c>
      <c r="I1923" s="46" t="str">
        <f>IFERROR(INDEX(tbl_dateHistory[], MATCH(tbl_dailyDashboard[[#This Row],[runDate]:[runDate]], tbl_dateHistory[[runDate]:[runDate]], 0), MATCH(tbl_dailyDashboard[[#Headers],[percentBRE]], tbl_dateHistory[#Headers], 0)), "-")</f>
        <v>x</v>
      </c>
      <c r="J1923" s="47" t="str">
        <f>IFERROR(INDEX(tbl_dateHistory[], MATCH(tbl_dailyDashboard[[#This Row],[runDate]:[runDate]], tbl_dateHistory[[runDate]:[runDate]], 0), MATCH(tbl_dailyDashboard[[#Headers],[percentSystemErrors]], tbl_dateHistory[#Headers], 0)), "-")</f>
        <v>x</v>
      </c>
      <c r="K1923" s="69"/>
    </row>
    <row r="1924" spans="2:11" x14ac:dyDescent="0.3">
      <c r="B1924" s="63"/>
      <c r="C1924" s="45" t="str">
        <f>IFERROR((INDEX(tbl_dateHistory[], tbl_dailyDashboard[[#This Row],[rowLookup]], 1)), "-")</f>
        <v>x</v>
      </c>
      <c r="D1924" s="48" t="str">
        <f>IFERROR(INDEX(tbl_dateHistory[], MATCH(tbl_dailyDashboard[[#This Row],[runDate]:[runDate]], tbl_dateHistory[[runDate]:[runDate]], 0), MATCH(tbl_dailyDashboard[[#Headers],[avgBotRunTime]], tbl_dateHistory[#Headers], 0)), "-")</f>
        <v>x</v>
      </c>
      <c r="E1924" s="48" t="str">
        <f>IFERROR(INDEX(tbl_dateHistory[], MATCH(tbl_dailyDashboard[[#This Row],[runDate]:[runDate]], tbl_dateHistory[[runDate]:[runDate]], 0), MATCH(tbl_dailyDashboard[[#Headers],[avgTransactionTime]], tbl_dateHistory[#Headers], 0)), "-")</f>
        <v>x</v>
      </c>
      <c r="F1924" s="5" t="str">
        <f>IFERROR(INDEX(tbl_dateHistory[], MATCH(tbl_dailyDashboard[[#This Row],[runDate]:[runDate]], tbl_dateHistory[[runDate]:[runDate]], 0), MATCH(tbl_dailyDashboard[[#Headers],[botRuns]], tbl_dateHistory[#Headers], 0)), "-")</f>
        <v>x</v>
      </c>
      <c r="G1924" s="6" t="str">
        <f>IFERROR(INDEX(tbl_dateHistory[], MATCH(tbl_dailyDashboard[[#This Row],[runDate]:[runDate]], tbl_dateHistory[[runDate]:[runDate]], 0), MATCH(tbl_dailyDashboard[[#Headers],[totalTransactions]], tbl_dateHistory[#Headers], 0)), "-")</f>
        <v>x</v>
      </c>
      <c r="H1924" s="46" t="str">
        <f>IFERROR(INDEX(tbl_dateHistory[], MATCH(tbl_dailyDashboard[[#This Row],[runDate]:[runDate]], tbl_dateHistory[[runDate]:[runDate]], 0), MATCH(tbl_dailyDashboard[[#Headers],[percentSuccessful]], tbl_dateHistory[#Headers], 0)), "-")</f>
        <v>x</v>
      </c>
      <c r="I1924" s="46" t="str">
        <f>IFERROR(INDEX(tbl_dateHistory[], MATCH(tbl_dailyDashboard[[#This Row],[runDate]:[runDate]], tbl_dateHistory[[runDate]:[runDate]], 0), MATCH(tbl_dailyDashboard[[#Headers],[percentBRE]], tbl_dateHistory[#Headers], 0)), "-")</f>
        <v>x</v>
      </c>
      <c r="J1924" s="47" t="str">
        <f>IFERROR(INDEX(tbl_dateHistory[], MATCH(tbl_dailyDashboard[[#This Row],[runDate]:[runDate]], tbl_dateHistory[[runDate]:[runDate]], 0), MATCH(tbl_dailyDashboard[[#Headers],[percentSystemErrors]], tbl_dateHistory[#Headers], 0)), "-")</f>
        <v>x</v>
      </c>
      <c r="K1924" s="69"/>
    </row>
    <row r="1925" spans="2:11" x14ac:dyDescent="0.3">
      <c r="B1925" s="63"/>
      <c r="C1925" s="45" t="str">
        <f>IFERROR((INDEX(tbl_dateHistory[], tbl_dailyDashboard[[#This Row],[rowLookup]], 1)), "-")</f>
        <v>x</v>
      </c>
      <c r="D1925" s="48" t="str">
        <f>IFERROR(INDEX(tbl_dateHistory[], MATCH(tbl_dailyDashboard[[#This Row],[runDate]:[runDate]], tbl_dateHistory[[runDate]:[runDate]], 0), MATCH(tbl_dailyDashboard[[#Headers],[avgBotRunTime]], tbl_dateHistory[#Headers], 0)), "-")</f>
        <v>x</v>
      </c>
      <c r="E1925" s="48" t="str">
        <f>IFERROR(INDEX(tbl_dateHistory[], MATCH(tbl_dailyDashboard[[#This Row],[runDate]:[runDate]], tbl_dateHistory[[runDate]:[runDate]], 0), MATCH(tbl_dailyDashboard[[#Headers],[avgTransactionTime]], tbl_dateHistory[#Headers], 0)), "-")</f>
        <v>x</v>
      </c>
      <c r="F1925" s="5" t="str">
        <f>IFERROR(INDEX(tbl_dateHistory[], MATCH(tbl_dailyDashboard[[#This Row],[runDate]:[runDate]], tbl_dateHistory[[runDate]:[runDate]], 0), MATCH(tbl_dailyDashboard[[#Headers],[botRuns]], tbl_dateHistory[#Headers], 0)), "-")</f>
        <v>x</v>
      </c>
      <c r="G1925" s="6" t="str">
        <f>IFERROR(INDEX(tbl_dateHistory[], MATCH(tbl_dailyDashboard[[#This Row],[runDate]:[runDate]], tbl_dateHistory[[runDate]:[runDate]], 0), MATCH(tbl_dailyDashboard[[#Headers],[totalTransactions]], tbl_dateHistory[#Headers], 0)), "-")</f>
        <v>x</v>
      </c>
      <c r="H1925" s="46" t="str">
        <f>IFERROR(INDEX(tbl_dateHistory[], MATCH(tbl_dailyDashboard[[#This Row],[runDate]:[runDate]], tbl_dateHistory[[runDate]:[runDate]], 0), MATCH(tbl_dailyDashboard[[#Headers],[percentSuccessful]], tbl_dateHistory[#Headers], 0)), "-")</f>
        <v>x</v>
      </c>
      <c r="I1925" s="46" t="str">
        <f>IFERROR(INDEX(tbl_dateHistory[], MATCH(tbl_dailyDashboard[[#This Row],[runDate]:[runDate]], tbl_dateHistory[[runDate]:[runDate]], 0), MATCH(tbl_dailyDashboard[[#Headers],[percentBRE]], tbl_dateHistory[#Headers], 0)), "-")</f>
        <v>x</v>
      </c>
      <c r="J1925" s="47" t="str">
        <f>IFERROR(INDEX(tbl_dateHistory[], MATCH(tbl_dailyDashboard[[#This Row],[runDate]:[runDate]], tbl_dateHistory[[runDate]:[runDate]], 0), MATCH(tbl_dailyDashboard[[#Headers],[percentSystemErrors]], tbl_dateHistory[#Headers], 0)), "-")</f>
        <v>x</v>
      </c>
      <c r="K1925" s="69"/>
    </row>
    <row r="1926" spans="2:11" x14ac:dyDescent="0.3">
      <c r="B1926" s="63"/>
      <c r="C1926" s="45" t="str">
        <f>IFERROR((INDEX(tbl_dateHistory[], tbl_dailyDashboard[[#This Row],[rowLookup]], 1)), "-")</f>
        <v>x</v>
      </c>
      <c r="D1926" s="48" t="str">
        <f>IFERROR(INDEX(tbl_dateHistory[], MATCH(tbl_dailyDashboard[[#This Row],[runDate]:[runDate]], tbl_dateHistory[[runDate]:[runDate]], 0), MATCH(tbl_dailyDashboard[[#Headers],[avgBotRunTime]], tbl_dateHistory[#Headers], 0)), "-")</f>
        <v>x</v>
      </c>
      <c r="E1926" s="48" t="str">
        <f>IFERROR(INDEX(tbl_dateHistory[], MATCH(tbl_dailyDashboard[[#This Row],[runDate]:[runDate]], tbl_dateHistory[[runDate]:[runDate]], 0), MATCH(tbl_dailyDashboard[[#Headers],[avgTransactionTime]], tbl_dateHistory[#Headers], 0)), "-")</f>
        <v>x</v>
      </c>
      <c r="F1926" s="5" t="str">
        <f>IFERROR(INDEX(tbl_dateHistory[], MATCH(tbl_dailyDashboard[[#This Row],[runDate]:[runDate]], tbl_dateHistory[[runDate]:[runDate]], 0), MATCH(tbl_dailyDashboard[[#Headers],[botRuns]], tbl_dateHistory[#Headers], 0)), "-")</f>
        <v>x</v>
      </c>
      <c r="G1926" s="6" t="str">
        <f>IFERROR(INDEX(tbl_dateHistory[], MATCH(tbl_dailyDashboard[[#This Row],[runDate]:[runDate]], tbl_dateHistory[[runDate]:[runDate]], 0), MATCH(tbl_dailyDashboard[[#Headers],[totalTransactions]], tbl_dateHistory[#Headers], 0)), "-")</f>
        <v>x</v>
      </c>
      <c r="H1926" s="46" t="str">
        <f>IFERROR(INDEX(tbl_dateHistory[], MATCH(tbl_dailyDashboard[[#This Row],[runDate]:[runDate]], tbl_dateHistory[[runDate]:[runDate]], 0), MATCH(tbl_dailyDashboard[[#Headers],[percentSuccessful]], tbl_dateHistory[#Headers], 0)), "-")</f>
        <v>x</v>
      </c>
      <c r="I1926" s="46" t="str">
        <f>IFERROR(INDEX(tbl_dateHistory[], MATCH(tbl_dailyDashboard[[#This Row],[runDate]:[runDate]], tbl_dateHistory[[runDate]:[runDate]], 0), MATCH(tbl_dailyDashboard[[#Headers],[percentBRE]], tbl_dateHistory[#Headers], 0)), "-")</f>
        <v>x</v>
      </c>
      <c r="J1926" s="47" t="str">
        <f>IFERROR(INDEX(tbl_dateHistory[], MATCH(tbl_dailyDashboard[[#This Row],[runDate]:[runDate]], tbl_dateHistory[[runDate]:[runDate]], 0), MATCH(tbl_dailyDashboard[[#Headers],[percentSystemErrors]], tbl_dateHistory[#Headers], 0)), "-")</f>
        <v>x</v>
      </c>
      <c r="K1926" s="69"/>
    </row>
    <row r="1927" spans="2:11" x14ac:dyDescent="0.3">
      <c r="B1927" s="63"/>
      <c r="C1927" s="45" t="str">
        <f>IFERROR((INDEX(tbl_dateHistory[], tbl_dailyDashboard[[#This Row],[rowLookup]], 1)), "-")</f>
        <v>x</v>
      </c>
      <c r="D1927" s="48" t="str">
        <f>IFERROR(INDEX(tbl_dateHistory[], MATCH(tbl_dailyDashboard[[#This Row],[runDate]:[runDate]], tbl_dateHistory[[runDate]:[runDate]], 0), MATCH(tbl_dailyDashboard[[#Headers],[avgBotRunTime]], tbl_dateHistory[#Headers], 0)), "-")</f>
        <v>x</v>
      </c>
      <c r="E1927" s="48" t="str">
        <f>IFERROR(INDEX(tbl_dateHistory[], MATCH(tbl_dailyDashboard[[#This Row],[runDate]:[runDate]], tbl_dateHistory[[runDate]:[runDate]], 0), MATCH(tbl_dailyDashboard[[#Headers],[avgTransactionTime]], tbl_dateHistory[#Headers], 0)), "-")</f>
        <v>x</v>
      </c>
      <c r="F1927" s="5" t="str">
        <f>IFERROR(INDEX(tbl_dateHistory[], MATCH(tbl_dailyDashboard[[#This Row],[runDate]:[runDate]], tbl_dateHistory[[runDate]:[runDate]], 0), MATCH(tbl_dailyDashboard[[#Headers],[botRuns]], tbl_dateHistory[#Headers], 0)), "-")</f>
        <v>x</v>
      </c>
      <c r="G1927" s="6" t="str">
        <f>IFERROR(INDEX(tbl_dateHistory[], MATCH(tbl_dailyDashboard[[#This Row],[runDate]:[runDate]], tbl_dateHistory[[runDate]:[runDate]], 0), MATCH(tbl_dailyDashboard[[#Headers],[totalTransactions]], tbl_dateHistory[#Headers], 0)), "-")</f>
        <v>x</v>
      </c>
      <c r="H1927" s="46" t="str">
        <f>IFERROR(INDEX(tbl_dateHistory[], MATCH(tbl_dailyDashboard[[#This Row],[runDate]:[runDate]], tbl_dateHistory[[runDate]:[runDate]], 0), MATCH(tbl_dailyDashboard[[#Headers],[percentSuccessful]], tbl_dateHistory[#Headers], 0)), "-")</f>
        <v>x</v>
      </c>
      <c r="I1927" s="46" t="str">
        <f>IFERROR(INDEX(tbl_dateHistory[], MATCH(tbl_dailyDashboard[[#This Row],[runDate]:[runDate]], tbl_dateHistory[[runDate]:[runDate]], 0), MATCH(tbl_dailyDashboard[[#Headers],[percentBRE]], tbl_dateHistory[#Headers], 0)), "-")</f>
        <v>x</v>
      </c>
      <c r="J1927" s="47" t="str">
        <f>IFERROR(INDEX(tbl_dateHistory[], MATCH(tbl_dailyDashboard[[#This Row],[runDate]:[runDate]], tbl_dateHistory[[runDate]:[runDate]], 0), MATCH(tbl_dailyDashboard[[#Headers],[percentSystemErrors]], tbl_dateHistory[#Headers], 0)), "-")</f>
        <v>x</v>
      </c>
      <c r="K1927" s="69"/>
    </row>
    <row r="1928" spans="2:11" x14ac:dyDescent="0.3">
      <c r="B1928" s="63"/>
      <c r="C1928" s="45" t="str">
        <f>IFERROR((INDEX(tbl_dateHistory[], tbl_dailyDashboard[[#This Row],[rowLookup]], 1)), "-")</f>
        <v>x</v>
      </c>
      <c r="D1928" s="48" t="str">
        <f>IFERROR(INDEX(tbl_dateHistory[], MATCH(tbl_dailyDashboard[[#This Row],[runDate]:[runDate]], tbl_dateHistory[[runDate]:[runDate]], 0), MATCH(tbl_dailyDashboard[[#Headers],[avgBotRunTime]], tbl_dateHistory[#Headers], 0)), "-")</f>
        <v>x</v>
      </c>
      <c r="E1928" s="48" t="str">
        <f>IFERROR(INDEX(tbl_dateHistory[], MATCH(tbl_dailyDashboard[[#This Row],[runDate]:[runDate]], tbl_dateHistory[[runDate]:[runDate]], 0), MATCH(tbl_dailyDashboard[[#Headers],[avgTransactionTime]], tbl_dateHistory[#Headers], 0)), "-")</f>
        <v>x</v>
      </c>
      <c r="F1928" s="5" t="str">
        <f>IFERROR(INDEX(tbl_dateHistory[], MATCH(tbl_dailyDashboard[[#This Row],[runDate]:[runDate]], tbl_dateHistory[[runDate]:[runDate]], 0), MATCH(tbl_dailyDashboard[[#Headers],[botRuns]], tbl_dateHistory[#Headers], 0)), "-")</f>
        <v>x</v>
      </c>
      <c r="G1928" s="6" t="str">
        <f>IFERROR(INDEX(tbl_dateHistory[], MATCH(tbl_dailyDashboard[[#This Row],[runDate]:[runDate]], tbl_dateHistory[[runDate]:[runDate]], 0), MATCH(tbl_dailyDashboard[[#Headers],[totalTransactions]], tbl_dateHistory[#Headers], 0)), "-")</f>
        <v>x</v>
      </c>
      <c r="H1928" s="46" t="str">
        <f>IFERROR(INDEX(tbl_dateHistory[], MATCH(tbl_dailyDashboard[[#This Row],[runDate]:[runDate]], tbl_dateHistory[[runDate]:[runDate]], 0), MATCH(tbl_dailyDashboard[[#Headers],[percentSuccessful]], tbl_dateHistory[#Headers], 0)), "-")</f>
        <v>x</v>
      </c>
      <c r="I1928" s="46" t="str">
        <f>IFERROR(INDEX(tbl_dateHistory[], MATCH(tbl_dailyDashboard[[#This Row],[runDate]:[runDate]], tbl_dateHistory[[runDate]:[runDate]], 0), MATCH(tbl_dailyDashboard[[#Headers],[percentBRE]], tbl_dateHistory[#Headers], 0)), "-")</f>
        <v>x</v>
      </c>
      <c r="J1928" s="47" t="str">
        <f>IFERROR(INDEX(tbl_dateHistory[], MATCH(tbl_dailyDashboard[[#This Row],[runDate]:[runDate]], tbl_dateHistory[[runDate]:[runDate]], 0), MATCH(tbl_dailyDashboard[[#Headers],[percentSystemErrors]], tbl_dateHistory[#Headers], 0)), "-")</f>
        <v>x</v>
      </c>
      <c r="K1928" s="69"/>
    </row>
    <row r="1929" spans="2:11" x14ac:dyDescent="0.3">
      <c r="B1929" s="63"/>
      <c r="C1929" s="45" t="str">
        <f>IFERROR((INDEX(tbl_dateHistory[], tbl_dailyDashboard[[#This Row],[rowLookup]], 1)), "-")</f>
        <v>x</v>
      </c>
      <c r="D1929" s="48" t="str">
        <f>IFERROR(INDEX(tbl_dateHistory[], MATCH(tbl_dailyDashboard[[#This Row],[runDate]:[runDate]], tbl_dateHistory[[runDate]:[runDate]], 0), MATCH(tbl_dailyDashboard[[#Headers],[avgBotRunTime]], tbl_dateHistory[#Headers], 0)), "-")</f>
        <v>x</v>
      </c>
      <c r="E1929" s="48" t="str">
        <f>IFERROR(INDEX(tbl_dateHistory[], MATCH(tbl_dailyDashboard[[#This Row],[runDate]:[runDate]], tbl_dateHistory[[runDate]:[runDate]], 0), MATCH(tbl_dailyDashboard[[#Headers],[avgTransactionTime]], tbl_dateHistory[#Headers], 0)), "-")</f>
        <v>x</v>
      </c>
      <c r="F1929" s="5" t="str">
        <f>IFERROR(INDEX(tbl_dateHistory[], MATCH(tbl_dailyDashboard[[#This Row],[runDate]:[runDate]], tbl_dateHistory[[runDate]:[runDate]], 0), MATCH(tbl_dailyDashboard[[#Headers],[botRuns]], tbl_dateHistory[#Headers], 0)), "-")</f>
        <v>x</v>
      </c>
      <c r="G1929" s="6" t="str">
        <f>IFERROR(INDEX(tbl_dateHistory[], MATCH(tbl_dailyDashboard[[#This Row],[runDate]:[runDate]], tbl_dateHistory[[runDate]:[runDate]], 0), MATCH(tbl_dailyDashboard[[#Headers],[totalTransactions]], tbl_dateHistory[#Headers], 0)), "-")</f>
        <v>x</v>
      </c>
      <c r="H1929" s="46" t="str">
        <f>IFERROR(INDEX(tbl_dateHistory[], MATCH(tbl_dailyDashboard[[#This Row],[runDate]:[runDate]], tbl_dateHistory[[runDate]:[runDate]], 0), MATCH(tbl_dailyDashboard[[#Headers],[percentSuccessful]], tbl_dateHistory[#Headers], 0)), "-")</f>
        <v>x</v>
      </c>
      <c r="I1929" s="46" t="str">
        <f>IFERROR(INDEX(tbl_dateHistory[], MATCH(tbl_dailyDashboard[[#This Row],[runDate]:[runDate]], tbl_dateHistory[[runDate]:[runDate]], 0), MATCH(tbl_dailyDashboard[[#Headers],[percentBRE]], tbl_dateHistory[#Headers], 0)), "-")</f>
        <v>x</v>
      </c>
      <c r="J1929" s="47" t="str">
        <f>IFERROR(INDEX(tbl_dateHistory[], MATCH(tbl_dailyDashboard[[#This Row],[runDate]:[runDate]], tbl_dateHistory[[runDate]:[runDate]], 0), MATCH(tbl_dailyDashboard[[#Headers],[percentSystemErrors]], tbl_dateHistory[#Headers], 0)), "-")</f>
        <v>x</v>
      </c>
      <c r="K1929" s="69"/>
    </row>
    <row r="1930" spans="2:11" x14ac:dyDescent="0.3">
      <c r="B1930" s="63"/>
      <c r="C1930" s="45" t="str">
        <f>IFERROR((INDEX(tbl_dateHistory[], tbl_dailyDashboard[[#This Row],[rowLookup]], 1)), "-")</f>
        <v>x</v>
      </c>
      <c r="D1930" s="48" t="str">
        <f>IFERROR(INDEX(tbl_dateHistory[], MATCH(tbl_dailyDashboard[[#This Row],[runDate]:[runDate]], tbl_dateHistory[[runDate]:[runDate]], 0), MATCH(tbl_dailyDashboard[[#Headers],[avgBotRunTime]], tbl_dateHistory[#Headers], 0)), "-")</f>
        <v>x</v>
      </c>
      <c r="E1930" s="48" t="str">
        <f>IFERROR(INDEX(tbl_dateHistory[], MATCH(tbl_dailyDashboard[[#This Row],[runDate]:[runDate]], tbl_dateHistory[[runDate]:[runDate]], 0), MATCH(tbl_dailyDashboard[[#Headers],[avgTransactionTime]], tbl_dateHistory[#Headers], 0)), "-")</f>
        <v>x</v>
      </c>
      <c r="F1930" s="5" t="str">
        <f>IFERROR(INDEX(tbl_dateHistory[], MATCH(tbl_dailyDashboard[[#This Row],[runDate]:[runDate]], tbl_dateHistory[[runDate]:[runDate]], 0), MATCH(tbl_dailyDashboard[[#Headers],[botRuns]], tbl_dateHistory[#Headers], 0)), "-")</f>
        <v>x</v>
      </c>
      <c r="G1930" s="6" t="str">
        <f>IFERROR(INDEX(tbl_dateHistory[], MATCH(tbl_dailyDashboard[[#This Row],[runDate]:[runDate]], tbl_dateHistory[[runDate]:[runDate]], 0), MATCH(tbl_dailyDashboard[[#Headers],[totalTransactions]], tbl_dateHistory[#Headers], 0)), "-")</f>
        <v>x</v>
      </c>
      <c r="H1930" s="46" t="str">
        <f>IFERROR(INDEX(tbl_dateHistory[], MATCH(tbl_dailyDashboard[[#This Row],[runDate]:[runDate]], tbl_dateHistory[[runDate]:[runDate]], 0), MATCH(tbl_dailyDashboard[[#Headers],[percentSuccessful]], tbl_dateHistory[#Headers], 0)), "-")</f>
        <v>x</v>
      </c>
      <c r="I1930" s="46" t="str">
        <f>IFERROR(INDEX(tbl_dateHistory[], MATCH(tbl_dailyDashboard[[#This Row],[runDate]:[runDate]], tbl_dateHistory[[runDate]:[runDate]], 0), MATCH(tbl_dailyDashboard[[#Headers],[percentBRE]], tbl_dateHistory[#Headers], 0)), "-")</f>
        <v>x</v>
      </c>
      <c r="J1930" s="47" t="str">
        <f>IFERROR(INDEX(tbl_dateHistory[], MATCH(tbl_dailyDashboard[[#This Row],[runDate]:[runDate]], tbl_dateHistory[[runDate]:[runDate]], 0), MATCH(tbl_dailyDashboard[[#Headers],[percentSystemErrors]], tbl_dateHistory[#Headers], 0)), "-")</f>
        <v>x</v>
      </c>
      <c r="K1930" s="69"/>
    </row>
    <row r="1931" spans="2:11" x14ac:dyDescent="0.3">
      <c r="B1931" s="63"/>
      <c r="C1931" s="45" t="str">
        <f>IFERROR((INDEX(tbl_dateHistory[], tbl_dailyDashboard[[#This Row],[rowLookup]], 1)), "-")</f>
        <v>x</v>
      </c>
      <c r="D1931" s="48" t="str">
        <f>IFERROR(INDEX(tbl_dateHistory[], MATCH(tbl_dailyDashboard[[#This Row],[runDate]:[runDate]], tbl_dateHistory[[runDate]:[runDate]], 0), MATCH(tbl_dailyDashboard[[#Headers],[avgBotRunTime]], tbl_dateHistory[#Headers], 0)), "-")</f>
        <v>x</v>
      </c>
      <c r="E1931" s="48" t="str">
        <f>IFERROR(INDEX(tbl_dateHistory[], MATCH(tbl_dailyDashboard[[#This Row],[runDate]:[runDate]], tbl_dateHistory[[runDate]:[runDate]], 0), MATCH(tbl_dailyDashboard[[#Headers],[avgTransactionTime]], tbl_dateHistory[#Headers], 0)), "-")</f>
        <v>x</v>
      </c>
      <c r="F1931" s="5" t="str">
        <f>IFERROR(INDEX(tbl_dateHistory[], MATCH(tbl_dailyDashboard[[#This Row],[runDate]:[runDate]], tbl_dateHistory[[runDate]:[runDate]], 0), MATCH(tbl_dailyDashboard[[#Headers],[botRuns]], tbl_dateHistory[#Headers], 0)), "-")</f>
        <v>x</v>
      </c>
      <c r="G1931" s="6" t="str">
        <f>IFERROR(INDEX(tbl_dateHistory[], MATCH(tbl_dailyDashboard[[#This Row],[runDate]:[runDate]], tbl_dateHistory[[runDate]:[runDate]], 0), MATCH(tbl_dailyDashboard[[#Headers],[totalTransactions]], tbl_dateHistory[#Headers], 0)), "-")</f>
        <v>x</v>
      </c>
      <c r="H1931" s="46" t="str">
        <f>IFERROR(INDEX(tbl_dateHistory[], MATCH(tbl_dailyDashboard[[#This Row],[runDate]:[runDate]], tbl_dateHistory[[runDate]:[runDate]], 0), MATCH(tbl_dailyDashboard[[#Headers],[percentSuccessful]], tbl_dateHistory[#Headers], 0)), "-")</f>
        <v>x</v>
      </c>
      <c r="I1931" s="46" t="str">
        <f>IFERROR(INDEX(tbl_dateHistory[], MATCH(tbl_dailyDashboard[[#This Row],[runDate]:[runDate]], tbl_dateHistory[[runDate]:[runDate]], 0), MATCH(tbl_dailyDashboard[[#Headers],[percentBRE]], tbl_dateHistory[#Headers], 0)), "-")</f>
        <v>x</v>
      </c>
      <c r="J1931" s="47" t="str">
        <f>IFERROR(INDEX(tbl_dateHistory[], MATCH(tbl_dailyDashboard[[#This Row],[runDate]:[runDate]], tbl_dateHistory[[runDate]:[runDate]], 0), MATCH(tbl_dailyDashboard[[#Headers],[percentSystemErrors]], tbl_dateHistory[#Headers], 0)), "-")</f>
        <v>x</v>
      </c>
      <c r="K1931" s="69"/>
    </row>
    <row r="1932" spans="2:11" x14ac:dyDescent="0.3">
      <c r="B1932" s="63"/>
      <c r="C1932" s="45" t="str">
        <f>IFERROR((INDEX(tbl_dateHistory[], tbl_dailyDashboard[[#This Row],[rowLookup]], 1)), "-")</f>
        <v>x</v>
      </c>
      <c r="D1932" s="48" t="str">
        <f>IFERROR(INDEX(tbl_dateHistory[], MATCH(tbl_dailyDashboard[[#This Row],[runDate]:[runDate]], tbl_dateHistory[[runDate]:[runDate]], 0), MATCH(tbl_dailyDashboard[[#Headers],[avgBotRunTime]], tbl_dateHistory[#Headers], 0)), "-")</f>
        <v>x</v>
      </c>
      <c r="E1932" s="48" t="str">
        <f>IFERROR(INDEX(tbl_dateHistory[], MATCH(tbl_dailyDashboard[[#This Row],[runDate]:[runDate]], tbl_dateHistory[[runDate]:[runDate]], 0), MATCH(tbl_dailyDashboard[[#Headers],[avgTransactionTime]], tbl_dateHistory[#Headers], 0)), "-")</f>
        <v>x</v>
      </c>
      <c r="F1932" s="5" t="str">
        <f>IFERROR(INDEX(tbl_dateHistory[], MATCH(tbl_dailyDashboard[[#This Row],[runDate]:[runDate]], tbl_dateHistory[[runDate]:[runDate]], 0), MATCH(tbl_dailyDashboard[[#Headers],[botRuns]], tbl_dateHistory[#Headers], 0)), "-")</f>
        <v>x</v>
      </c>
      <c r="G1932" s="6" t="str">
        <f>IFERROR(INDEX(tbl_dateHistory[], MATCH(tbl_dailyDashboard[[#This Row],[runDate]:[runDate]], tbl_dateHistory[[runDate]:[runDate]], 0), MATCH(tbl_dailyDashboard[[#Headers],[totalTransactions]], tbl_dateHistory[#Headers], 0)), "-")</f>
        <v>x</v>
      </c>
      <c r="H1932" s="46" t="str">
        <f>IFERROR(INDEX(tbl_dateHistory[], MATCH(tbl_dailyDashboard[[#This Row],[runDate]:[runDate]], tbl_dateHistory[[runDate]:[runDate]], 0), MATCH(tbl_dailyDashboard[[#Headers],[percentSuccessful]], tbl_dateHistory[#Headers], 0)), "-")</f>
        <v>x</v>
      </c>
      <c r="I1932" s="46" t="str">
        <f>IFERROR(INDEX(tbl_dateHistory[], MATCH(tbl_dailyDashboard[[#This Row],[runDate]:[runDate]], tbl_dateHistory[[runDate]:[runDate]], 0), MATCH(tbl_dailyDashboard[[#Headers],[percentBRE]], tbl_dateHistory[#Headers], 0)), "-")</f>
        <v>x</v>
      </c>
      <c r="J1932" s="47" t="str">
        <f>IFERROR(INDEX(tbl_dateHistory[], MATCH(tbl_dailyDashboard[[#This Row],[runDate]:[runDate]], tbl_dateHistory[[runDate]:[runDate]], 0), MATCH(tbl_dailyDashboard[[#Headers],[percentSystemErrors]], tbl_dateHistory[#Headers], 0)), "-")</f>
        <v>x</v>
      </c>
      <c r="K1932" s="69"/>
    </row>
    <row r="1933" spans="2:11" x14ac:dyDescent="0.3">
      <c r="B1933" s="63"/>
      <c r="C1933" s="45" t="str">
        <f>IFERROR((INDEX(tbl_dateHistory[], tbl_dailyDashboard[[#This Row],[rowLookup]], 1)), "-")</f>
        <v>x</v>
      </c>
      <c r="D1933" s="48" t="str">
        <f>IFERROR(INDEX(tbl_dateHistory[], MATCH(tbl_dailyDashboard[[#This Row],[runDate]:[runDate]], tbl_dateHistory[[runDate]:[runDate]], 0), MATCH(tbl_dailyDashboard[[#Headers],[avgBotRunTime]], tbl_dateHistory[#Headers], 0)), "-")</f>
        <v>x</v>
      </c>
      <c r="E1933" s="48" t="str">
        <f>IFERROR(INDEX(tbl_dateHistory[], MATCH(tbl_dailyDashboard[[#This Row],[runDate]:[runDate]], tbl_dateHistory[[runDate]:[runDate]], 0), MATCH(tbl_dailyDashboard[[#Headers],[avgTransactionTime]], tbl_dateHistory[#Headers], 0)), "-")</f>
        <v>x</v>
      </c>
      <c r="F1933" s="5" t="str">
        <f>IFERROR(INDEX(tbl_dateHistory[], MATCH(tbl_dailyDashboard[[#This Row],[runDate]:[runDate]], tbl_dateHistory[[runDate]:[runDate]], 0), MATCH(tbl_dailyDashboard[[#Headers],[botRuns]], tbl_dateHistory[#Headers], 0)), "-")</f>
        <v>x</v>
      </c>
      <c r="G1933" s="6" t="str">
        <f>IFERROR(INDEX(tbl_dateHistory[], MATCH(tbl_dailyDashboard[[#This Row],[runDate]:[runDate]], tbl_dateHistory[[runDate]:[runDate]], 0), MATCH(tbl_dailyDashboard[[#Headers],[totalTransactions]], tbl_dateHistory[#Headers], 0)), "-")</f>
        <v>x</v>
      </c>
      <c r="H1933" s="46" t="str">
        <f>IFERROR(INDEX(tbl_dateHistory[], MATCH(tbl_dailyDashboard[[#This Row],[runDate]:[runDate]], tbl_dateHistory[[runDate]:[runDate]], 0), MATCH(tbl_dailyDashboard[[#Headers],[percentSuccessful]], tbl_dateHistory[#Headers], 0)), "-")</f>
        <v>x</v>
      </c>
      <c r="I1933" s="46" t="str">
        <f>IFERROR(INDEX(tbl_dateHistory[], MATCH(tbl_dailyDashboard[[#This Row],[runDate]:[runDate]], tbl_dateHistory[[runDate]:[runDate]], 0), MATCH(tbl_dailyDashboard[[#Headers],[percentBRE]], tbl_dateHistory[#Headers], 0)), "-")</f>
        <v>x</v>
      </c>
      <c r="J1933" s="47" t="str">
        <f>IFERROR(INDEX(tbl_dateHistory[], MATCH(tbl_dailyDashboard[[#This Row],[runDate]:[runDate]], tbl_dateHistory[[runDate]:[runDate]], 0), MATCH(tbl_dailyDashboard[[#Headers],[percentSystemErrors]], tbl_dateHistory[#Headers], 0)), "-")</f>
        <v>x</v>
      </c>
      <c r="K1933" s="69"/>
    </row>
    <row r="1934" spans="2:11" x14ac:dyDescent="0.3">
      <c r="B1934" s="63"/>
      <c r="C1934" s="45" t="str">
        <f>IFERROR((INDEX(tbl_dateHistory[], tbl_dailyDashboard[[#This Row],[rowLookup]], 1)), "-")</f>
        <v>x</v>
      </c>
      <c r="D1934" s="48" t="str">
        <f>IFERROR(INDEX(tbl_dateHistory[], MATCH(tbl_dailyDashboard[[#This Row],[runDate]:[runDate]], tbl_dateHistory[[runDate]:[runDate]], 0), MATCH(tbl_dailyDashboard[[#Headers],[avgBotRunTime]], tbl_dateHistory[#Headers], 0)), "-")</f>
        <v>x</v>
      </c>
      <c r="E1934" s="48" t="str">
        <f>IFERROR(INDEX(tbl_dateHistory[], MATCH(tbl_dailyDashboard[[#This Row],[runDate]:[runDate]], tbl_dateHistory[[runDate]:[runDate]], 0), MATCH(tbl_dailyDashboard[[#Headers],[avgTransactionTime]], tbl_dateHistory[#Headers], 0)), "-")</f>
        <v>x</v>
      </c>
      <c r="F1934" s="5" t="str">
        <f>IFERROR(INDEX(tbl_dateHistory[], MATCH(tbl_dailyDashboard[[#This Row],[runDate]:[runDate]], tbl_dateHistory[[runDate]:[runDate]], 0), MATCH(tbl_dailyDashboard[[#Headers],[botRuns]], tbl_dateHistory[#Headers], 0)), "-")</f>
        <v>x</v>
      </c>
      <c r="G1934" s="6" t="str">
        <f>IFERROR(INDEX(tbl_dateHistory[], MATCH(tbl_dailyDashboard[[#This Row],[runDate]:[runDate]], tbl_dateHistory[[runDate]:[runDate]], 0), MATCH(tbl_dailyDashboard[[#Headers],[totalTransactions]], tbl_dateHistory[#Headers], 0)), "-")</f>
        <v>x</v>
      </c>
      <c r="H1934" s="46" t="str">
        <f>IFERROR(INDEX(tbl_dateHistory[], MATCH(tbl_dailyDashboard[[#This Row],[runDate]:[runDate]], tbl_dateHistory[[runDate]:[runDate]], 0), MATCH(tbl_dailyDashboard[[#Headers],[percentSuccessful]], tbl_dateHistory[#Headers], 0)), "-")</f>
        <v>x</v>
      </c>
      <c r="I1934" s="46" t="str">
        <f>IFERROR(INDEX(tbl_dateHistory[], MATCH(tbl_dailyDashboard[[#This Row],[runDate]:[runDate]], tbl_dateHistory[[runDate]:[runDate]], 0), MATCH(tbl_dailyDashboard[[#Headers],[percentBRE]], tbl_dateHistory[#Headers], 0)), "-")</f>
        <v>x</v>
      </c>
      <c r="J1934" s="47" t="str">
        <f>IFERROR(INDEX(tbl_dateHistory[], MATCH(tbl_dailyDashboard[[#This Row],[runDate]:[runDate]], tbl_dateHistory[[runDate]:[runDate]], 0), MATCH(tbl_dailyDashboard[[#Headers],[percentSystemErrors]], tbl_dateHistory[#Headers], 0)), "-")</f>
        <v>x</v>
      </c>
      <c r="K1934" s="69"/>
    </row>
    <row r="1935" spans="2:11" x14ac:dyDescent="0.3">
      <c r="B1935" s="63"/>
      <c r="C1935" s="45" t="str">
        <f>IFERROR((INDEX(tbl_dateHistory[], tbl_dailyDashboard[[#This Row],[rowLookup]], 1)), "-")</f>
        <v>x</v>
      </c>
      <c r="D1935" s="48" t="str">
        <f>IFERROR(INDEX(tbl_dateHistory[], MATCH(tbl_dailyDashboard[[#This Row],[runDate]:[runDate]], tbl_dateHistory[[runDate]:[runDate]], 0), MATCH(tbl_dailyDashboard[[#Headers],[avgBotRunTime]], tbl_dateHistory[#Headers], 0)), "-")</f>
        <v>x</v>
      </c>
      <c r="E1935" s="48" t="str">
        <f>IFERROR(INDEX(tbl_dateHistory[], MATCH(tbl_dailyDashboard[[#This Row],[runDate]:[runDate]], tbl_dateHistory[[runDate]:[runDate]], 0), MATCH(tbl_dailyDashboard[[#Headers],[avgTransactionTime]], tbl_dateHistory[#Headers], 0)), "-")</f>
        <v>x</v>
      </c>
      <c r="F1935" s="5" t="str">
        <f>IFERROR(INDEX(tbl_dateHistory[], MATCH(tbl_dailyDashboard[[#This Row],[runDate]:[runDate]], tbl_dateHistory[[runDate]:[runDate]], 0), MATCH(tbl_dailyDashboard[[#Headers],[botRuns]], tbl_dateHistory[#Headers], 0)), "-")</f>
        <v>x</v>
      </c>
      <c r="G1935" s="6" t="str">
        <f>IFERROR(INDEX(tbl_dateHistory[], MATCH(tbl_dailyDashboard[[#This Row],[runDate]:[runDate]], tbl_dateHistory[[runDate]:[runDate]], 0), MATCH(tbl_dailyDashboard[[#Headers],[totalTransactions]], tbl_dateHistory[#Headers], 0)), "-")</f>
        <v>x</v>
      </c>
      <c r="H1935" s="46" t="str">
        <f>IFERROR(INDEX(tbl_dateHistory[], MATCH(tbl_dailyDashboard[[#This Row],[runDate]:[runDate]], tbl_dateHistory[[runDate]:[runDate]], 0), MATCH(tbl_dailyDashboard[[#Headers],[percentSuccessful]], tbl_dateHistory[#Headers], 0)), "-")</f>
        <v>x</v>
      </c>
      <c r="I1935" s="46" t="str">
        <f>IFERROR(INDEX(tbl_dateHistory[], MATCH(tbl_dailyDashboard[[#This Row],[runDate]:[runDate]], tbl_dateHistory[[runDate]:[runDate]], 0), MATCH(tbl_dailyDashboard[[#Headers],[percentBRE]], tbl_dateHistory[#Headers], 0)), "-")</f>
        <v>x</v>
      </c>
      <c r="J1935" s="47" t="str">
        <f>IFERROR(INDEX(tbl_dateHistory[], MATCH(tbl_dailyDashboard[[#This Row],[runDate]:[runDate]], tbl_dateHistory[[runDate]:[runDate]], 0), MATCH(tbl_dailyDashboard[[#Headers],[percentSystemErrors]], tbl_dateHistory[#Headers], 0)), "-")</f>
        <v>x</v>
      </c>
      <c r="K1935" s="69"/>
    </row>
    <row r="1936" spans="2:11" x14ac:dyDescent="0.3">
      <c r="B1936" s="63"/>
      <c r="C1936" s="45" t="str">
        <f>IFERROR((INDEX(tbl_dateHistory[], tbl_dailyDashboard[[#This Row],[rowLookup]], 1)), "-")</f>
        <v>x</v>
      </c>
      <c r="D1936" s="48" t="str">
        <f>IFERROR(INDEX(tbl_dateHistory[], MATCH(tbl_dailyDashboard[[#This Row],[runDate]:[runDate]], tbl_dateHistory[[runDate]:[runDate]], 0), MATCH(tbl_dailyDashboard[[#Headers],[avgBotRunTime]], tbl_dateHistory[#Headers], 0)), "-")</f>
        <v>x</v>
      </c>
      <c r="E1936" s="48" t="str">
        <f>IFERROR(INDEX(tbl_dateHistory[], MATCH(tbl_dailyDashboard[[#This Row],[runDate]:[runDate]], tbl_dateHistory[[runDate]:[runDate]], 0), MATCH(tbl_dailyDashboard[[#Headers],[avgTransactionTime]], tbl_dateHistory[#Headers], 0)), "-")</f>
        <v>x</v>
      </c>
      <c r="F1936" s="5" t="str">
        <f>IFERROR(INDEX(tbl_dateHistory[], MATCH(tbl_dailyDashboard[[#This Row],[runDate]:[runDate]], tbl_dateHistory[[runDate]:[runDate]], 0), MATCH(tbl_dailyDashboard[[#Headers],[botRuns]], tbl_dateHistory[#Headers], 0)), "-")</f>
        <v>x</v>
      </c>
      <c r="G1936" s="6" t="str">
        <f>IFERROR(INDEX(tbl_dateHistory[], MATCH(tbl_dailyDashboard[[#This Row],[runDate]:[runDate]], tbl_dateHistory[[runDate]:[runDate]], 0), MATCH(tbl_dailyDashboard[[#Headers],[totalTransactions]], tbl_dateHistory[#Headers], 0)), "-")</f>
        <v>x</v>
      </c>
      <c r="H1936" s="46" t="str">
        <f>IFERROR(INDEX(tbl_dateHistory[], MATCH(tbl_dailyDashboard[[#This Row],[runDate]:[runDate]], tbl_dateHistory[[runDate]:[runDate]], 0), MATCH(tbl_dailyDashboard[[#Headers],[percentSuccessful]], tbl_dateHistory[#Headers], 0)), "-")</f>
        <v>x</v>
      </c>
      <c r="I1936" s="46" t="str">
        <f>IFERROR(INDEX(tbl_dateHistory[], MATCH(tbl_dailyDashboard[[#This Row],[runDate]:[runDate]], tbl_dateHistory[[runDate]:[runDate]], 0), MATCH(tbl_dailyDashboard[[#Headers],[percentBRE]], tbl_dateHistory[#Headers], 0)), "-")</f>
        <v>x</v>
      </c>
      <c r="J1936" s="47" t="str">
        <f>IFERROR(INDEX(tbl_dateHistory[], MATCH(tbl_dailyDashboard[[#This Row],[runDate]:[runDate]], tbl_dateHistory[[runDate]:[runDate]], 0), MATCH(tbl_dailyDashboard[[#Headers],[percentSystemErrors]], tbl_dateHistory[#Headers], 0)), "-")</f>
        <v>x</v>
      </c>
      <c r="K1936" s="69"/>
    </row>
    <row r="1937" spans="2:11" x14ac:dyDescent="0.3">
      <c r="B1937" s="63"/>
      <c r="C1937" s="45" t="str">
        <f>IFERROR((INDEX(tbl_dateHistory[], tbl_dailyDashboard[[#This Row],[rowLookup]], 1)), "-")</f>
        <v>x</v>
      </c>
      <c r="D1937" s="48" t="str">
        <f>IFERROR(INDEX(tbl_dateHistory[], MATCH(tbl_dailyDashboard[[#This Row],[runDate]:[runDate]], tbl_dateHistory[[runDate]:[runDate]], 0), MATCH(tbl_dailyDashboard[[#Headers],[avgBotRunTime]], tbl_dateHistory[#Headers], 0)), "-")</f>
        <v>x</v>
      </c>
      <c r="E1937" s="48" t="str">
        <f>IFERROR(INDEX(tbl_dateHistory[], MATCH(tbl_dailyDashboard[[#This Row],[runDate]:[runDate]], tbl_dateHistory[[runDate]:[runDate]], 0), MATCH(tbl_dailyDashboard[[#Headers],[avgTransactionTime]], tbl_dateHistory[#Headers], 0)), "-")</f>
        <v>x</v>
      </c>
      <c r="F1937" s="5" t="str">
        <f>IFERROR(INDEX(tbl_dateHistory[], MATCH(tbl_dailyDashboard[[#This Row],[runDate]:[runDate]], tbl_dateHistory[[runDate]:[runDate]], 0), MATCH(tbl_dailyDashboard[[#Headers],[botRuns]], tbl_dateHistory[#Headers], 0)), "-")</f>
        <v>x</v>
      </c>
      <c r="G1937" s="6" t="str">
        <f>IFERROR(INDEX(tbl_dateHistory[], MATCH(tbl_dailyDashboard[[#This Row],[runDate]:[runDate]], tbl_dateHistory[[runDate]:[runDate]], 0), MATCH(tbl_dailyDashboard[[#Headers],[totalTransactions]], tbl_dateHistory[#Headers], 0)), "-")</f>
        <v>x</v>
      </c>
      <c r="H1937" s="46" t="str">
        <f>IFERROR(INDEX(tbl_dateHistory[], MATCH(tbl_dailyDashboard[[#This Row],[runDate]:[runDate]], tbl_dateHistory[[runDate]:[runDate]], 0), MATCH(tbl_dailyDashboard[[#Headers],[percentSuccessful]], tbl_dateHistory[#Headers], 0)), "-")</f>
        <v>x</v>
      </c>
      <c r="I1937" s="46" t="str">
        <f>IFERROR(INDEX(tbl_dateHistory[], MATCH(tbl_dailyDashboard[[#This Row],[runDate]:[runDate]], tbl_dateHistory[[runDate]:[runDate]], 0), MATCH(tbl_dailyDashboard[[#Headers],[percentBRE]], tbl_dateHistory[#Headers], 0)), "-")</f>
        <v>x</v>
      </c>
      <c r="J1937" s="47" t="str">
        <f>IFERROR(INDEX(tbl_dateHistory[], MATCH(tbl_dailyDashboard[[#This Row],[runDate]:[runDate]], tbl_dateHistory[[runDate]:[runDate]], 0), MATCH(tbl_dailyDashboard[[#Headers],[percentSystemErrors]], tbl_dateHistory[#Headers], 0)), "-")</f>
        <v>x</v>
      </c>
      <c r="K1937" s="69"/>
    </row>
    <row r="1938" spans="2:11" x14ac:dyDescent="0.3">
      <c r="B1938" s="63"/>
      <c r="C1938" s="45" t="str">
        <f>IFERROR((INDEX(tbl_dateHistory[], tbl_dailyDashboard[[#This Row],[rowLookup]], 1)), "-")</f>
        <v>x</v>
      </c>
      <c r="D1938" s="48" t="str">
        <f>IFERROR(INDEX(tbl_dateHistory[], MATCH(tbl_dailyDashboard[[#This Row],[runDate]:[runDate]], tbl_dateHistory[[runDate]:[runDate]], 0), MATCH(tbl_dailyDashboard[[#Headers],[avgBotRunTime]], tbl_dateHistory[#Headers], 0)), "-")</f>
        <v>x</v>
      </c>
      <c r="E1938" s="48" t="str">
        <f>IFERROR(INDEX(tbl_dateHistory[], MATCH(tbl_dailyDashboard[[#This Row],[runDate]:[runDate]], tbl_dateHistory[[runDate]:[runDate]], 0), MATCH(tbl_dailyDashboard[[#Headers],[avgTransactionTime]], tbl_dateHistory[#Headers], 0)), "-")</f>
        <v>x</v>
      </c>
      <c r="F1938" s="5" t="str">
        <f>IFERROR(INDEX(tbl_dateHistory[], MATCH(tbl_dailyDashboard[[#This Row],[runDate]:[runDate]], tbl_dateHistory[[runDate]:[runDate]], 0), MATCH(tbl_dailyDashboard[[#Headers],[botRuns]], tbl_dateHistory[#Headers], 0)), "-")</f>
        <v>x</v>
      </c>
      <c r="G1938" s="6" t="str">
        <f>IFERROR(INDEX(tbl_dateHistory[], MATCH(tbl_dailyDashboard[[#This Row],[runDate]:[runDate]], tbl_dateHistory[[runDate]:[runDate]], 0), MATCH(tbl_dailyDashboard[[#Headers],[totalTransactions]], tbl_dateHistory[#Headers], 0)), "-")</f>
        <v>x</v>
      </c>
      <c r="H1938" s="46" t="str">
        <f>IFERROR(INDEX(tbl_dateHistory[], MATCH(tbl_dailyDashboard[[#This Row],[runDate]:[runDate]], tbl_dateHistory[[runDate]:[runDate]], 0), MATCH(tbl_dailyDashboard[[#Headers],[percentSuccessful]], tbl_dateHistory[#Headers], 0)), "-")</f>
        <v>x</v>
      </c>
      <c r="I1938" s="46" t="str">
        <f>IFERROR(INDEX(tbl_dateHistory[], MATCH(tbl_dailyDashboard[[#This Row],[runDate]:[runDate]], tbl_dateHistory[[runDate]:[runDate]], 0), MATCH(tbl_dailyDashboard[[#Headers],[percentBRE]], tbl_dateHistory[#Headers], 0)), "-")</f>
        <v>x</v>
      </c>
      <c r="J1938" s="47" t="str">
        <f>IFERROR(INDEX(tbl_dateHistory[], MATCH(tbl_dailyDashboard[[#This Row],[runDate]:[runDate]], tbl_dateHistory[[runDate]:[runDate]], 0), MATCH(tbl_dailyDashboard[[#Headers],[percentSystemErrors]], tbl_dateHistory[#Headers], 0)), "-")</f>
        <v>x</v>
      </c>
      <c r="K1938" s="69"/>
    </row>
    <row r="1939" spans="2:11" x14ac:dyDescent="0.3">
      <c r="B1939" s="63"/>
      <c r="C1939" s="45" t="str">
        <f>IFERROR((INDEX(tbl_dateHistory[], tbl_dailyDashboard[[#This Row],[rowLookup]], 1)), "-")</f>
        <v>x</v>
      </c>
      <c r="D1939" s="48" t="str">
        <f>IFERROR(INDEX(tbl_dateHistory[], MATCH(tbl_dailyDashboard[[#This Row],[runDate]:[runDate]], tbl_dateHistory[[runDate]:[runDate]], 0), MATCH(tbl_dailyDashboard[[#Headers],[avgBotRunTime]], tbl_dateHistory[#Headers], 0)), "-")</f>
        <v>x</v>
      </c>
      <c r="E1939" s="48" t="str">
        <f>IFERROR(INDEX(tbl_dateHistory[], MATCH(tbl_dailyDashboard[[#This Row],[runDate]:[runDate]], tbl_dateHistory[[runDate]:[runDate]], 0), MATCH(tbl_dailyDashboard[[#Headers],[avgTransactionTime]], tbl_dateHistory[#Headers], 0)), "-")</f>
        <v>x</v>
      </c>
      <c r="F1939" s="5" t="str">
        <f>IFERROR(INDEX(tbl_dateHistory[], MATCH(tbl_dailyDashboard[[#This Row],[runDate]:[runDate]], tbl_dateHistory[[runDate]:[runDate]], 0), MATCH(tbl_dailyDashboard[[#Headers],[botRuns]], tbl_dateHistory[#Headers], 0)), "-")</f>
        <v>x</v>
      </c>
      <c r="G1939" s="6" t="str">
        <f>IFERROR(INDEX(tbl_dateHistory[], MATCH(tbl_dailyDashboard[[#This Row],[runDate]:[runDate]], tbl_dateHistory[[runDate]:[runDate]], 0), MATCH(tbl_dailyDashboard[[#Headers],[totalTransactions]], tbl_dateHistory[#Headers], 0)), "-")</f>
        <v>x</v>
      </c>
      <c r="H1939" s="46" t="str">
        <f>IFERROR(INDEX(tbl_dateHistory[], MATCH(tbl_dailyDashboard[[#This Row],[runDate]:[runDate]], tbl_dateHistory[[runDate]:[runDate]], 0), MATCH(tbl_dailyDashboard[[#Headers],[percentSuccessful]], tbl_dateHistory[#Headers], 0)), "-")</f>
        <v>x</v>
      </c>
      <c r="I1939" s="46" t="str">
        <f>IFERROR(INDEX(tbl_dateHistory[], MATCH(tbl_dailyDashboard[[#This Row],[runDate]:[runDate]], tbl_dateHistory[[runDate]:[runDate]], 0), MATCH(tbl_dailyDashboard[[#Headers],[percentBRE]], tbl_dateHistory[#Headers], 0)), "-")</f>
        <v>x</v>
      </c>
      <c r="J1939" s="47" t="str">
        <f>IFERROR(INDEX(tbl_dateHistory[], MATCH(tbl_dailyDashboard[[#This Row],[runDate]:[runDate]], tbl_dateHistory[[runDate]:[runDate]], 0), MATCH(tbl_dailyDashboard[[#Headers],[percentSystemErrors]], tbl_dateHistory[#Headers], 0)), "-")</f>
        <v>x</v>
      </c>
      <c r="K1939" s="69"/>
    </row>
    <row r="1940" spans="2:11" x14ac:dyDescent="0.3">
      <c r="B1940" s="63"/>
      <c r="C1940" s="45" t="str">
        <f>IFERROR((INDEX(tbl_dateHistory[], tbl_dailyDashboard[[#This Row],[rowLookup]], 1)), "-")</f>
        <v>x</v>
      </c>
      <c r="D1940" s="48" t="str">
        <f>IFERROR(INDEX(tbl_dateHistory[], MATCH(tbl_dailyDashboard[[#This Row],[runDate]:[runDate]], tbl_dateHistory[[runDate]:[runDate]], 0), MATCH(tbl_dailyDashboard[[#Headers],[avgBotRunTime]], tbl_dateHistory[#Headers], 0)), "-")</f>
        <v>x</v>
      </c>
      <c r="E1940" s="48" t="str">
        <f>IFERROR(INDEX(tbl_dateHistory[], MATCH(tbl_dailyDashboard[[#This Row],[runDate]:[runDate]], tbl_dateHistory[[runDate]:[runDate]], 0), MATCH(tbl_dailyDashboard[[#Headers],[avgTransactionTime]], tbl_dateHistory[#Headers], 0)), "-")</f>
        <v>x</v>
      </c>
      <c r="F1940" s="5" t="str">
        <f>IFERROR(INDEX(tbl_dateHistory[], MATCH(tbl_dailyDashboard[[#This Row],[runDate]:[runDate]], tbl_dateHistory[[runDate]:[runDate]], 0), MATCH(tbl_dailyDashboard[[#Headers],[botRuns]], tbl_dateHistory[#Headers], 0)), "-")</f>
        <v>x</v>
      </c>
      <c r="G1940" s="6" t="str">
        <f>IFERROR(INDEX(tbl_dateHistory[], MATCH(tbl_dailyDashboard[[#This Row],[runDate]:[runDate]], tbl_dateHistory[[runDate]:[runDate]], 0), MATCH(tbl_dailyDashboard[[#Headers],[totalTransactions]], tbl_dateHistory[#Headers], 0)), "-")</f>
        <v>x</v>
      </c>
      <c r="H1940" s="46" t="str">
        <f>IFERROR(INDEX(tbl_dateHistory[], MATCH(tbl_dailyDashboard[[#This Row],[runDate]:[runDate]], tbl_dateHistory[[runDate]:[runDate]], 0), MATCH(tbl_dailyDashboard[[#Headers],[percentSuccessful]], tbl_dateHistory[#Headers], 0)), "-")</f>
        <v>x</v>
      </c>
      <c r="I1940" s="46" t="str">
        <f>IFERROR(INDEX(tbl_dateHistory[], MATCH(tbl_dailyDashboard[[#This Row],[runDate]:[runDate]], tbl_dateHistory[[runDate]:[runDate]], 0), MATCH(tbl_dailyDashboard[[#Headers],[percentBRE]], tbl_dateHistory[#Headers], 0)), "-")</f>
        <v>x</v>
      </c>
      <c r="J1940" s="47" t="str">
        <f>IFERROR(INDEX(tbl_dateHistory[], MATCH(tbl_dailyDashboard[[#This Row],[runDate]:[runDate]], tbl_dateHistory[[runDate]:[runDate]], 0), MATCH(tbl_dailyDashboard[[#Headers],[percentSystemErrors]], tbl_dateHistory[#Headers], 0)), "-")</f>
        <v>x</v>
      </c>
      <c r="K1940" s="69"/>
    </row>
    <row r="1941" spans="2:11" x14ac:dyDescent="0.3">
      <c r="B1941" s="63"/>
      <c r="C1941" s="45" t="str">
        <f>IFERROR((INDEX(tbl_dateHistory[], tbl_dailyDashboard[[#This Row],[rowLookup]], 1)), "-")</f>
        <v>x</v>
      </c>
      <c r="D1941" s="48" t="str">
        <f>IFERROR(INDEX(tbl_dateHistory[], MATCH(tbl_dailyDashboard[[#This Row],[runDate]:[runDate]], tbl_dateHistory[[runDate]:[runDate]], 0), MATCH(tbl_dailyDashboard[[#Headers],[avgBotRunTime]], tbl_dateHistory[#Headers], 0)), "-")</f>
        <v>x</v>
      </c>
      <c r="E1941" s="48" t="str">
        <f>IFERROR(INDEX(tbl_dateHistory[], MATCH(tbl_dailyDashboard[[#This Row],[runDate]:[runDate]], tbl_dateHistory[[runDate]:[runDate]], 0), MATCH(tbl_dailyDashboard[[#Headers],[avgTransactionTime]], tbl_dateHistory[#Headers], 0)), "-")</f>
        <v>x</v>
      </c>
      <c r="F1941" s="5" t="str">
        <f>IFERROR(INDEX(tbl_dateHistory[], MATCH(tbl_dailyDashboard[[#This Row],[runDate]:[runDate]], tbl_dateHistory[[runDate]:[runDate]], 0), MATCH(tbl_dailyDashboard[[#Headers],[botRuns]], tbl_dateHistory[#Headers], 0)), "-")</f>
        <v>x</v>
      </c>
      <c r="G1941" s="6" t="str">
        <f>IFERROR(INDEX(tbl_dateHistory[], MATCH(tbl_dailyDashboard[[#This Row],[runDate]:[runDate]], tbl_dateHistory[[runDate]:[runDate]], 0), MATCH(tbl_dailyDashboard[[#Headers],[totalTransactions]], tbl_dateHistory[#Headers], 0)), "-")</f>
        <v>x</v>
      </c>
      <c r="H1941" s="46" t="str">
        <f>IFERROR(INDEX(tbl_dateHistory[], MATCH(tbl_dailyDashboard[[#This Row],[runDate]:[runDate]], tbl_dateHistory[[runDate]:[runDate]], 0), MATCH(tbl_dailyDashboard[[#Headers],[percentSuccessful]], tbl_dateHistory[#Headers], 0)), "-")</f>
        <v>x</v>
      </c>
      <c r="I1941" s="46" t="str">
        <f>IFERROR(INDEX(tbl_dateHistory[], MATCH(tbl_dailyDashboard[[#This Row],[runDate]:[runDate]], tbl_dateHistory[[runDate]:[runDate]], 0), MATCH(tbl_dailyDashboard[[#Headers],[percentBRE]], tbl_dateHistory[#Headers], 0)), "-")</f>
        <v>x</v>
      </c>
      <c r="J1941" s="47" t="str">
        <f>IFERROR(INDEX(tbl_dateHistory[], MATCH(tbl_dailyDashboard[[#This Row],[runDate]:[runDate]], tbl_dateHistory[[runDate]:[runDate]], 0), MATCH(tbl_dailyDashboard[[#Headers],[percentSystemErrors]], tbl_dateHistory[#Headers], 0)), "-")</f>
        <v>x</v>
      </c>
      <c r="K1941" s="69"/>
    </row>
    <row r="1942" spans="2:11" x14ac:dyDescent="0.3">
      <c r="B1942" s="63"/>
      <c r="C1942" s="45" t="str">
        <f>IFERROR((INDEX(tbl_dateHistory[], tbl_dailyDashboard[[#This Row],[rowLookup]], 1)), "-")</f>
        <v>x</v>
      </c>
      <c r="D1942" s="48" t="str">
        <f>IFERROR(INDEX(tbl_dateHistory[], MATCH(tbl_dailyDashboard[[#This Row],[runDate]:[runDate]], tbl_dateHistory[[runDate]:[runDate]], 0), MATCH(tbl_dailyDashboard[[#Headers],[avgBotRunTime]], tbl_dateHistory[#Headers], 0)), "-")</f>
        <v>x</v>
      </c>
      <c r="E1942" s="48" t="str">
        <f>IFERROR(INDEX(tbl_dateHistory[], MATCH(tbl_dailyDashboard[[#This Row],[runDate]:[runDate]], tbl_dateHistory[[runDate]:[runDate]], 0), MATCH(tbl_dailyDashboard[[#Headers],[avgTransactionTime]], tbl_dateHistory[#Headers], 0)), "-")</f>
        <v>x</v>
      </c>
      <c r="F1942" s="5" t="str">
        <f>IFERROR(INDEX(tbl_dateHistory[], MATCH(tbl_dailyDashboard[[#This Row],[runDate]:[runDate]], tbl_dateHistory[[runDate]:[runDate]], 0), MATCH(tbl_dailyDashboard[[#Headers],[botRuns]], tbl_dateHistory[#Headers], 0)), "-")</f>
        <v>x</v>
      </c>
      <c r="G1942" s="6" t="str">
        <f>IFERROR(INDEX(tbl_dateHistory[], MATCH(tbl_dailyDashboard[[#This Row],[runDate]:[runDate]], tbl_dateHistory[[runDate]:[runDate]], 0), MATCH(tbl_dailyDashboard[[#Headers],[totalTransactions]], tbl_dateHistory[#Headers], 0)), "-")</f>
        <v>x</v>
      </c>
      <c r="H1942" s="46" t="str">
        <f>IFERROR(INDEX(tbl_dateHistory[], MATCH(tbl_dailyDashboard[[#This Row],[runDate]:[runDate]], tbl_dateHistory[[runDate]:[runDate]], 0), MATCH(tbl_dailyDashboard[[#Headers],[percentSuccessful]], tbl_dateHistory[#Headers], 0)), "-")</f>
        <v>x</v>
      </c>
      <c r="I1942" s="46" t="str">
        <f>IFERROR(INDEX(tbl_dateHistory[], MATCH(tbl_dailyDashboard[[#This Row],[runDate]:[runDate]], tbl_dateHistory[[runDate]:[runDate]], 0), MATCH(tbl_dailyDashboard[[#Headers],[percentBRE]], tbl_dateHistory[#Headers], 0)), "-")</f>
        <v>x</v>
      </c>
      <c r="J1942" s="47" t="str">
        <f>IFERROR(INDEX(tbl_dateHistory[], MATCH(tbl_dailyDashboard[[#This Row],[runDate]:[runDate]], tbl_dateHistory[[runDate]:[runDate]], 0), MATCH(tbl_dailyDashboard[[#Headers],[percentSystemErrors]], tbl_dateHistory[#Headers], 0)), "-")</f>
        <v>x</v>
      </c>
      <c r="K1942" s="69"/>
    </row>
    <row r="1943" spans="2:11" x14ac:dyDescent="0.3">
      <c r="B1943" s="63"/>
      <c r="C1943" s="55" t="str">
        <f>IFERROR((INDEX(tbl_dateHistory[], tbl_dailyDashboard[[#This Row],[rowLookup]], 1)), "-")</f>
        <v>x</v>
      </c>
      <c r="D1943" s="56" t="str">
        <f>IFERROR(INDEX(tbl_dateHistory[], MATCH(tbl_dailyDashboard[[#This Row],[runDate]:[runDate]], tbl_dateHistory[[runDate]:[runDate]], 0), MATCH(tbl_dailyDashboard[[#Headers],[avgBotRunTime]], tbl_dateHistory[#Headers], 0)), "-")</f>
        <v>x</v>
      </c>
      <c r="E1943" s="56" t="str">
        <f>IFERROR(INDEX(tbl_dateHistory[], MATCH(tbl_dailyDashboard[[#This Row],[runDate]:[runDate]], tbl_dateHistory[[runDate]:[runDate]], 0), MATCH(tbl_dailyDashboard[[#Headers],[avgTransactionTime]], tbl_dateHistory[#Headers], 0)), "-")</f>
        <v>x</v>
      </c>
      <c r="F1943" s="99" t="str">
        <f>IFERROR(INDEX(tbl_dateHistory[], MATCH(tbl_dailyDashboard[[#This Row],[runDate]:[runDate]], tbl_dateHistory[[runDate]:[runDate]], 0), MATCH(tbl_dailyDashboard[[#Headers],[botRuns]], tbl_dateHistory[#Headers], 0)), "-")</f>
        <v>x</v>
      </c>
      <c r="G1943" s="57" t="str">
        <f>IFERROR(INDEX(tbl_dateHistory[], MATCH(tbl_dailyDashboard[[#This Row],[runDate]:[runDate]], tbl_dateHistory[[runDate]:[runDate]], 0), MATCH(tbl_dailyDashboard[[#Headers],[totalTransactions]], tbl_dateHistory[#Headers], 0)), "-")</f>
        <v>x</v>
      </c>
      <c r="H1943" s="58" t="str">
        <f>IFERROR(INDEX(tbl_dateHistory[], MATCH(tbl_dailyDashboard[[#This Row],[runDate]:[runDate]], tbl_dateHistory[[runDate]:[runDate]], 0), MATCH(tbl_dailyDashboard[[#Headers],[percentSuccessful]], tbl_dateHistory[#Headers], 0)), "-")</f>
        <v>x</v>
      </c>
      <c r="I1943" s="58" t="str">
        <f>IFERROR(INDEX(tbl_dateHistory[], MATCH(tbl_dailyDashboard[[#This Row],[runDate]:[runDate]], tbl_dateHistory[[runDate]:[runDate]], 0), MATCH(tbl_dailyDashboard[[#Headers],[percentBRE]], tbl_dateHistory[#Headers], 0)), "-")</f>
        <v>x</v>
      </c>
      <c r="J1943" s="98" t="str">
        <f>IFERROR(INDEX(tbl_dateHistory[], MATCH(tbl_dailyDashboard[[#This Row],[runDate]:[runDate]], tbl_dateHistory[[runDate]:[runDate]], 0), MATCH(tbl_dailyDashboard[[#Headers],[percentSystemErrors]], tbl_dateHistory[#Headers], 0)), "-")</f>
        <v>x</v>
      </c>
      <c r="K1943" s="70"/>
    </row>
    <row r="1944" spans="2:11" x14ac:dyDescent="0.3">
      <c r="B1944" s="18" t="s">
        <v>54</v>
      </c>
      <c r="C1944" s="102" t="str">
        <f>IFERROR((INDEX(tbl_dateHistory[], tbl_dailyDashboard[[#This Row],[rowLookup]], 1)), "-")</f>
        <v>-</v>
      </c>
      <c r="D1944" s="56" t="str">
        <f>IFERROR(INDEX(tbl_dateHistory[], MATCH(tbl_dailyDashboard[[#This Row],[runDate]:[runDate]], tbl_dateHistory[[runDate]:[runDate]], 0), MATCH(tbl_dailyDashboard[[#Headers],[avgBotRunTime]], tbl_dateHistory[#Headers], 0)), "-")</f>
        <v>-</v>
      </c>
      <c r="E1944" s="56" t="str">
        <f>IFERROR(INDEX(tbl_dateHistory[], MATCH(tbl_dailyDashboard[[#This Row],[runDate]:[runDate]], tbl_dateHistory[[runDate]:[runDate]], 0), MATCH(tbl_dailyDashboard[[#Headers],[avgTransactionTime]], tbl_dateHistory[#Headers], 0)), "-")</f>
        <v>-</v>
      </c>
      <c r="F1944" s="103" t="str">
        <f>IFERROR(INDEX(tbl_dateHistory[], MATCH(tbl_dailyDashboard[[#This Row],[runDate]:[runDate]], tbl_dateHistory[[runDate]:[runDate]], 0), MATCH(tbl_dailyDashboard[[#Headers],[botRuns]], tbl_dateHistory[#Headers], 0)), "-")</f>
        <v>-</v>
      </c>
      <c r="G1944" s="57" t="str">
        <f>IFERROR(INDEX(tbl_dateHistory[], MATCH(tbl_dailyDashboard[[#This Row],[runDate]:[runDate]], tbl_dateHistory[[runDate]:[runDate]], 0), MATCH(tbl_dailyDashboard[[#Headers],[totalTransactions]], tbl_dateHistory[#Headers], 0)), "-")</f>
        <v>-</v>
      </c>
      <c r="H1944" s="104" t="str">
        <f>IFERROR(INDEX(tbl_dateHistory[], MATCH(tbl_dailyDashboard[[#This Row],[runDate]:[runDate]], tbl_dateHistory[[runDate]:[runDate]], 0), MATCH(tbl_dailyDashboard[[#Headers],[percentSuccessful]], tbl_dateHistory[#Headers], 0)), "-")</f>
        <v>-</v>
      </c>
      <c r="I1944" s="104" t="str">
        <f>IFERROR(INDEX(tbl_dateHistory[], MATCH(tbl_dailyDashboard[[#This Row],[runDate]:[runDate]], tbl_dateHistory[[runDate]:[runDate]], 0), MATCH(tbl_dailyDashboard[[#Headers],[percentBRE]], tbl_dateHistory[#Headers], 0)), "-")</f>
        <v>-</v>
      </c>
      <c r="J1944" s="98" t="str">
        <f>IFERROR(INDEX(tbl_dateHistory[], MATCH(tbl_dailyDashboard[[#This Row],[runDate]:[runDate]], tbl_dateHistory[[runDate]:[runDate]], 0), MATCH(tbl_dailyDashboard[[#Headers],[percentSystemErrors]], tbl_dateHistory[#Headers], 0)), "-")</f>
        <v>-</v>
      </c>
      <c r="K1944" s="105" t="s">
        <v>54</v>
      </c>
    </row>
  </sheetData>
  <mergeCells count="1">
    <mergeCell ref="C2:E2"/>
  </mergeCells>
  <conditionalFormatting sqref="D34:E34">
    <cfRule type="cellIs" dxfId="26" priority="13" operator="greaterThan">
      <formula>0.05</formula>
    </cfRule>
    <cfRule type="cellIs" dxfId="25" priority="16" operator="lessThan">
      <formula>-0.05</formula>
    </cfRule>
  </conditionalFormatting>
  <conditionalFormatting sqref="D37:E37">
    <cfRule type="cellIs" dxfId="24" priority="12" operator="greaterThan">
      <formula>0.05</formula>
    </cfRule>
    <cfRule type="cellIs" dxfId="23" priority="15" operator="lessThan">
      <formula>-0.05</formula>
    </cfRule>
  </conditionalFormatting>
  <conditionalFormatting sqref="D40:E40">
    <cfRule type="cellIs" dxfId="22" priority="10" operator="greaterThan">
      <formula>0.05</formula>
    </cfRule>
  </conditionalFormatting>
  <conditionalFormatting sqref="D40:J40">
    <cfRule type="cellIs" dxfId="14" priority="9" stopIfTrue="1" operator="equal">
      <formula>"-"</formula>
    </cfRule>
  </conditionalFormatting>
  <conditionalFormatting sqref="D37:J37">
    <cfRule type="cellIs" dxfId="21" priority="8" operator="equal">
      <formula>"-"</formula>
    </cfRule>
  </conditionalFormatting>
  <conditionalFormatting sqref="J32:J33">
    <cfRule type="cellIs" dxfId="20" priority="7" operator="greaterThan">
      <formula>0</formula>
    </cfRule>
  </conditionalFormatting>
  <conditionalFormatting sqref="J32">
    <cfRule type="cellIs" dxfId="19" priority="6" operator="equal">
      <formula>"-"</formula>
    </cfRule>
  </conditionalFormatting>
  <conditionalFormatting sqref="J33">
    <cfRule type="cellIs" dxfId="18" priority="5" operator="equal">
      <formula>"-"</formula>
    </cfRule>
  </conditionalFormatting>
  <conditionalFormatting sqref="D6">
    <cfRule type="cellIs" dxfId="17" priority="3" operator="equal">
      <formula>"Complete - SystemException"</formula>
    </cfRule>
    <cfRule type="cellIs" dxfId="16" priority="4" operator="equal">
      <formula>"Complete"</formula>
    </cfRule>
  </conditionalFormatting>
  <conditionalFormatting sqref="D5">
    <cfRule type="cellIs" dxfId="15" priority="2" operator="equal">
      <formula>"Good"</formula>
    </cfRule>
  </conditionalFormatting>
  <conditionalFormatting sqref="D34:J34">
    <cfRule type="cellIs" dxfId="0" priority="1" operator="equal">
      <formula>"-"</formula>
    </cfRule>
  </conditionalFormatting>
  <pageMargins left="0.7" right="0.7" top="0.75" bottom="0.75" header="0.3" footer="0.3"/>
  <pageSetup orientation="portrait"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B9E9B-6727-4C5D-82AD-28BDEE550106}">
  <dimension ref="B2:J26"/>
  <sheetViews>
    <sheetView workbookViewId="0">
      <selection activeCell="I31" sqref="I31"/>
    </sheetView>
  </sheetViews>
  <sheetFormatPr defaultRowHeight="14.4" x14ac:dyDescent="0.3"/>
  <cols>
    <col min="1" max="1" width="4.44140625" customWidth="1"/>
    <col min="10" max="10" width="44.5546875" customWidth="1"/>
  </cols>
  <sheetData>
    <row r="2" spans="2:10" ht="21" x14ac:dyDescent="0.4">
      <c r="B2" s="97" t="s">
        <v>53</v>
      </c>
    </row>
    <row r="3" spans="2:10" ht="14.4" customHeight="1" x14ac:dyDescent="0.3">
      <c r="B3" s="109" t="s">
        <v>55</v>
      </c>
      <c r="C3" s="109"/>
      <c r="D3" s="109"/>
      <c r="E3" s="109"/>
      <c r="F3" s="109"/>
      <c r="G3" s="109"/>
      <c r="H3" s="109"/>
      <c r="I3" s="109"/>
      <c r="J3" s="109"/>
    </row>
    <row r="4" spans="2:10" x14ac:dyDescent="0.3">
      <c r="B4" s="109"/>
      <c r="C4" s="109"/>
      <c r="D4" s="109"/>
      <c r="E4" s="109"/>
      <c r="F4" s="109"/>
      <c r="G4" s="109"/>
      <c r="H4" s="109"/>
      <c r="I4" s="109"/>
      <c r="J4" s="109"/>
    </row>
    <row r="5" spans="2:10" x14ac:dyDescent="0.3">
      <c r="B5" s="109"/>
      <c r="C5" s="109"/>
      <c r="D5" s="109"/>
      <c r="E5" s="109"/>
      <c r="F5" s="109"/>
      <c r="G5" s="109"/>
      <c r="H5" s="109"/>
      <c r="I5" s="109"/>
      <c r="J5" s="109"/>
    </row>
    <row r="6" spans="2:10" x14ac:dyDescent="0.3">
      <c r="B6" s="109"/>
      <c r="C6" s="109"/>
      <c r="D6" s="109"/>
      <c r="E6" s="109"/>
      <c r="F6" s="109"/>
      <c r="G6" s="109"/>
      <c r="H6" s="109"/>
      <c r="I6" s="109"/>
      <c r="J6" s="109"/>
    </row>
    <row r="7" spans="2:10" x14ac:dyDescent="0.3">
      <c r="B7" s="109"/>
      <c r="C7" s="109"/>
      <c r="D7" s="109"/>
      <c r="E7" s="109"/>
      <c r="F7" s="109"/>
      <c r="G7" s="109"/>
      <c r="H7" s="109"/>
      <c r="I7" s="109"/>
      <c r="J7" s="109"/>
    </row>
    <row r="8" spans="2:10" x14ac:dyDescent="0.3">
      <c r="B8" s="109"/>
      <c r="C8" s="109"/>
      <c r="D8" s="109"/>
      <c r="E8" s="109"/>
      <c r="F8" s="109"/>
      <c r="G8" s="109"/>
      <c r="H8" s="109"/>
      <c r="I8" s="109"/>
      <c r="J8" s="109"/>
    </row>
    <row r="9" spans="2:10" x14ac:dyDescent="0.3">
      <c r="B9" s="109"/>
      <c r="C9" s="109"/>
      <c r="D9" s="109"/>
      <c r="E9" s="109"/>
      <c r="F9" s="109"/>
      <c r="G9" s="109"/>
      <c r="H9" s="109"/>
      <c r="I9" s="109"/>
      <c r="J9" s="109"/>
    </row>
    <row r="10" spans="2:10" x14ac:dyDescent="0.3">
      <c r="B10" s="109"/>
      <c r="C10" s="109"/>
      <c r="D10" s="109"/>
      <c r="E10" s="109"/>
      <c r="F10" s="109"/>
      <c r="G10" s="109"/>
      <c r="H10" s="109"/>
      <c r="I10" s="109"/>
      <c r="J10" s="109"/>
    </row>
    <row r="11" spans="2:10" x14ac:dyDescent="0.3">
      <c r="B11" s="109"/>
      <c r="C11" s="109"/>
      <c r="D11" s="109"/>
      <c r="E11" s="109"/>
      <c r="F11" s="109"/>
      <c r="G11" s="109"/>
      <c r="H11" s="109"/>
      <c r="I11" s="109"/>
      <c r="J11" s="109"/>
    </row>
    <row r="12" spans="2:10" x14ac:dyDescent="0.3">
      <c r="B12" s="109"/>
      <c r="C12" s="109"/>
      <c r="D12" s="109"/>
      <c r="E12" s="109"/>
      <c r="F12" s="109"/>
      <c r="G12" s="109"/>
      <c r="H12" s="109"/>
      <c r="I12" s="109"/>
      <c r="J12" s="109"/>
    </row>
    <row r="13" spans="2:10" x14ac:dyDescent="0.3">
      <c r="B13" s="109"/>
      <c r="C13" s="109"/>
      <c r="D13" s="109"/>
      <c r="E13" s="109"/>
      <c r="F13" s="109"/>
      <c r="G13" s="109"/>
      <c r="H13" s="109"/>
      <c r="I13" s="109"/>
      <c r="J13" s="109"/>
    </row>
    <row r="14" spans="2:10" x14ac:dyDescent="0.3">
      <c r="B14" s="109"/>
      <c r="C14" s="109"/>
      <c r="D14" s="109"/>
      <c r="E14" s="109"/>
      <c r="F14" s="109"/>
      <c r="G14" s="109"/>
      <c r="H14" s="109"/>
      <c r="I14" s="109"/>
      <c r="J14" s="109"/>
    </row>
    <row r="15" spans="2:10" ht="67.2" customHeight="1" x14ac:dyDescent="0.3">
      <c r="B15" s="109"/>
      <c r="C15" s="109"/>
      <c r="D15" s="109"/>
      <c r="E15" s="109"/>
      <c r="F15" s="109"/>
      <c r="G15" s="109"/>
      <c r="H15" s="109"/>
      <c r="I15" s="109"/>
      <c r="J15" s="109"/>
    </row>
    <row r="16" spans="2:10" x14ac:dyDescent="0.3">
      <c r="B16" s="109"/>
      <c r="C16" s="109"/>
      <c r="D16" s="109"/>
      <c r="E16" s="109"/>
      <c r="F16" s="109"/>
      <c r="G16" s="109"/>
      <c r="H16" s="109"/>
      <c r="I16" s="109"/>
      <c r="J16" s="109"/>
    </row>
    <row r="17" spans="2:10" x14ac:dyDescent="0.3">
      <c r="B17" s="109"/>
      <c r="C17" s="109"/>
      <c r="D17" s="109"/>
      <c r="E17" s="109"/>
      <c r="F17" s="109"/>
      <c r="G17" s="109"/>
      <c r="H17" s="109"/>
      <c r="I17" s="109"/>
      <c r="J17" s="109"/>
    </row>
    <row r="18" spans="2:10" x14ac:dyDescent="0.3">
      <c r="B18" s="109"/>
      <c r="C18" s="109"/>
      <c r="D18" s="109"/>
      <c r="E18" s="109"/>
      <c r="F18" s="109"/>
      <c r="G18" s="109"/>
      <c r="H18" s="109"/>
      <c r="I18" s="109"/>
      <c r="J18" s="109"/>
    </row>
    <row r="19" spans="2:10" x14ac:dyDescent="0.3">
      <c r="B19" s="109"/>
      <c r="C19" s="109"/>
      <c r="D19" s="109"/>
      <c r="E19" s="109"/>
      <c r="F19" s="109"/>
      <c r="G19" s="109"/>
      <c r="H19" s="109"/>
      <c r="I19" s="109"/>
      <c r="J19" s="109"/>
    </row>
    <row r="20" spans="2:10" x14ac:dyDescent="0.3">
      <c r="B20" s="109"/>
      <c r="C20" s="109"/>
      <c r="D20" s="109"/>
      <c r="E20" s="109"/>
      <c r="F20" s="109"/>
      <c r="G20" s="109"/>
      <c r="H20" s="109"/>
      <c r="I20" s="109"/>
      <c r="J20" s="109"/>
    </row>
    <row r="21" spans="2:10" x14ac:dyDescent="0.3">
      <c r="B21" s="109"/>
      <c r="C21" s="109"/>
      <c r="D21" s="109"/>
      <c r="E21" s="109"/>
      <c r="F21" s="109"/>
      <c r="G21" s="109"/>
      <c r="H21" s="109"/>
      <c r="I21" s="109"/>
      <c r="J21" s="109"/>
    </row>
    <row r="22" spans="2:10" x14ac:dyDescent="0.3">
      <c r="B22" s="109"/>
      <c r="C22" s="109"/>
      <c r="D22" s="109"/>
      <c r="E22" s="109"/>
      <c r="F22" s="109"/>
      <c r="G22" s="109"/>
      <c r="H22" s="109"/>
      <c r="I22" s="109"/>
      <c r="J22" s="109"/>
    </row>
    <row r="23" spans="2:10" x14ac:dyDescent="0.3">
      <c r="B23" s="109"/>
      <c r="C23" s="109"/>
      <c r="D23" s="109"/>
      <c r="E23" s="109"/>
      <c r="F23" s="109"/>
      <c r="G23" s="109"/>
      <c r="H23" s="109"/>
      <c r="I23" s="109"/>
      <c r="J23" s="109"/>
    </row>
    <row r="24" spans="2:10" ht="39" customHeight="1" x14ac:dyDescent="0.3">
      <c r="B24" s="109"/>
      <c r="C24" s="109"/>
      <c r="D24" s="109"/>
      <c r="E24" s="109"/>
      <c r="F24" s="109"/>
      <c r="G24" s="109"/>
      <c r="H24" s="109"/>
      <c r="I24" s="109"/>
      <c r="J24" s="109"/>
    </row>
    <row r="25" spans="2:10" x14ac:dyDescent="0.3">
      <c r="B25" s="109"/>
      <c r="C25" s="109"/>
      <c r="D25" s="109"/>
      <c r="E25" s="109"/>
      <c r="F25" s="109"/>
      <c r="G25" s="109"/>
      <c r="H25" s="109"/>
      <c r="I25" s="109"/>
      <c r="J25" s="109"/>
    </row>
    <row r="26" spans="2:10" ht="52.2" customHeight="1" x14ac:dyDescent="0.3">
      <c r="B26" s="109"/>
      <c r="C26" s="109"/>
      <c r="D26" s="109"/>
      <c r="E26" s="109"/>
      <c r="F26" s="109"/>
      <c r="G26" s="109"/>
      <c r="H26" s="109"/>
      <c r="I26" s="109"/>
      <c r="J26" s="109"/>
    </row>
  </sheetData>
  <mergeCells count="1">
    <mergeCell ref="B3:J2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C11B032347A24B9A6B43CACCFA59E5" ma:contentTypeVersion="7" ma:contentTypeDescription="Create a new document." ma:contentTypeScope="" ma:versionID="6b7a5133edb6bc458c5f2a6a264aea1a">
  <xsd:schema xmlns:xsd="http://www.w3.org/2001/XMLSchema" xmlns:xs="http://www.w3.org/2001/XMLSchema" xmlns:p="http://schemas.microsoft.com/office/2006/metadata/properties" xmlns:ns2="b38851b6-21d6-411f-902e-a061c74bd8c1" xmlns:ns3="9cf9d9ec-a7ae-4ce9-b205-7977ddc0a14d" targetNamespace="http://schemas.microsoft.com/office/2006/metadata/properties" ma:root="true" ma:fieldsID="8bab9039d5863adc92ec7ed82e32052f" ns2:_="" ns3:_="">
    <xsd:import namespace="b38851b6-21d6-411f-902e-a061c74bd8c1"/>
    <xsd:import namespace="9cf9d9ec-a7ae-4ce9-b205-7977ddc0a14d"/>
    <xsd:element name="properties">
      <xsd:complexType>
        <xsd:sequence>
          <xsd:element name="documentManagement">
            <xsd:complexType>
              <xsd:all>
                <xsd:element ref="ns2:MediaServiceMetadata" minOccurs="0"/>
                <xsd:element ref="ns2:MediaServiceFastMetadata" minOccurs="0"/>
                <xsd:element ref="ns2:Status" minOccurs="0"/>
                <xsd:element ref="ns3:SharedWithUsers" minOccurs="0"/>
                <xsd:element ref="ns3:SharedWithDetails"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8851b6-21d6-411f-902e-a061c74bd8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Status" ma:index="10" nillable="true" ma:displayName="Status" ma:default="Initial Draft" ma:description="Please indicate the status of the document" ma:format="Dropdown" ma:internalName="Status">
      <xsd:simpleType>
        <xsd:restriction base="dms:Choice">
          <xsd:enumeration value="Initial Draft"/>
          <xsd:enumeration value="Work in Progress"/>
          <xsd:enumeration value="Final"/>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cf9d9ec-a7ae-4ce9-b205-7977ddc0a1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tatus xmlns="b38851b6-21d6-411f-902e-a061c74bd8c1">Initial Draft</Statu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6678B7C-3A9B-4638-8A3D-0244D1779C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8851b6-21d6-411f-902e-a061c74bd8c1"/>
    <ds:schemaRef ds:uri="9cf9d9ec-a7ae-4ce9-b205-7977ddc0a1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E6E0D00-5CE6-4319-8169-B98D890AE9EE}">
  <ds:schemaRefs>
    <ds:schemaRef ds:uri="http://schemas.microsoft.com/office/infopath/2007/PartnerControls"/>
    <ds:schemaRef ds:uri="9cf9d9ec-a7ae-4ce9-b205-7977ddc0a14d"/>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http://purl.org/dc/dcmitype/"/>
    <ds:schemaRef ds:uri="b38851b6-21d6-411f-902e-a061c74bd8c1"/>
    <ds:schemaRef ds:uri="http://www.w3.org/XML/1998/namespace"/>
    <ds:schemaRef ds:uri="http://purl.org/dc/terms/"/>
  </ds:schemaRefs>
</ds:datastoreItem>
</file>

<file path=customXml/itemProps3.xml><?xml version="1.0" encoding="utf-8"?>
<ds:datastoreItem xmlns:ds="http://schemas.openxmlformats.org/officeDocument/2006/customXml" ds:itemID="{25FF1298-F1D8-4037-8690-5164E9C2338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Production</vt:lpstr>
      <vt:lpstr>Test</vt:lpstr>
      <vt:lpstr>Dev</vt:lpstr>
      <vt:lpstr>SummaryByDate</vt:lpstr>
      <vt:lpstr>SummaryByRunID</vt:lpstr>
      <vt:lpstr>SummaryToday</vt:lpstr>
      <vt:lpstr>Dashboard</vt:lpstr>
      <vt:lpstr>README</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Walker Chance</dc:creator>
  <cp:keywords/>
  <dc:description/>
  <cp:lastModifiedBy>Walker Chance</cp:lastModifiedBy>
  <cp:revision/>
  <dcterms:created xsi:type="dcterms:W3CDTF">2019-02-12T19:43:27Z</dcterms:created>
  <dcterms:modified xsi:type="dcterms:W3CDTF">2019-03-05T22:54:00Z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0x010100BBC11B032347A24B9A6B43CACCFA59E5</vt:lpwstr>
  </property>
  <property fmtid="{D5CDD505-2E9C-101B-9397-08002B2CF9AE}" pid="3" name="AuthorIds_UIVersion_1024">
    <vt:r8>6</vt:r8>
  </property>
</Properties>
</file>