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reau\"/>
    </mc:Choice>
  </mc:AlternateContent>
  <xr:revisionPtr revIDLastSave="0" documentId="13_ncr:1_{86D88CDC-F354-4607-8D51-361C0BF7D14D}" xr6:coauthVersionLast="47" xr6:coauthVersionMax="47" xr10:uidLastSave="{00000000-0000-0000-0000-000000000000}"/>
  <bookViews>
    <workbookView xWindow="-120" yWindow="-120" windowWidth="29040" windowHeight="15840" xr2:uid="{C43A0D03-B396-43B8-A680-05A892EC00D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M21" i="1"/>
  <c r="M18" i="1"/>
  <c r="M5" i="1"/>
  <c r="H21" i="1"/>
  <c r="M7" i="1"/>
  <c r="M20" i="1"/>
  <c r="M19" i="1"/>
  <c r="M17" i="1"/>
  <c r="M16" i="1"/>
  <c r="M15" i="1"/>
  <c r="M14" i="1"/>
  <c r="M13" i="1"/>
  <c r="M12" i="1"/>
  <c r="M11" i="1"/>
  <c r="M10" i="1"/>
  <c r="M9" i="1"/>
  <c r="M8" i="1"/>
  <c r="M6" i="1"/>
  <c r="L21" i="1"/>
  <c r="K21" i="1"/>
  <c r="J21" i="1"/>
  <c r="I21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D21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5" i="1"/>
  <c r="G21" i="1" l="1"/>
</calcChain>
</file>

<file path=xl/sharedStrings.xml><?xml version="1.0" encoding="utf-8"?>
<sst xmlns="http://schemas.openxmlformats.org/spreadsheetml/2006/main" count="31" uniqueCount="31">
  <si>
    <t>Voyage en Turquie</t>
  </si>
  <si>
    <t>inscription Noms prénoms</t>
  </si>
  <si>
    <t>Nombres de personnes</t>
  </si>
  <si>
    <t>M.CHAPUIS Maurice</t>
  </si>
  <si>
    <t>M. LANOAN Lucien</t>
  </si>
  <si>
    <t>M. DURAND Paul</t>
  </si>
  <si>
    <t>M. WEBER Gilles</t>
  </si>
  <si>
    <t>Mlle THON Christiane</t>
  </si>
  <si>
    <t>M. ROSSION Jérôme</t>
  </si>
  <si>
    <t>M. VIAL Arnaud</t>
  </si>
  <si>
    <t>Mme FAIVRE Lydia</t>
  </si>
  <si>
    <t>Indice agent</t>
  </si>
  <si>
    <t>Prix agent</t>
  </si>
  <si>
    <t xml:space="preserve">Prix conjoint </t>
  </si>
  <si>
    <t>Enfants -12ans</t>
  </si>
  <si>
    <t>Mme JOBERT Edith</t>
  </si>
  <si>
    <t>Mme NOEL Olivia</t>
  </si>
  <si>
    <t>M. LEMPEREUR Hervé</t>
  </si>
  <si>
    <t>M. JOUX Jacques</t>
  </si>
  <si>
    <t xml:space="preserve">M. SALUL Joel </t>
  </si>
  <si>
    <t>M. MARAIS Alain</t>
  </si>
  <si>
    <t>Enfants +12ans</t>
  </si>
  <si>
    <t>Mme JACOB Raoul</t>
  </si>
  <si>
    <t>M. LARUE Damien</t>
  </si>
  <si>
    <t>TOTAL</t>
  </si>
  <si>
    <t>Prix du voyage</t>
  </si>
  <si>
    <t>majoration 10%</t>
  </si>
  <si>
    <t xml:space="preserve"> Acomptes</t>
  </si>
  <si>
    <t>Reste à payer</t>
  </si>
  <si>
    <t>Prix enfants -12ans</t>
  </si>
  <si>
    <t>Prix enfants +12ans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</si>
</sst>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44" fontId="3" fillId="0" borderId="1" xfId="1" applyFont="1" applyBorder="1" applyAlignment="1">
      <alignment horizontal="center"/>
    </xf>
    <xf numFmtId="44" fontId="3" fillId="0" borderId="1" xfId="1" applyFont="1" applyBorder="1" applyAlignment="1"/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/>
    <xf numFmtId="44" fontId="4" fillId="3" borderId="1" xfId="0" applyNumberFormat="1" applyFont="1" applyFill="1" applyBorder="1" applyAlignment="1">
      <alignment horizontal="center"/>
    </xf>
    <xf numFmtId="44" fontId="4" fillId="3" borderId="1" xfId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/>
    <xf numFmtId="0" fontId="3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4" fontId="4" fillId="3" borderId="2" xfId="0" applyNumberFormat="1" applyFont="1" applyFill="1" applyBorder="1" applyAlignment="1">
      <alignment horizontal="center"/>
    </xf>
    <xf numFmtId="44" fontId="3" fillId="0" borderId="3" xfId="1" applyFon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3" fillId="0" borderId="1" xfId="0" applyNumberFormat="1" applyFont="1" applyBorder="1"/>
    <xf numFmtId="44" fontId="3" fillId="0" borderId="1" xfId="1" applyFont="1" applyBorder="1" applyAlignment="1">
      <alignment horizontal="center" vertical="center"/>
    </xf>
    <xf numFmtId="44" fontId="4" fillId="3" borderId="1" xfId="0" applyNumberFormat="1" applyFont="1" applyFill="1" applyBorder="1" applyAlignment="1"/>
    <xf numFmtId="44" fontId="5" fillId="4" borderId="1" xfId="0" applyNumberFormat="1" applyFont="1" applyFill="1" applyBorder="1" applyAlignme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44" fontId="3" fillId="0" borderId="1" xfId="1" applyFont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DA9A-5DAC-4441-804E-00C77D36471B}">
  <dimension ref="A1:P28"/>
  <sheetViews>
    <sheetView tabSelected="1" zoomScale="89" zoomScaleNormal="89" workbookViewId="0">
      <selection activeCell="P5" sqref="P5"/>
    </sheetView>
  </sheetViews>
  <sheetFormatPr baseColWidth="10" defaultRowHeight="15" x14ac:dyDescent="0.25"/>
  <cols>
    <col min="3" max="3" width="8.28515625" customWidth="1"/>
    <col min="5" max="5" width="11.5703125" customWidth="1"/>
    <col min="6" max="6" width="17.7109375" customWidth="1"/>
    <col min="7" max="7" width="17.28515625" customWidth="1"/>
    <col min="8" max="8" width="20.140625" customWidth="1"/>
    <col min="9" max="9" width="19.140625" customWidth="1"/>
    <col min="10" max="11" width="20.42578125" customWidth="1"/>
    <col min="12" max="12" width="18.140625" customWidth="1"/>
    <col min="13" max="13" width="18.85546875" customWidth="1"/>
    <col min="14" max="14" width="18.5703125" customWidth="1"/>
    <col min="15" max="15" width="18.42578125" customWidth="1"/>
    <col min="16" max="16" width="17" customWidth="1"/>
  </cols>
  <sheetData>
    <row r="1" spans="1:16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.7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37.5" x14ac:dyDescent="0.3">
      <c r="A4" s="24" t="s">
        <v>1</v>
      </c>
      <c r="B4" s="24"/>
      <c r="C4" s="24"/>
      <c r="D4" s="27" t="s">
        <v>2</v>
      </c>
      <c r="E4" s="27"/>
      <c r="F4" s="25" t="s">
        <v>11</v>
      </c>
      <c r="G4" s="25" t="s">
        <v>12</v>
      </c>
      <c r="H4" s="25" t="s">
        <v>13</v>
      </c>
      <c r="I4" s="25" t="s">
        <v>14</v>
      </c>
      <c r="J4" s="26" t="s">
        <v>21</v>
      </c>
      <c r="K4" s="23" t="s">
        <v>29</v>
      </c>
      <c r="L4" s="28" t="s">
        <v>30</v>
      </c>
      <c r="M4" s="25" t="s">
        <v>25</v>
      </c>
      <c r="N4" s="25" t="s">
        <v>26</v>
      </c>
      <c r="O4" s="25" t="s">
        <v>27</v>
      </c>
      <c r="P4" s="25" t="s">
        <v>28</v>
      </c>
    </row>
    <row r="5" spans="1:16" ht="21" x14ac:dyDescent="0.35">
      <c r="A5" s="36" t="s">
        <v>3</v>
      </c>
      <c r="B5" s="36"/>
      <c r="C5" s="36"/>
      <c r="D5" s="4">
        <v>3</v>
      </c>
      <c r="E5" s="4"/>
      <c r="F5" s="5">
        <v>150</v>
      </c>
      <c r="G5" s="7">
        <f>IF(F5&gt;= 300,400,300)</f>
        <v>300</v>
      </c>
      <c r="H5" s="7">
        <v>660</v>
      </c>
      <c r="I5" s="5">
        <v>1</v>
      </c>
      <c r="J5" s="9">
        <v>0</v>
      </c>
      <c r="K5" s="33">
        <v>400</v>
      </c>
      <c r="L5" s="22"/>
      <c r="M5" s="31">
        <f>(G5+H5+K5)</f>
        <v>1360</v>
      </c>
      <c r="N5" s="35">
        <f t="shared" ref="N5:N20" si="0">660*1.1*(D5-I5)+K5*1.1</f>
        <v>1892.0000000000002</v>
      </c>
      <c r="O5" s="40">
        <v>450</v>
      </c>
      <c r="P5" s="6"/>
    </row>
    <row r="6" spans="1:16" ht="21" x14ac:dyDescent="0.35">
      <c r="A6" s="36" t="s">
        <v>4</v>
      </c>
      <c r="B6" s="36"/>
      <c r="C6" s="36"/>
      <c r="D6" s="4">
        <v>2</v>
      </c>
      <c r="E6" s="4"/>
      <c r="F6" s="5">
        <v>460</v>
      </c>
      <c r="G6" s="7">
        <f t="shared" ref="G6:G20" si="1">IF(F6&gt;= 300,400,300)</f>
        <v>400</v>
      </c>
      <c r="H6" s="8">
        <f>IF((D6-I9+J6)&gt;1,660,"0")</f>
        <v>660</v>
      </c>
      <c r="I6" s="5">
        <v>0</v>
      </c>
      <c r="J6" s="9">
        <v>0</v>
      </c>
      <c r="K6" s="33"/>
      <c r="L6" s="22"/>
      <c r="M6" s="32">
        <f>(G6+H6)</f>
        <v>1060</v>
      </c>
      <c r="N6" s="35">
        <f t="shared" si="0"/>
        <v>1452.0000000000002</v>
      </c>
      <c r="O6" s="40">
        <v>300</v>
      </c>
      <c r="P6" s="6"/>
    </row>
    <row r="7" spans="1:16" ht="21" x14ac:dyDescent="0.35">
      <c r="A7" s="36" t="s">
        <v>5</v>
      </c>
      <c r="B7" s="36"/>
      <c r="C7" s="36"/>
      <c r="D7" s="4">
        <v>2</v>
      </c>
      <c r="E7" s="4"/>
      <c r="F7" s="5">
        <v>130</v>
      </c>
      <c r="G7" s="7">
        <f t="shared" si="1"/>
        <v>300</v>
      </c>
      <c r="H7" s="8">
        <f>IF((D7-I10+J7)&gt;1,660,"0")</f>
        <v>660</v>
      </c>
      <c r="I7" s="5">
        <v>0</v>
      </c>
      <c r="J7" s="9">
        <v>0</v>
      </c>
      <c r="K7" s="33"/>
      <c r="L7" s="22"/>
      <c r="M7" s="32">
        <f>(G7+H7)</f>
        <v>960</v>
      </c>
      <c r="N7" s="35">
        <f t="shared" si="0"/>
        <v>1452.0000000000002</v>
      </c>
      <c r="O7" s="40">
        <v>300</v>
      </c>
      <c r="P7" s="6"/>
    </row>
    <row r="8" spans="1:16" ht="21" x14ac:dyDescent="0.35">
      <c r="A8" s="36" t="s">
        <v>6</v>
      </c>
      <c r="B8" s="36"/>
      <c r="C8" s="36"/>
      <c r="D8" s="4">
        <v>4</v>
      </c>
      <c r="E8" s="4"/>
      <c r="F8" s="5">
        <v>325</v>
      </c>
      <c r="G8" s="7">
        <f t="shared" si="1"/>
        <v>400</v>
      </c>
      <c r="H8" s="8">
        <f>IF((D8-I11+J8)&gt;1,660,"0")</f>
        <v>660</v>
      </c>
      <c r="I8" s="10">
        <v>2</v>
      </c>
      <c r="J8" s="9">
        <v>0</v>
      </c>
      <c r="K8" s="33">
        <v>800</v>
      </c>
      <c r="L8" s="22"/>
      <c r="M8" s="32">
        <f>(G8+H8+K8)</f>
        <v>1860</v>
      </c>
      <c r="N8" s="35">
        <f t="shared" si="0"/>
        <v>2332.0000000000005</v>
      </c>
      <c r="O8" s="40">
        <v>600</v>
      </c>
      <c r="P8" s="6"/>
    </row>
    <row r="9" spans="1:16" ht="21" x14ac:dyDescent="0.35">
      <c r="A9" s="36" t="s">
        <v>22</v>
      </c>
      <c r="B9" s="36"/>
      <c r="C9" s="36"/>
      <c r="D9" s="4">
        <v>2</v>
      </c>
      <c r="E9" s="4"/>
      <c r="F9" s="5">
        <v>130</v>
      </c>
      <c r="G9" s="7">
        <f t="shared" si="1"/>
        <v>300</v>
      </c>
      <c r="H9" s="8">
        <f>IF((D9-I12+J9)&gt;1,660,"0")</f>
        <v>660</v>
      </c>
      <c r="I9" s="5">
        <v>0</v>
      </c>
      <c r="J9" s="9">
        <v>0</v>
      </c>
      <c r="K9" s="33"/>
      <c r="L9" s="22"/>
      <c r="M9" s="32">
        <f>(G9+H9)</f>
        <v>960</v>
      </c>
      <c r="N9" s="35">
        <f t="shared" si="0"/>
        <v>1452.0000000000002</v>
      </c>
      <c r="O9" s="40">
        <v>300</v>
      </c>
      <c r="P9" s="6"/>
    </row>
    <row r="10" spans="1:16" ht="21" x14ac:dyDescent="0.35">
      <c r="A10" s="36" t="s">
        <v>7</v>
      </c>
      <c r="B10" s="36"/>
      <c r="C10" s="36"/>
      <c r="D10" s="4">
        <v>1</v>
      </c>
      <c r="E10" s="4"/>
      <c r="F10" s="5">
        <v>400</v>
      </c>
      <c r="G10" s="7">
        <f t="shared" si="1"/>
        <v>400</v>
      </c>
      <c r="H10" s="7" t="str">
        <f>IF((D10-I13+J10)&gt;1,660,"0")</f>
        <v>0</v>
      </c>
      <c r="I10" s="5">
        <v>0</v>
      </c>
      <c r="J10" s="9">
        <v>0</v>
      </c>
      <c r="K10" s="33"/>
      <c r="L10" s="22"/>
      <c r="M10" s="31">
        <f>(G10)</f>
        <v>400</v>
      </c>
      <c r="N10" s="35">
        <f t="shared" si="0"/>
        <v>726.00000000000011</v>
      </c>
      <c r="O10" s="40">
        <v>150</v>
      </c>
      <c r="P10" s="6"/>
    </row>
    <row r="11" spans="1:16" ht="21" x14ac:dyDescent="0.35">
      <c r="A11" s="36" t="s">
        <v>8</v>
      </c>
      <c r="B11" s="36"/>
      <c r="C11" s="36"/>
      <c r="D11" s="4">
        <v>5</v>
      </c>
      <c r="E11" s="4"/>
      <c r="F11" s="5">
        <v>175</v>
      </c>
      <c r="G11" s="7">
        <f t="shared" si="1"/>
        <v>300</v>
      </c>
      <c r="H11" s="8">
        <f>IF((D11-I14+J11)&gt;1,660,"0")</f>
        <v>660</v>
      </c>
      <c r="I11" s="5">
        <v>0</v>
      </c>
      <c r="J11" s="9">
        <v>3</v>
      </c>
      <c r="K11" s="33"/>
      <c r="L11" s="30">
        <v>1980</v>
      </c>
      <c r="M11" s="32">
        <f>(G11+H11+L11)</f>
        <v>2940</v>
      </c>
      <c r="N11" s="35">
        <f t="shared" si="0"/>
        <v>3630.0000000000005</v>
      </c>
      <c r="O11" s="40">
        <v>750</v>
      </c>
      <c r="P11" s="6"/>
    </row>
    <row r="12" spans="1:16" ht="21" x14ac:dyDescent="0.35">
      <c r="A12" s="36" t="s">
        <v>9</v>
      </c>
      <c r="B12" s="36"/>
      <c r="C12" s="36"/>
      <c r="D12" s="4">
        <v>2</v>
      </c>
      <c r="E12" s="4"/>
      <c r="F12" s="5">
        <v>140</v>
      </c>
      <c r="G12" s="7">
        <f t="shared" si="1"/>
        <v>300</v>
      </c>
      <c r="H12" s="8">
        <f>IF((D12-I15+J12)&gt;1,660,"0")</f>
        <v>660</v>
      </c>
      <c r="I12" s="5">
        <v>0</v>
      </c>
      <c r="J12" s="9">
        <v>0</v>
      </c>
      <c r="K12" s="33"/>
      <c r="L12" s="22"/>
      <c r="M12" s="32">
        <f>(G12+H12)</f>
        <v>960</v>
      </c>
      <c r="N12" s="35">
        <f t="shared" si="0"/>
        <v>1452.0000000000002</v>
      </c>
      <c r="O12" s="40">
        <v>300</v>
      </c>
      <c r="P12" s="6"/>
    </row>
    <row r="13" spans="1:16" ht="21" x14ac:dyDescent="0.35">
      <c r="A13" s="36" t="s">
        <v>10</v>
      </c>
      <c r="B13" s="36"/>
      <c r="C13" s="36"/>
      <c r="D13" s="4">
        <v>2</v>
      </c>
      <c r="E13" s="4"/>
      <c r="F13" s="5">
        <v>300</v>
      </c>
      <c r="G13" s="7">
        <f t="shared" si="1"/>
        <v>400</v>
      </c>
      <c r="H13" s="7">
        <f>IF((D13-I16+J13)&gt;1,660,"0")</f>
        <v>660</v>
      </c>
      <c r="I13" s="5">
        <v>0</v>
      </c>
      <c r="J13" s="9">
        <v>0</v>
      </c>
      <c r="K13" s="33"/>
      <c r="L13" s="22"/>
      <c r="M13" s="32">
        <f>(G13+H13)</f>
        <v>1060</v>
      </c>
      <c r="N13" s="35">
        <f t="shared" si="0"/>
        <v>1452.0000000000002</v>
      </c>
      <c r="O13" s="40">
        <v>300</v>
      </c>
      <c r="P13" s="6"/>
    </row>
    <row r="14" spans="1:16" ht="21" x14ac:dyDescent="0.35">
      <c r="A14" s="37" t="s">
        <v>23</v>
      </c>
      <c r="B14" s="38"/>
      <c r="C14" s="39"/>
      <c r="D14" s="4">
        <v>2</v>
      </c>
      <c r="E14" s="4"/>
      <c r="F14" s="5">
        <v>550</v>
      </c>
      <c r="G14" s="7">
        <f t="shared" si="1"/>
        <v>400</v>
      </c>
      <c r="H14" s="8">
        <f>IF((D14-I17+J14)&gt;1,660,"0")</f>
        <v>660</v>
      </c>
      <c r="I14" s="5">
        <v>0</v>
      </c>
      <c r="J14" s="9">
        <v>0</v>
      </c>
      <c r="K14" s="33"/>
      <c r="L14" s="22"/>
      <c r="M14" s="32">
        <f>(G14+H14)</f>
        <v>1060</v>
      </c>
      <c r="N14" s="35">
        <f t="shared" si="0"/>
        <v>1452.0000000000002</v>
      </c>
      <c r="O14" s="40">
        <v>300</v>
      </c>
      <c r="P14" s="6"/>
    </row>
    <row r="15" spans="1:16" ht="21" x14ac:dyDescent="0.35">
      <c r="A15" s="36" t="s">
        <v>15</v>
      </c>
      <c r="B15" s="36"/>
      <c r="C15" s="36"/>
      <c r="D15" s="4">
        <v>1</v>
      </c>
      <c r="E15" s="4"/>
      <c r="F15" s="5">
        <v>225</v>
      </c>
      <c r="G15" s="7">
        <f t="shared" si="1"/>
        <v>300</v>
      </c>
      <c r="H15" s="7" t="str">
        <f>IF((D15-I18+J15)&gt;1,660,"0")</f>
        <v>0</v>
      </c>
      <c r="I15" s="5">
        <v>0</v>
      </c>
      <c r="J15" s="9">
        <v>0</v>
      </c>
      <c r="K15" s="33"/>
      <c r="L15" s="22"/>
      <c r="M15" s="32">
        <f>(G15)</f>
        <v>300</v>
      </c>
      <c r="N15" s="35">
        <f t="shared" si="0"/>
        <v>726.00000000000011</v>
      </c>
      <c r="O15" s="40">
        <v>150</v>
      </c>
      <c r="P15" s="6"/>
    </row>
    <row r="16" spans="1:16" ht="21" x14ac:dyDescent="0.35">
      <c r="A16" s="36" t="s">
        <v>16</v>
      </c>
      <c r="B16" s="36"/>
      <c r="C16" s="36"/>
      <c r="D16" s="4">
        <v>2</v>
      </c>
      <c r="E16" s="4"/>
      <c r="F16" s="5">
        <v>140</v>
      </c>
      <c r="G16" s="7">
        <f t="shared" si="1"/>
        <v>300</v>
      </c>
      <c r="H16" s="8">
        <f>IF((D16-I19+J16)&gt;1,660,"0")</f>
        <v>660</v>
      </c>
      <c r="I16" s="5">
        <v>0</v>
      </c>
      <c r="J16" s="9">
        <v>0</v>
      </c>
      <c r="K16" s="33"/>
      <c r="L16" s="22"/>
      <c r="M16" s="32">
        <f>(G16+H16)</f>
        <v>960</v>
      </c>
      <c r="N16" s="35">
        <f t="shared" si="0"/>
        <v>1452.0000000000002</v>
      </c>
      <c r="O16" s="40">
        <v>300</v>
      </c>
      <c r="P16" s="6"/>
    </row>
    <row r="17" spans="1:16" ht="21" x14ac:dyDescent="0.35">
      <c r="A17" s="36" t="s">
        <v>17</v>
      </c>
      <c r="B17" s="36"/>
      <c r="C17" s="36"/>
      <c r="D17" s="4">
        <v>4</v>
      </c>
      <c r="E17" s="4"/>
      <c r="F17" s="5">
        <v>190</v>
      </c>
      <c r="G17" s="7">
        <f t="shared" si="1"/>
        <v>300</v>
      </c>
      <c r="H17" s="8">
        <f>IF((D17-I20+J17)&gt;1,660,"0")</f>
        <v>660</v>
      </c>
      <c r="I17" s="5">
        <v>0</v>
      </c>
      <c r="J17" s="9">
        <v>2</v>
      </c>
      <c r="K17" s="33"/>
      <c r="L17" s="30">
        <v>1320</v>
      </c>
      <c r="M17" s="31">
        <f>(G17+H17+L17)</f>
        <v>2280</v>
      </c>
      <c r="N17" s="35">
        <f t="shared" si="0"/>
        <v>2904.0000000000005</v>
      </c>
      <c r="O17" s="40">
        <v>600</v>
      </c>
      <c r="P17" s="6"/>
    </row>
    <row r="18" spans="1:16" ht="21" x14ac:dyDescent="0.35">
      <c r="A18" s="36" t="s">
        <v>18</v>
      </c>
      <c r="B18" s="36"/>
      <c r="C18" s="36"/>
      <c r="D18" s="4">
        <v>4</v>
      </c>
      <c r="E18" s="4"/>
      <c r="F18" s="5">
        <v>460</v>
      </c>
      <c r="G18" s="7">
        <f t="shared" si="1"/>
        <v>400</v>
      </c>
      <c r="H18" s="7">
        <v>660</v>
      </c>
      <c r="I18" s="5">
        <v>1</v>
      </c>
      <c r="J18" s="9">
        <v>1</v>
      </c>
      <c r="K18" s="33">
        <v>400</v>
      </c>
      <c r="L18" s="30">
        <v>660</v>
      </c>
      <c r="M18" s="31">
        <f>(G18+H18+K18+L18)</f>
        <v>2120</v>
      </c>
      <c r="N18" s="35">
        <f t="shared" si="0"/>
        <v>2618.0000000000005</v>
      </c>
      <c r="O18" s="40">
        <v>600</v>
      </c>
      <c r="P18" s="6"/>
    </row>
    <row r="19" spans="1:16" ht="21" x14ac:dyDescent="0.35">
      <c r="A19" s="36" t="s">
        <v>19</v>
      </c>
      <c r="B19" s="36"/>
      <c r="C19" s="36"/>
      <c r="D19" s="4">
        <v>4</v>
      </c>
      <c r="E19" s="4"/>
      <c r="F19" s="5">
        <v>550</v>
      </c>
      <c r="G19" s="7">
        <f t="shared" si="1"/>
        <v>400</v>
      </c>
      <c r="H19" s="8">
        <f>IF((D19-I22+J19)&gt;1,660,"0")</f>
        <v>660</v>
      </c>
      <c r="I19" s="5">
        <v>0</v>
      </c>
      <c r="J19" s="9">
        <v>2</v>
      </c>
      <c r="K19" s="7"/>
      <c r="L19" s="30">
        <v>1320</v>
      </c>
      <c r="M19" s="31">
        <f>(G19+H19+L19)</f>
        <v>2380</v>
      </c>
      <c r="N19" s="35">
        <f t="shared" si="0"/>
        <v>2904.0000000000005</v>
      </c>
      <c r="O19" s="40">
        <v>600</v>
      </c>
      <c r="P19" s="6"/>
    </row>
    <row r="20" spans="1:16" ht="21" x14ac:dyDescent="0.35">
      <c r="A20" s="36" t="s">
        <v>20</v>
      </c>
      <c r="B20" s="36"/>
      <c r="C20" s="36"/>
      <c r="D20" s="4">
        <v>3</v>
      </c>
      <c r="E20" s="4"/>
      <c r="F20" s="5">
        <v>140</v>
      </c>
      <c r="G20" s="7">
        <f t="shared" si="1"/>
        <v>300</v>
      </c>
      <c r="H20" s="8">
        <f>IF((D20-I23+J20)&gt;1,660,"0")</f>
        <v>660</v>
      </c>
      <c r="I20" s="5">
        <v>0</v>
      </c>
      <c r="J20" s="9">
        <v>1</v>
      </c>
      <c r="K20" s="7"/>
      <c r="L20" s="30">
        <v>660</v>
      </c>
      <c r="M20" s="31">
        <f>(G20+H20+L20)</f>
        <v>1620</v>
      </c>
      <c r="N20" s="35">
        <f t="shared" si="0"/>
        <v>2178.0000000000005</v>
      </c>
      <c r="O20" s="40">
        <v>450</v>
      </c>
      <c r="P20" s="6"/>
    </row>
    <row r="21" spans="1:16" ht="21" x14ac:dyDescent="0.35">
      <c r="A21" s="11" t="s">
        <v>24</v>
      </c>
      <c r="B21" s="12"/>
      <c r="C21" s="13"/>
      <c r="D21" s="14">
        <f>SUM(D5:E20)</f>
        <v>43</v>
      </c>
      <c r="E21" s="15"/>
      <c r="F21" s="16"/>
      <c r="G21" s="17">
        <f>SUM(G5:G20)</f>
        <v>5500</v>
      </c>
      <c r="H21" s="18">
        <f>SUM(H5:H20)</f>
        <v>9240</v>
      </c>
      <c r="I21" s="19">
        <f>SUM(I5:I20)</f>
        <v>4</v>
      </c>
      <c r="J21" s="20">
        <f>SUM(J5:J20)</f>
        <v>9</v>
      </c>
      <c r="K21" s="29">
        <f>SUM(K5:K20)</f>
        <v>1600</v>
      </c>
      <c r="L21" s="17">
        <f>SUM(L17:L20)</f>
        <v>3960</v>
      </c>
      <c r="M21" s="34">
        <f>SUM(M5:M20)</f>
        <v>22280</v>
      </c>
      <c r="N21" s="34">
        <f>660*1.1*(D21-I21)+K21*1.1</f>
        <v>30074.000000000004</v>
      </c>
      <c r="O21" s="34">
        <f>SUM(O5:O20)</f>
        <v>6450</v>
      </c>
      <c r="P21" s="21"/>
    </row>
    <row r="28" spans="1:16" x14ac:dyDescent="0.25">
      <c r="J28" s="3"/>
      <c r="K28" s="3"/>
      <c r="L28" s="3"/>
      <c r="M28" s="3"/>
      <c r="N28" s="3"/>
    </row>
  </sheetData>
  <mergeCells count="37">
    <mergeCell ref="A14:C14"/>
    <mergeCell ref="D16:E16"/>
    <mergeCell ref="D17:E17"/>
    <mergeCell ref="D18:E18"/>
    <mergeCell ref="D19:E19"/>
    <mergeCell ref="D20:E20"/>
    <mergeCell ref="A21:C21"/>
    <mergeCell ref="D21:E21"/>
    <mergeCell ref="D10:E10"/>
    <mergeCell ref="D11:E11"/>
    <mergeCell ref="D12:E12"/>
    <mergeCell ref="D13:E13"/>
    <mergeCell ref="D14:E14"/>
    <mergeCell ref="D15:E15"/>
    <mergeCell ref="A9:C9"/>
    <mergeCell ref="D6:E6"/>
    <mergeCell ref="D7:E7"/>
    <mergeCell ref="D8:E8"/>
    <mergeCell ref="D5:E5"/>
    <mergeCell ref="D9:E9"/>
    <mergeCell ref="A15:C15"/>
    <mergeCell ref="A16:C16"/>
    <mergeCell ref="A17:C17"/>
    <mergeCell ref="A18:C18"/>
    <mergeCell ref="A19:C19"/>
    <mergeCell ref="A20:C20"/>
    <mergeCell ref="A5:C5"/>
    <mergeCell ref="A6:C6"/>
    <mergeCell ref="A7:C7"/>
    <mergeCell ref="A8:C8"/>
    <mergeCell ref="A10:C10"/>
    <mergeCell ref="A11:C11"/>
    <mergeCell ref="A12:C12"/>
    <mergeCell ref="A13:C13"/>
    <mergeCell ref="A4:C4"/>
    <mergeCell ref="D4:E4"/>
    <mergeCell ref="A1:P2"/>
  </mergeCells>
  <phoneticPr fontId="6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Doudou</dc:creator>
  <cp:lastModifiedBy>Doudou</cp:lastModifiedBy>
  <dcterms:created xsi:type="dcterms:W3CDTF">2024-07-15T07:23:08Z</dcterms:created>
  <dcterms:modified xsi:type="dcterms:W3CDTF">2024-07-15T16:33:27Z</dcterms:modified>
</cp:coreProperties>
</file>