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:\AFPA-Bureautique\AFPA\excel 2010 AFPA Corrigés\20 exercices renforcement\"/>
    </mc:Choice>
  </mc:AlternateContent>
  <xr:revisionPtr revIDLastSave="0" documentId="13_ncr:1_{3A997C5D-CB26-4872-94B6-F38F4AB9BF90}" xr6:coauthVersionLast="36" xr6:coauthVersionMax="36" xr10:uidLastSave="{00000000-0000-0000-0000-000000000000}"/>
  <bookViews>
    <workbookView xWindow="0" yWindow="0" windowWidth="20490" windowHeight="7545" xr2:uid="{7DFBBF98-C158-4C71-9937-A61A190AB39A}"/>
  </bookViews>
  <sheets>
    <sheet name="Feuil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3" i="1" l="1"/>
  <c r="D23" i="1"/>
  <c r="B23" i="1"/>
  <c r="K4" i="1" l="1"/>
  <c r="K5" i="1"/>
  <c r="K6" i="1"/>
  <c r="K7" i="1"/>
  <c r="K8" i="1"/>
  <c r="K9" i="1"/>
  <c r="K10" i="1"/>
  <c r="K11" i="1"/>
  <c r="K12" i="1"/>
  <c r="K13" i="1"/>
  <c r="K14" i="1"/>
  <c r="K16" i="1"/>
  <c r="K17" i="1"/>
  <c r="K20" i="1"/>
  <c r="K21" i="1"/>
  <c r="K3" i="1"/>
  <c r="I3" i="1"/>
  <c r="M9" i="1"/>
  <c r="M3" i="1"/>
  <c r="L4" i="1"/>
  <c r="M4" i="1" s="1"/>
  <c r="L5" i="1"/>
  <c r="M5" i="1" s="1"/>
  <c r="L7" i="1"/>
  <c r="M7" i="1" s="1"/>
  <c r="L8" i="1"/>
  <c r="M8" i="1" s="1"/>
  <c r="L9" i="1"/>
  <c r="L11" i="1"/>
  <c r="M11" i="1" s="1"/>
  <c r="L12" i="1"/>
  <c r="M12" i="1" s="1"/>
  <c r="L16" i="1"/>
  <c r="M16" i="1" s="1"/>
  <c r="L17" i="1"/>
  <c r="M17" i="1" s="1"/>
  <c r="L20" i="1"/>
  <c r="M20" i="1" s="1"/>
  <c r="L21" i="1"/>
  <c r="M21" i="1" s="1"/>
  <c r="L3" i="1"/>
  <c r="H4" i="1"/>
  <c r="J4" i="1" s="1"/>
  <c r="H5" i="1"/>
  <c r="J5" i="1" s="1"/>
  <c r="H7" i="1"/>
  <c r="J7" i="1" s="1"/>
  <c r="H8" i="1"/>
  <c r="J8" i="1" s="1"/>
  <c r="H9" i="1"/>
  <c r="J9" i="1" s="1"/>
  <c r="H11" i="1"/>
  <c r="J11" i="1" s="1"/>
  <c r="H12" i="1"/>
  <c r="J12" i="1" s="1"/>
  <c r="H16" i="1"/>
  <c r="J16" i="1" s="1"/>
  <c r="H17" i="1"/>
  <c r="J17" i="1" s="1"/>
  <c r="H20" i="1"/>
  <c r="J20" i="1" s="1"/>
  <c r="H21" i="1"/>
  <c r="J21" i="1" s="1"/>
  <c r="H3" i="1"/>
  <c r="J3" i="1" s="1"/>
  <c r="I21" i="1" l="1"/>
  <c r="I16" i="1"/>
  <c r="I11" i="1"/>
  <c r="I7" i="1"/>
  <c r="I20" i="1"/>
  <c r="I9" i="1"/>
  <c r="I5" i="1"/>
  <c r="I17" i="1"/>
  <c r="I12" i="1"/>
  <c r="I8" i="1"/>
  <c r="I4" i="1"/>
  <c r="C22" i="1"/>
  <c r="D22" i="1"/>
  <c r="L22" i="1" s="1"/>
  <c r="B22" i="1"/>
  <c r="H22" i="1" s="1"/>
  <c r="C18" i="1"/>
  <c r="H18" i="1" s="1"/>
  <c r="D18" i="1"/>
  <c r="B18" i="1"/>
  <c r="D14" i="1"/>
  <c r="C13" i="1"/>
  <c r="D13" i="1"/>
  <c r="L13" i="1" s="1"/>
  <c r="M13" i="1" s="1"/>
  <c r="B13" i="1"/>
  <c r="B14" i="1" s="1"/>
  <c r="C10" i="1"/>
  <c r="C14" i="1" s="1"/>
  <c r="D10" i="1"/>
  <c r="B10" i="1"/>
  <c r="C6" i="1"/>
  <c r="H6" i="1" s="1"/>
  <c r="D6" i="1"/>
  <c r="B6" i="1"/>
  <c r="M22" i="1" l="1"/>
  <c r="K22" i="1"/>
  <c r="J6" i="1"/>
  <c r="I6" i="1"/>
  <c r="J18" i="1"/>
  <c r="I18" i="1"/>
  <c r="J22" i="1"/>
  <c r="I22" i="1"/>
  <c r="L10" i="1"/>
  <c r="M10" i="1" s="1"/>
  <c r="H13" i="1"/>
  <c r="L6" i="1"/>
  <c r="M6" i="1" s="1"/>
  <c r="H10" i="1"/>
  <c r="L18" i="1"/>
  <c r="H14" i="1"/>
  <c r="G8" i="1"/>
  <c r="G5" i="1"/>
  <c r="G9" i="1"/>
  <c r="G13" i="1"/>
  <c r="G18" i="1"/>
  <c r="G6" i="1"/>
  <c r="G10" i="1"/>
  <c r="G20" i="1"/>
  <c r="G3" i="1"/>
  <c r="G7" i="1"/>
  <c r="G11" i="1"/>
  <c r="G16" i="1"/>
  <c r="G21" i="1"/>
  <c r="G4" i="1"/>
  <c r="G12" i="1"/>
  <c r="G17" i="1"/>
  <c r="G22" i="1"/>
  <c r="G23" i="1"/>
  <c r="L23" i="1"/>
  <c r="M23" i="1" s="1"/>
  <c r="L14" i="1"/>
  <c r="M14" i="1" s="1"/>
  <c r="G14" i="1"/>
  <c r="E14" i="1"/>
  <c r="M18" i="1" l="1"/>
  <c r="K18" i="1"/>
  <c r="J10" i="1"/>
  <c r="I10" i="1"/>
  <c r="J14" i="1"/>
  <c r="I14" i="1"/>
  <c r="J13" i="1"/>
  <c r="I13" i="1"/>
  <c r="F10" i="1"/>
  <c r="F20" i="1"/>
  <c r="F6" i="1"/>
  <c r="F3" i="1"/>
  <c r="H23" i="1"/>
  <c r="I23" i="1" s="1"/>
  <c r="F7" i="1"/>
  <c r="F11" i="1"/>
  <c r="F16" i="1"/>
  <c r="F21" i="1"/>
  <c r="F4" i="1"/>
  <c r="F8" i="1"/>
  <c r="F12" i="1"/>
  <c r="F17" i="1"/>
  <c r="F22" i="1"/>
  <c r="F5" i="1"/>
  <c r="F9" i="1"/>
  <c r="F13" i="1"/>
  <c r="F18" i="1"/>
  <c r="F23" i="1"/>
  <c r="F14" i="1"/>
  <c r="E11" i="1"/>
  <c r="E21" i="1"/>
  <c r="E4" i="1"/>
  <c r="E8" i="1"/>
  <c r="E12" i="1"/>
  <c r="E17" i="1"/>
  <c r="E22" i="1"/>
  <c r="E5" i="1"/>
  <c r="E9" i="1"/>
  <c r="E13" i="1"/>
  <c r="E18" i="1"/>
  <c r="E23" i="1"/>
  <c r="E6" i="1"/>
  <c r="E10" i="1"/>
  <c r="E20" i="1"/>
  <c r="E3" i="1"/>
  <c r="E7" i="1"/>
  <c r="E16" i="1"/>
</calcChain>
</file>

<file path=xl/sharedStrings.xml><?xml version="1.0" encoding="utf-8"?>
<sst xmlns="http://schemas.openxmlformats.org/spreadsheetml/2006/main" count="38" uniqueCount="38">
  <si>
    <t>DEPENSES POUR LES MALADES</t>
  </si>
  <si>
    <t>ANNEE
N-2</t>
  </si>
  <si>
    <t>ANNEE
N</t>
  </si>
  <si>
    <t>Soins hospitaliers et en section médicalisées</t>
  </si>
  <si>
    <t>Soins ambulatoires</t>
  </si>
  <si>
    <t>Transports de malades</t>
  </si>
  <si>
    <t>Total soins aux particuliers</t>
  </si>
  <si>
    <t>Soins aux collectivités</t>
  </si>
  <si>
    <t>Médicaments</t>
  </si>
  <si>
    <t>Prothèses</t>
  </si>
  <si>
    <t>Total divers</t>
  </si>
  <si>
    <t>Aide aux malades</t>
  </si>
  <si>
    <t>Aide indirecte aux malades</t>
  </si>
  <si>
    <t>Total aide</t>
  </si>
  <si>
    <t>Total dépenses pour les malades</t>
  </si>
  <si>
    <t>DEPENSES DE PREVENTION</t>
  </si>
  <si>
    <t>Médecine préventive</t>
  </si>
  <si>
    <t>Prévention collective et contrôle sanitaire</t>
  </si>
  <si>
    <t>Total dépenses de prévention</t>
  </si>
  <si>
    <t>DEPENSES POUR LE SYSTÈME DE SOINS</t>
  </si>
  <si>
    <t>Recherche médicale pharmaceutique</t>
  </si>
  <si>
    <t>Formation</t>
  </si>
  <si>
    <t>Total dépenses pour le système de soins</t>
  </si>
  <si>
    <t>TOTAL GENERAL</t>
  </si>
  <si>
    <t>%
N-2</t>
  </si>
  <si>
    <t>%
N-1</t>
  </si>
  <si>
    <t>%
N</t>
  </si>
  <si>
    <t>ECART
N-2/N-1</t>
  </si>
  <si>
    <t>ECART
N-1/N</t>
  </si>
  <si>
    <t>ANNEE
N-1</t>
  </si>
  <si>
    <t>=B2/$B$22</t>
  </si>
  <si>
    <t>=C2/$C$22</t>
  </si>
  <si>
    <t>=D2/$D$22</t>
  </si>
  <si>
    <t>=C2-B2</t>
  </si>
  <si>
    <t>=SI(H2/B2&gt;5%;"Dépassement";"")</t>
  </si>
  <si>
    <t>=D6-C6</t>
  </si>
  <si>
    <t>=SI(L2/C2&gt;5%;"Dépassement";"")</t>
  </si>
  <si>
    <t>EXERCICE N°18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</si>
</sst>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5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1" xfId="0" applyBorder="1"/>
    <xf numFmtId="0" fontId="3" fillId="0" borderId="1" xfId="0" applyFont="1" applyBorder="1" applyAlignment="1">
      <alignment horizontal="right"/>
    </xf>
    <xf numFmtId="10" fontId="0" fillId="0" borderId="1" xfId="1" applyNumberFormat="1" applyFont="1" applyBorder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right"/>
    </xf>
    <xf numFmtId="10" fontId="3" fillId="3" borderId="1" xfId="1" applyNumberFormat="1" applyFont="1" applyFill="1" applyBorder="1" applyAlignment="1">
      <alignment horizontal="right"/>
    </xf>
    <xf numFmtId="10" fontId="0" fillId="3" borderId="1" xfId="1" applyNumberFormat="1" applyFont="1" applyFill="1" applyBorder="1"/>
    <xf numFmtId="0" fontId="0" fillId="3" borderId="1" xfId="0" applyFill="1" applyBorder="1"/>
    <xf numFmtId="0" fontId="6" fillId="4" borderId="1" xfId="0" applyFont="1" applyFill="1" applyBorder="1" applyAlignment="1">
      <alignment horizontal="center" vertical="center"/>
    </xf>
    <xf numFmtId="0" fontId="5" fillId="4" borderId="1" xfId="0" applyFont="1" applyFill="1" applyBorder="1"/>
    <xf numFmtId="10" fontId="5" fillId="4" borderId="1" xfId="1" applyNumberFormat="1" applyFont="1" applyFill="1" applyBorder="1"/>
    <xf numFmtId="0" fontId="4" fillId="0" borderId="0" xfId="0" quotePrefix="1" applyFont="1"/>
    <xf numFmtId="0" fontId="4" fillId="0" borderId="0" xfId="0" applyFont="1"/>
    <xf numFmtId="0" fontId="7" fillId="4" borderId="2" xfId="0" applyFont="1" applyFill="1" applyBorder="1" applyAlignment="1">
      <alignment horizontal="right"/>
    </xf>
    <xf numFmtId="0" fontId="3" fillId="0" borderId="0" xfId="0" applyFont="1" applyBorder="1" applyAlignment="1">
      <alignment horizontal="right"/>
    </xf>
    <xf numFmtId="0" fontId="8" fillId="0" borderId="3" xfId="0" applyFont="1" applyBorder="1" applyAlignment="1">
      <alignment horizontal="center"/>
    </xf>
    <xf numFmtId="0" fontId="9" fillId="5" borderId="1" xfId="0" applyFont="1" applyFill="1" applyBorder="1" applyAlignment="1">
      <alignment horizontal="right"/>
    </xf>
    <xf numFmtId="0" fontId="3" fillId="5" borderId="1" xfId="0" applyFont="1" applyFill="1" applyBorder="1" applyAlignment="1">
      <alignment horizontal="right"/>
    </xf>
    <xf numFmtId="10" fontId="3" fillId="5" borderId="1" xfId="1" applyNumberFormat="1" applyFont="1" applyFill="1" applyBorder="1" applyAlignment="1">
      <alignment horizontal="right"/>
    </xf>
    <xf numFmtId="10" fontId="0" fillId="5" borderId="1" xfId="1" applyNumberFormat="1" applyFont="1" applyFill="1" applyBorder="1"/>
    <xf numFmtId="0" fontId="0" fillId="5" borderId="1" xfId="0" applyFill="1" applyBorder="1"/>
    <xf numFmtId="0" fontId="0" fillId="5" borderId="1" xfId="0" applyFont="1" applyFill="1" applyBorder="1" applyAlignment="1">
      <alignment horizontal="right"/>
    </xf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161925</xdr:colOff>
      <xdr:row>2</xdr:row>
      <xdr:rowOff>114300</xdr:rowOff>
    </xdr:from>
    <xdr:to>
      <xdr:col>4</xdr:col>
      <xdr:colOff>228600</xdr:colOff>
      <xdr:row>22</xdr:row>
      <xdr:rowOff>209550</xdr:rowOff>
    </xdr:to>
    <xdr:cxnSp macro="">
      <xdr:nvCxnSpPr>
        <xdr:cNvPr id="3" name="Connecteur droit avec flèche 2">
          <a:extLst>
            <a:ext uri="{FF2B5EF4-FFF2-40B4-BE49-F238E27FC236}">
              <a16:creationId xmlns:a16="http://schemas.microsoft.com/office/drawing/2014/main" id="{3377C899-E9AF-4184-AECD-B6BCE2D9643F}"/>
            </a:ext>
          </a:extLst>
        </xdr:cNvPr>
        <xdr:cNvCxnSpPr/>
      </xdr:nvCxnSpPr>
      <xdr:spPr>
        <a:xfrm flipH="1" flipV="1">
          <a:off x="5067300" y="590550"/>
          <a:ext cx="66675" cy="40005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257176</xdr:colOff>
      <xdr:row>2</xdr:row>
      <xdr:rowOff>104775</xdr:rowOff>
    </xdr:from>
    <xdr:to>
      <xdr:col>5</xdr:col>
      <xdr:colOff>342900</xdr:colOff>
      <xdr:row>24</xdr:row>
      <xdr:rowOff>66675</xdr:rowOff>
    </xdr:to>
    <xdr:cxnSp macro="">
      <xdr:nvCxnSpPr>
        <xdr:cNvPr id="4" name="Connecteur droit avec flèche 3">
          <a:extLst>
            <a:ext uri="{FF2B5EF4-FFF2-40B4-BE49-F238E27FC236}">
              <a16:creationId xmlns:a16="http://schemas.microsoft.com/office/drawing/2014/main" id="{542F3277-3792-447A-8196-C0C8B3084442}"/>
            </a:ext>
          </a:extLst>
        </xdr:cNvPr>
        <xdr:cNvCxnSpPr/>
      </xdr:nvCxnSpPr>
      <xdr:spPr>
        <a:xfrm flipH="1" flipV="1">
          <a:off x="5705476" y="581025"/>
          <a:ext cx="85724" cy="4295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247650</xdr:colOff>
      <xdr:row>2</xdr:row>
      <xdr:rowOff>161925</xdr:rowOff>
    </xdr:from>
    <xdr:to>
      <xdr:col>6</xdr:col>
      <xdr:colOff>257176</xdr:colOff>
      <xdr:row>23</xdr:row>
      <xdr:rowOff>76200</xdr:rowOff>
    </xdr:to>
    <xdr:cxnSp macro="">
      <xdr:nvCxnSpPr>
        <xdr:cNvPr id="6" name="Connecteur droit avec flèche 5">
          <a:extLst>
            <a:ext uri="{FF2B5EF4-FFF2-40B4-BE49-F238E27FC236}">
              <a16:creationId xmlns:a16="http://schemas.microsoft.com/office/drawing/2014/main" id="{33FE61B5-12C0-48C8-B54D-748B0DA00991}"/>
            </a:ext>
          </a:extLst>
        </xdr:cNvPr>
        <xdr:cNvCxnSpPr/>
      </xdr:nvCxnSpPr>
      <xdr:spPr>
        <a:xfrm flipH="1" flipV="1">
          <a:off x="6238875" y="638175"/>
          <a:ext cx="9526" cy="40576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257175</xdr:colOff>
      <xdr:row>2</xdr:row>
      <xdr:rowOff>47625</xdr:rowOff>
    </xdr:from>
    <xdr:to>
      <xdr:col>7</xdr:col>
      <xdr:colOff>314325</xdr:colOff>
      <xdr:row>24</xdr:row>
      <xdr:rowOff>57150</xdr:rowOff>
    </xdr:to>
    <xdr:cxnSp macro="">
      <xdr:nvCxnSpPr>
        <xdr:cNvPr id="9" name="Connecteur droit avec flèche 8">
          <a:extLst>
            <a:ext uri="{FF2B5EF4-FFF2-40B4-BE49-F238E27FC236}">
              <a16:creationId xmlns:a16="http://schemas.microsoft.com/office/drawing/2014/main" id="{36ACAB37-CDAF-4E40-B448-91331219FDC8}"/>
            </a:ext>
          </a:extLst>
        </xdr:cNvPr>
        <xdr:cNvCxnSpPr/>
      </xdr:nvCxnSpPr>
      <xdr:spPr>
        <a:xfrm flipV="1">
          <a:off x="6791325" y="523875"/>
          <a:ext cx="57150" cy="434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19050</xdr:colOff>
      <xdr:row>2</xdr:row>
      <xdr:rowOff>47625</xdr:rowOff>
    </xdr:from>
    <xdr:to>
      <xdr:col>9</xdr:col>
      <xdr:colOff>114300</xdr:colOff>
      <xdr:row>23</xdr:row>
      <xdr:rowOff>66675</xdr:rowOff>
    </xdr:to>
    <xdr:cxnSp macro="">
      <xdr:nvCxnSpPr>
        <xdr:cNvPr id="11" name="Connecteur droit avec flèche 10">
          <a:extLst>
            <a:ext uri="{FF2B5EF4-FFF2-40B4-BE49-F238E27FC236}">
              <a16:creationId xmlns:a16="http://schemas.microsoft.com/office/drawing/2014/main" id="{A85AEB1F-C0F9-4D26-9659-5492A7E80320}"/>
            </a:ext>
          </a:extLst>
        </xdr:cNvPr>
        <xdr:cNvCxnSpPr/>
      </xdr:nvCxnSpPr>
      <xdr:spPr>
        <a:xfrm flipV="1">
          <a:off x="7315200" y="523875"/>
          <a:ext cx="95250" cy="41624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152400</xdr:colOff>
      <xdr:row>2</xdr:row>
      <xdr:rowOff>76201</xdr:rowOff>
    </xdr:from>
    <xdr:to>
      <xdr:col>11</xdr:col>
      <xdr:colOff>361950</xdr:colOff>
      <xdr:row>24</xdr:row>
      <xdr:rowOff>76200</xdr:rowOff>
    </xdr:to>
    <xdr:cxnSp macro="">
      <xdr:nvCxnSpPr>
        <xdr:cNvPr id="13" name="Connecteur droit avec flèche 12">
          <a:extLst>
            <a:ext uri="{FF2B5EF4-FFF2-40B4-BE49-F238E27FC236}">
              <a16:creationId xmlns:a16="http://schemas.microsoft.com/office/drawing/2014/main" id="{8E9E69A5-571B-48AA-86AA-FDEC4B6DEB15}"/>
            </a:ext>
          </a:extLst>
        </xdr:cNvPr>
        <xdr:cNvCxnSpPr/>
      </xdr:nvCxnSpPr>
      <xdr:spPr>
        <a:xfrm flipH="1" flipV="1">
          <a:off x="8324850" y="552451"/>
          <a:ext cx="209550" cy="433387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285750</xdr:colOff>
      <xdr:row>2</xdr:row>
      <xdr:rowOff>57151</xdr:rowOff>
    </xdr:from>
    <xdr:to>
      <xdr:col>12</xdr:col>
      <xdr:colOff>495300</xdr:colOff>
      <xdr:row>24</xdr:row>
      <xdr:rowOff>57150</xdr:rowOff>
    </xdr:to>
    <xdr:cxnSp macro="">
      <xdr:nvCxnSpPr>
        <xdr:cNvPr id="15" name="Connecteur droit avec flèche 14">
          <a:extLst>
            <a:ext uri="{FF2B5EF4-FFF2-40B4-BE49-F238E27FC236}">
              <a16:creationId xmlns:a16="http://schemas.microsoft.com/office/drawing/2014/main" id="{DA9D68DD-EA5A-41F7-8AED-D0C5165A4D36}"/>
            </a:ext>
          </a:extLst>
        </xdr:cNvPr>
        <xdr:cNvCxnSpPr/>
      </xdr:nvCxnSpPr>
      <xdr:spPr>
        <a:xfrm flipH="1" flipV="1">
          <a:off x="9220200" y="533401"/>
          <a:ext cx="209550" cy="433387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BD6F2-2630-4C68-B0FF-AB4ADDAA1A6C}">
  <sheetPr>
    <pageSetUpPr fitToPage="1"/>
  </sheetPr>
  <dimension ref="A1:N25"/>
  <sheetViews>
    <sheetView tabSelected="1" zoomScaleNormal="100" workbookViewId="0">
      <pane ySplit="2" topLeftCell="A3" activePane="bottomLeft" state="frozen"/>
      <selection pane="bottomLeft" activeCell="J22" sqref="J22"/>
    </sheetView>
  </sheetViews>
  <sheetFormatPr baseColWidth="10" defaultRowHeight="15" x14ac:dyDescent="0.25"/>
  <cols>
    <col min="1" max="1" width="45.7109375" bestFit="1" customWidth="1"/>
    <col min="2" max="4" width="9.28515625" bestFit="1" customWidth="1"/>
    <col min="5" max="7" width="8.140625" bestFit="1" customWidth="1"/>
    <col min="9" max="9" width="7.140625" hidden="1" customWidth="1"/>
    <col min="10" max="10" width="13.140625" bestFit="1" customWidth="1"/>
    <col min="11" max="11" width="13.140625" hidden="1" customWidth="1"/>
    <col min="13" max="13" width="15.140625" customWidth="1"/>
  </cols>
  <sheetData>
    <row r="1" spans="1:13" ht="23.25" x14ac:dyDescent="0.35">
      <c r="A1" s="18" t="s">
        <v>37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</row>
    <row r="2" spans="1:13" s="1" customFormat="1" ht="37.5" x14ac:dyDescent="0.25">
      <c r="A2" s="5" t="s">
        <v>0</v>
      </c>
      <c r="B2" s="6" t="s">
        <v>1</v>
      </c>
      <c r="C2" s="6" t="s">
        <v>29</v>
      </c>
      <c r="D2" s="6" t="s">
        <v>2</v>
      </c>
      <c r="E2" s="6" t="s">
        <v>24</v>
      </c>
      <c r="F2" s="6" t="s">
        <v>25</v>
      </c>
      <c r="G2" s="6" t="s">
        <v>26</v>
      </c>
      <c r="H2" s="6" t="s">
        <v>27</v>
      </c>
      <c r="I2" s="6"/>
      <c r="J2" s="6"/>
      <c r="K2" s="6"/>
      <c r="L2" s="6" t="s">
        <v>28</v>
      </c>
      <c r="M2" s="5"/>
    </row>
    <row r="3" spans="1:13" x14ac:dyDescent="0.25">
      <c r="A3" s="2" t="s">
        <v>3</v>
      </c>
      <c r="B3" s="2">
        <v>269159</v>
      </c>
      <c r="C3" s="2">
        <v>287951</v>
      </c>
      <c r="D3" s="2">
        <v>307141</v>
      </c>
      <c r="E3" s="4">
        <f>B3/$B$23</f>
        <v>0.4163151732255575</v>
      </c>
      <c r="F3" s="4">
        <f>C3/$C$23</f>
        <v>0.418044901016835</v>
      </c>
      <c r="G3" s="4">
        <f>D3/$D$23</f>
        <v>0.42286585197953552</v>
      </c>
      <c r="H3" s="2">
        <f>C3-B3</f>
        <v>18792</v>
      </c>
      <c r="I3" s="4">
        <f>H3/B3</f>
        <v>6.9817468485170481E-2</v>
      </c>
      <c r="J3" s="4" t="str">
        <f t="shared" ref="J3:J14" si="0">IF(H3/B3&gt;5%,"Dépassement","")</f>
        <v>Dépassement</v>
      </c>
      <c r="K3" s="4">
        <f>L3/C3</f>
        <v>6.6643283058575933E-2</v>
      </c>
      <c r="L3" s="2">
        <f t="shared" ref="L3:L14" si="1">D3-C3</f>
        <v>19190</v>
      </c>
      <c r="M3" s="2" t="str">
        <f t="shared" ref="M3:M14" si="2">IF(L3/C3&gt;5%,"Dépassement","")</f>
        <v>Dépassement</v>
      </c>
    </row>
    <row r="4" spans="1:13" x14ac:dyDescent="0.25">
      <c r="A4" s="2" t="s">
        <v>4</v>
      </c>
      <c r="B4" s="2">
        <v>165275</v>
      </c>
      <c r="C4" s="2">
        <v>174658</v>
      </c>
      <c r="D4" s="2">
        <v>181262</v>
      </c>
      <c r="E4" s="4">
        <f t="shared" ref="E4:E23" si="3">B4/$B$23</f>
        <v>0.2556351088198946</v>
      </c>
      <c r="F4" s="4">
        <f t="shared" ref="F4:F23" si="4">C4/$C$23</f>
        <v>0.25356705245614136</v>
      </c>
      <c r="G4" s="4">
        <f t="shared" ref="G4:G23" si="5">D4/$D$23</f>
        <v>0.24955805334199788</v>
      </c>
      <c r="H4" s="2">
        <f t="shared" ref="H4:H23" si="6">C4-B4</f>
        <v>9383</v>
      </c>
      <c r="I4" s="4">
        <f t="shared" ref="I4:I23" si="7">H4/B4</f>
        <v>5.6772046589018306E-2</v>
      </c>
      <c r="J4" s="4" t="str">
        <f t="shared" si="0"/>
        <v>Dépassement</v>
      </c>
      <c r="K4" s="4">
        <f t="shared" ref="K4:K22" si="8">L4/C4</f>
        <v>3.7811036425471491E-2</v>
      </c>
      <c r="L4" s="2">
        <f t="shared" si="1"/>
        <v>6604</v>
      </c>
      <c r="M4" s="2" t="str">
        <f t="shared" si="2"/>
        <v/>
      </c>
    </row>
    <row r="5" spans="1:13" x14ac:dyDescent="0.25">
      <c r="A5" s="2" t="s">
        <v>5</v>
      </c>
      <c r="B5" s="2">
        <v>8381</v>
      </c>
      <c r="C5" s="2">
        <v>9117</v>
      </c>
      <c r="D5" s="2">
        <v>9400</v>
      </c>
      <c r="E5" s="4">
        <f t="shared" si="3"/>
        <v>1.2963109042623122E-2</v>
      </c>
      <c r="F5" s="4">
        <f t="shared" si="4"/>
        <v>1.3235985853740686E-2</v>
      </c>
      <c r="G5" s="4">
        <f t="shared" si="5"/>
        <v>1.2941740140872219E-2</v>
      </c>
      <c r="H5" s="2">
        <f t="shared" si="6"/>
        <v>736</v>
      </c>
      <c r="I5" s="4">
        <f t="shared" si="7"/>
        <v>8.7817682854074694E-2</v>
      </c>
      <c r="J5" s="4" t="str">
        <f t="shared" si="0"/>
        <v>Dépassement</v>
      </c>
      <c r="K5" s="4">
        <f t="shared" si="8"/>
        <v>3.1040912580892838E-2</v>
      </c>
      <c r="L5" s="2">
        <f t="shared" si="1"/>
        <v>283</v>
      </c>
      <c r="M5" s="2" t="str">
        <f t="shared" si="2"/>
        <v/>
      </c>
    </row>
    <row r="6" spans="1:13" x14ac:dyDescent="0.25">
      <c r="A6" s="7" t="s">
        <v>6</v>
      </c>
      <c r="B6" s="7">
        <f>SUM(B3:B5)</f>
        <v>442815</v>
      </c>
      <c r="C6" s="7">
        <f t="shared" ref="C6:D6" si="9">SUM(C3:C5)</f>
        <v>471726</v>
      </c>
      <c r="D6" s="7">
        <f t="shared" si="9"/>
        <v>497803</v>
      </c>
      <c r="E6" s="8">
        <f t="shared" si="3"/>
        <v>0.68491339108807525</v>
      </c>
      <c r="F6" s="8">
        <f t="shared" si="4"/>
        <v>0.68484793932671706</v>
      </c>
      <c r="G6" s="8">
        <f t="shared" si="5"/>
        <v>0.68536564546240564</v>
      </c>
      <c r="H6" s="7">
        <f t="shared" si="6"/>
        <v>28911</v>
      </c>
      <c r="I6" s="9">
        <f t="shared" si="7"/>
        <v>6.5289116222350188E-2</v>
      </c>
      <c r="J6" s="9" t="str">
        <f t="shared" si="0"/>
        <v>Dépassement</v>
      </c>
      <c r="K6" s="9">
        <f t="shared" si="8"/>
        <v>5.5279971848064345E-2</v>
      </c>
      <c r="L6" s="7">
        <f t="shared" si="1"/>
        <v>26077</v>
      </c>
      <c r="M6" s="10" t="str">
        <f t="shared" si="2"/>
        <v>Dépassement</v>
      </c>
    </row>
    <row r="7" spans="1:13" x14ac:dyDescent="0.25">
      <c r="A7" s="2" t="s">
        <v>7</v>
      </c>
      <c r="B7" s="2">
        <v>811</v>
      </c>
      <c r="C7" s="2">
        <v>879</v>
      </c>
      <c r="D7" s="2">
        <v>932</v>
      </c>
      <c r="E7" s="4">
        <f t="shared" si="3"/>
        <v>1.2543946347174982E-3</v>
      </c>
      <c r="F7" s="4">
        <f t="shared" si="4"/>
        <v>1.276124993466937E-3</v>
      </c>
      <c r="G7" s="4">
        <f t="shared" si="5"/>
        <v>1.2831597671588198E-3</v>
      </c>
      <c r="H7" s="2">
        <f t="shared" si="6"/>
        <v>68</v>
      </c>
      <c r="I7" s="4">
        <f t="shared" si="7"/>
        <v>8.3847102342786681E-2</v>
      </c>
      <c r="J7" s="4" t="str">
        <f t="shared" si="0"/>
        <v>Dépassement</v>
      </c>
      <c r="K7" s="4">
        <f t="shared" si="8"/>
        <v>6.0295790671217292E-2</v>
      </c>
      <c r="L7" s="2">
        <f t="shared" si="1"/>
        <v>53</v>
      </c>
      <c r="M7" s="2" t="str">
        <f t="shared" si="2"/>
        <v>Dépassement</v>
      </c>
    </row>
    <row r="8" spans="1:13" x14ac:dyDescent="0.25">
      <c r="A8" s="2" t="s">
        <v>8</v>
      </c>
      <c r="B8" s="2">
        <v>102530</v>
      </c>
      <c r="C8" s="2">
        <v>108885</v>
      </c>
      <c r="D8" s="2">
        <v>116615</v>
      </c>
      <c r="E8" s="4">
        <f t="shared" si="3"/>
        <v>0.15858579765423564</v>
      </c>
      <c r="F8" s="4">
        <f t="shared" si="4"/>
        <v>0.15807835029994019</v>
      </c>
      <c r="G8" s="4">
        <f t="shared" si="5"/>
        <v>0.16055330069444826</v>
      </c>
      <c r="H8" s="2">
        <f t="shared" si="6"/>
        <v>6355</v>
      </c>
      <c r="I8" s="4">
        <f t="shared" si="7"/>
        <v>6.1981858968106894E-2</v>
      </c>
      <c r="J8" s="4" t="str">
        <f t="shared" si="0"/>
        <v>Dépassement</v>
      </c>
      <c r="K8" s="4">
        <f t="shared" si="8"/>
        <v>7.0992331358773017E-2</v>
      </c>
      <c r="L8" s="2">
        <f t="shared" si="1"/>
        <v>7730</v>
      </c>
      <c r="M8" s="2" t="str">
        <f t="shared" si="2"/>
        <v>Dépassement</v>
      </c>
    </row>
    <row r="9" spans="1:13" x14ac:dyDescent="0.25">
      <c r="A9" s="2" t="s">
        <v>9</v>
      </c>
      <c r="B9" s="2">
        <v>15023</v>
      </c>
      <c r="C9" s="2">
        <v>16359</v>
      </c>
      <c r="D9" s="2">
        <v>17715</v>
      </c>
      <c r="E9" s="4">
        <f t="shared" si="3"/>
        <v>2.3236461895636221E-2</v>
      </c>
      <c r="F9" s="4">
        <f t="shared" si="4"/>
        <v>2.3749862079778864E-2</v>
      </c>
      <c r="G9" s="4">
        <f t="shared" si="5"/>
        <v>2.438967304207993E-2</v>
      </c>
      <c r="H9" s="2">
        <f t="shared" si="6"/>
        <v>1336</v>
      </c>
      <c r="I9" s="4">
        <f t="shared" si="7"/>
        <v>8.8930306862810352E-2</v>
      </c>
      <c r="J9" s="4" t="str">
        <f t="shared" si="0"/>
        <v>Dépassement</v>
      </c>
      <c r="K9" s="4">
        <f t="shared" si="8"/>
        <v>8.2890152209792775E-2</v>
      </c>
      <c r="L9" s="2">
        <f t="shared" si="1"/>
        <v>1356</v>
      </c>
      <c r="M9" s="2" t="str">
        <f t="shared" si="2"/>
        <v>Dépassement</v>
      </c>
    </row>
    <row r="10" spans="1:13" x14ac:dyDescent="0.25">
      <c r="A10" s="7" t="s">
        <v>10</v>
      </c>
      <c r="B10" s="7">
        <f>SUM(B7:B9)</f>
        <v>118364</v>
      </c>
      <c r="C10" s="7">
        <f t="shared" ref="C10:D10" si="10">SUM(C7:C9)</f>
        <v>126123</v>
      </c>
      <c r="D10" s="7">
        <f t="shared" si="10"/>
        <v>135262</v>
      </c>
      <c r="E10" s="8">
        <f t="shared" si="3"/>
        <v>0.18307665418458935</v>
      </c>
      <c r="F10" s="8">
        <f t="shared" si="4"/>
        <v>0.18310433737318599</v>
      </c>
      <c r="G10" s="8">
        <f t="shared" si="5"/>
        <v>0.18622613350368702</v>
      </c>
      <c r="H10" s="7">
        <f t="shared" si="6"/>
        <v>7759</v>
      </c>
      <c r="I10" s="9">
        <f t="shared" si="7"/>
        <v>6.5552025953837315E-2</v>
      </c>
      <c r="J10" s="9" t="str">
        <f t="shared" si="0"/>
        <v>Dépassement</v>
      </c>
      <c r="K10" s="9">
        <f t="shared" si="8"/>
        <v>7.2461010283612029E-2</v>
      </c>
      <c r="L10" s="7">
        <f t="shared" si="1"/>
        <v>9139</v>
      </c>
      <c r="M10" s="10" t="str">
        <f t="shared" si="2"/>
        <v>Dépassement</v>
      </c>
    </row>
    <row r="11" spans="1:13" x14ac:dyDescent="0.25">
      <c r="A11" s="2" t="s">
        <v>11</v>
      </c>
      <c r="B11" s="2">
        <v>39789</v>
      </c>
      <c r="C11" s="2">
        <v>41953</v>
      </c>
      <c r="D11" s="2">
        <v>41957</v>
      </c>
      <c r="E11" s="4">
        <f t="shared" si="3"/>
        <v>6.1542673391830505E-2</v>
      </c>
      <c r="F11" s="4">
        <f t="shared" si="4"/>
        <v>6.0907021445868494E-2</v>
      </c>
      <c r="G11" s="4">
        <f t="shared" si="5"/>
        <v>5.7765594796869754E-2</v>
      </c>
      <c r="H11" s="2">
        <f t="shared" si="6"/>
        <v>2164</v>
      </c>
      <c r="I11" s="4">
        <f t="shared" si="7"/>
        <v>5.4386890849229687E-2</v>
      </c>
      <c r="J11" s="4" t="str">
        <f t="shared" si="0"/>
        <v>Dépassement</v>
      </c>
      <c r="K11" s="4">
        <f t="shared" si="8"/>
        <v>9.534479059900365E-5</v>
      </c>
      <c r="L11" s="2">
        <f t="shared" si="1"/>
        <v>4</v>
      </c>
      <c r="M11" s="2" t="str">
        <f t="shared" si="2"/>
        <v/>
      </c>
    </row>
    <row r="12" spans="1:13" x14ac:dyDescent="0.25">
      <c r="A12" s="2" t="s">
        <v>12</v>
      </c>
      <c r="B12" s="2">
        <v>6435</v>
      </c>
      <c r="C12" s="2">
        <v>7577</v>
      </c>
      <c r="D12" s="2">
        <v>8000</v>
      </c>
      <c r="E12" s="4">
        <f t="shared" si="3"/>
        <v>9.9531806096265114E-3</v>
      </c>
      <c r="F12" s="4">
        <f t="shared" si="4"/>
        <v>1.1000226479521025E-2</v>
      </c>
      <c r="G12" s="4">
        <f t="shared" si="5"/>
        <v>1.1014246928401888E-2</v>
      </c>
      <c r="H12" s="2">
        <f t="shared" si="6"/>
        <v>1142</v>
      </c>
      <c r="I12" s="4">
        <f t="shared" si="7"/>
        <v>0.17746697746697745</v>
      </c>
      <c r="J12" s="4" t="str">
        <f t="shared" si="0"/>
        <v>Dépassement</v>
      </c>
      <c r="K12" s="4">
        <f t="shared" si="8"/>
        <v>5.582684439751881E-2</v>
      </c>
      <c r="L12" s="2">
        <f t="shared" si="1"/>
        <v>423</v>
      </c>
      <c r="M12" s="2" t="str">
        <f t="shared" si="2"/>
        <v>Dépassement</v>
      </c>
    </row>
    <row r="13" spans="1:13" x14ac:dyDescent="0.25">
      <c r="A13" s="7" t="s">
        <v>13</v>
      </c>
      <c r="B13" s="10">
        <f>SUM(B11:B12)</f>
        <v>46224</v>
      </c>
      <c r="C13" s="10">
        <f t="shared" ref="C13:D13" si="11">SUM(C11:C12)</f>
        <v>49530</v>
      </c>
      <c r="D13" s="10">
        <f t="shared" si="11"/>
        <v>49957</v>
      </c>
      <c r="E13" s="9">
        <f t="shared" si="3"/>
        <v>7.1495854001457013E-2</v>
      </c>
      <c r="F13" s="9">
        <f t="shared" si="4"/>
        <v>7.1907247925389522E-2</v>
      </c>
      <c r="G13" s="9">
        <f t="shared" si="5"/>
        <v>6.8779841725271643E-2</v>
      </c>
      <c r="H13" s="10">
        <f t="shared" si="6"/>
        <v>3306</v>
      </c>
      <c r="I13" s="9">
        <f t="shared" si="7"/>
        <v>7.1521287642782969E-2</v>
      </c>
      <c r="J13" s="9" t="str">
        <f t="shared" si="0"/>
        <v>Dépassement</v>
      </c>
      <c r="K13" s="9">
        <f t="shared" si="8"/>
        <v>8.6210377548960222E-3</v>
      </c>
      <c r="L13" s="10">
        <f t="shared" si="1"/>
        <v>427</v>
      </c>
      <c r="M13" s="10" t="str">
        <f t="shared" si="2"/>
        <v/>
      </c>
    </row>
    <row r="14" spans="1:13" ht="18.75" x14ac:dyDescent="0.3">
      <c r="A14" s="19" t="s">
        <v>14</v>
      </c>
      <c r="B14" s="20">
        <f>SUM(B13,B10,B6)</f>
        <v>607403</v>
      </c>
      <c r="C14" s="20">
        <f t="shared" ref="C14:D14" si="12">SUM(C13,C10,C6)</f>
        <v>647379</v>
      </c>
      <c r="D14" s="20">
        <f t="shared" si="12"/>
        <v>683022</v>
      </c>
      <c r="E14" s="21">
        <f t="shared" si="3"/>
        <v>0.93948589927412163</v>
      </c>
      <c r="F14" s="21">
        <f t="shared" si="4"/>
        <v>0.93985952462529254</v>
      </c>
      <c r="G14" s="21">
        <f t="shared" si="5"/>
        <v>0.94037162069136426</v>
      </c>
      <c r="H14" s="20">
        <f t="shared" si="6"/>
        <v>39976</v>
      </c>
      <c r="I14" s="22">
        <f t="shared" si="7"/>
        <v>6.581462389879536E-2</v>
      </c>
      <c r="J14" s="22" t="str">
        <f t="shared" si="0"/>
        <v>Dépassement</v>
      </c>
      <c r="K14" s="22">
        <f t="shared" si="8"/>
        <v>5.5057392964553996E-2</v>
      </c>
      <c r="L14" s="20">
        <f t="shared" si="1"/>
        <v>35643</v>
      </c>
      <c r="M14" s="23" t="str">
        <f t="shared" si="2"/>
        <v>Dépassement</v>
      </c>
    </row>
    <row r="15" spans="1:13" ht="18.75" x14ac:dyDescent="0.25">
      <c r="A15" s="5" t="s">
        <v>15</v>
      </c>
      <c r="B15" s="2"/>
      <c r="C15" s="2"/>
      <c r="D15" s="2"/>
      <c r="E15" s="4"/>
      <c r="F15" s="4"/>
      <c r="G15" s="4"/>
      <c r="H15" s="2"/>
      <c r="I15" s="4"/>
      <c r="J15" s="4"/>
      <c r="K15" s="4"/>
      <c r="L15" s="2"/>
      <c r="M15" s="2"/>
    </row>
    <row r="16" spans="1:13" x14ac:dyDescent="0.25">
      <c r="A16" s="2" t="s">
        <v>16</v>
      </c>
      <c r="B16" s="2">
        <v>12975</v>
      </c>
      <c r="C16" s="2">
        <v>13051</v>
      </c>
      <c r="D16" s="2">
        <v>13612</v>
      </c>
      <c r="E16" s="4">
        <f t="shared" si="3"/>
        <v>2.0068767429666512E-2</v>
      </c>
      <c r="F16" s="4">
        <f t="shared" si="4"/>
        <v>1.8947334800610914E-2</v>
      </c>
      <c r="G16" s="4">
        <f t="shared" si="5"/>
        <v>1.8740741148675813E-2</v>
      </c>
      <c r="H16" s="2">
        <f t="shared" si="6"/>
        <v>76</v>
      </c>
      <c r="I16" s="4">
        <f t="shared" si="7"/>
        <v>5.8574181117533718E-3</v>
      </c>
      <c r="J16" s="4" t="str">
        <f>IF(H16/B16&gt;5%,"Dépassement","")</f>
        <v/>
      </c>
      <c r="K16" s="4">
        <f t="shared" si="8"/>
        <v>4.2985211861160062E-2</v>
      </c>
      <c r="L16" s="2">
        <f>D16-C16</f>
        <v>561</v>
      </c>
      <c r="M16" s="2" t="str">
        <f>IF(L16/C16&gt;5%,"Dépassement","")</f>
        <v/>
      </c>
    </row>
    <row r="17" spans="1:14" x14ac:dyDescent="0.25">
      <c r="A17" s="2" t="s">
        <v>17</v>
      </c>
      <c r="B17" s="2">
        <v>2768</v>
      </c>
      <c r="C17" s="2">
        <v>3011</v>
      </c>
      <c r="D17" s="2">
        <v>3226</v>
      </c>
      <c r="E17" s="4">
        <f t="shared" si="3"/>
        <v>4.2813370516621889E-3</v>
      </c>
      <c r="F17" s="4">
        <f t="shared" si="4"/>
        <v>4.3713451141398716E-3</v>
      </c>
      <c r="G17" s="4">
        <f t="shared" si="5"/>
        <v>4.441495073878061E-3</v>
      </c>
      <c r="H17" s="2">
        <f t="shared" si="6"/>
        <v>243</v>
      </c>
      <c r="I17" s="4">
        <f t="shared" si="7"/>
        <v>8.7789017341040457E-2</v>
      </c>
      <c r="J17" s="4" t="str">
        <f>IF(H17/B17&gt;5%,"Dépassement","")</f>
        <v>Dépassement</v>
      </c>
      <c r="K17" s="4">
        <f t="shared" si="8"/>
        <v>7.1404848887412817E-2</v>
      </c>
      <c r="L17" s="2">
        <f>D17-C17</f>
        <v>215</v>
      </c>
      <c r="M17" s="2" t="str">
        <f>IF(L17/C17&gt;5%,"Dépassement","")</f>
        <v>Dépassement</v>
      </c>
    </row>
    <row r="18" spans="1:14" ht="18.75" x14ac:dyDescent="0.3">
      <c r="A18" s="19" t="s">
        <v>18</v>
      </c>
      <c r="B18" s="19">
        <f>SUM(B16:B17)</f>
        <v>15743</v>
      </c>
      <c r="C18" s="19">
        <f t="shared" ref="C18:D18" si="13">SUM(C16:C17)</f>
        <v>16062</v>
      </c>
      <c r="D18" s="19">
        <f t="shared" si="13"/>
        <v>16838</v>
      </c>
      <c r="E18" s="19">
        <f t="shared" si="3"/>
        <v>2.43501044813287E-2</v>
      </c>
      <c r="F18" s="19">
        <f t="shared" si="4"/>
        <v>2.3318679914750784E-2</v>
      </c>
      <c r="G18" s="19">
        <f t="shared" si="5"/>
        <v>2.3182236222553873E-2</v>
      </c>
      <c r="H18" s="19">
        <f t="shared" si="6"/>
        <v>319</v>
      </c>
      <c r="I18" s="19">
        <f t="shared" si="7"/>
        <v>2.0262974020199453E-2</v>
      </c>
      <c r="J18" s="19" t="str">
        <f>IF(H18/B18&gt;5%,"Dépassement","")</f>
        <v/>
      </c>
      <c r="K18" s="19">
        <f t="shared" si="8"/>
        <v>4.8312787946706515E-2</v>
      </c>
      <c r="L18" s="19">
        <f>D18-C18</f>
        <v>776</v>
      </c>
      <c r="M18" s="19" t="str">
        <f>IF(L18/C18&gt;5%,"Dépassement","")</f>
        <v/>
      </c>
    </row>
    <row r="19" spans="1:14" ht="18.75" x14ac:dyDescent="0.25">
      <c r="A19" s="5" t="s">
        <v>19</v>
      </c>
      <c r="B19" s="3"/>
      <c r="C19" s="2"/>
      <c r="D19" s="2"/>
      <c r="E19" s="4"/>
      <c r="F19" s="4"/>
      <c r="G19" s="4"/>
      <c r="H19" s="2"/>
      <c r="I19" s="4"/>
      <c r="J19" s="4"/>
      <c r="K19" s="4"/>
      <c r="L19" s="2"/>
      <c r="M19" s="2"/>
    </row>
    <row r="20" spans="1:14" x14ac:dyDescent="0.25">
      <c r="A20" s="2" t="s">
        <v>20</v>
      </c>
      <c r="B20" s="3">
        <v>20435</v>
      </c>
      <c r="C20" s="2">
        <v>22460</v>
      </c>
      <c r="D20" s="2">
        <v>23490</v>
      </c>
      <c r="E20" s="4">
        <f t="shared" si="3"/>
        <v>3.1607341998091343E-2</v>
      </c>
      <c r="F20" s="4">
        <f t="shared" si="4"/>
        <v>3.2607243860372469E-2</v>
      </c>
      <c r="G20" s="4">
        <f t="shared" si="5"/>
        <v>3.2340582543520041E-2</v>
      </c>
      <c r="H20" s="2">
        <f t="shared" si="6"/>
        <v>2025</v>
      </c>
      <c r="I20" s="4">
        <f t="shared" si="7"/>
        <v>9.9094690482016148E-2</v>
      </c>
      <c r="J20" s="4" t="str">
        <f>IF(H20/B20&gt;5%,"Dépassement","")</f>
        <v>Dépassement</v>
      </c>
      <c r="K20" s="4">
        <f t="shared" si="8"/>
        <v>4.5859305431878897E-2</v>
      </c>
      <c r="L20" s="2">
        <f>D20-C20</f>
        <v>1030</v>
      </c>
      <c r="M20" s="2" t="str">
        <f>IF(L20/C20&gt;5%,"Dépassement","")</f>
        <v/>
      </c>
    </row>
    <row r="21" spans="1:14" x14ac:dyDescent="0.25">
      <c r="A21" s="2" t="s">
        <v>21</v>
      </c>
      <c r="B21" s="3">
        <v>2946</v>
      </c>
      <c r="C21" s="2">
        <v>2903</v>
      </c>
      <c r="D21" s="2">
        <v>2982</v>
      </c>
      <c r="E21" s="4">
        <f t="shared" si="3"/>
        <v>4.5566542464583843E-3</v>
      </c>
      <c r="F21" s="4">
        <f t="shared" si="4"/>
        <v>4.2145515995842065E-3</v>
      </c>
      <c r="G21" s="4">
        <f t="shared" si="5"/>
        <v>4.1055605425618039E-3</v>
      </c>
      <c r="H21" s="2">
        <f t="shared" si="6"/>
        <v>-43</v>
      </c>
      <c r="I21" s="4">
        <f t="shared" si="7"/>
        <v>-1.4596062457569586E-2</v>
      </c>
      <c r="J21" s="4" t="str">
        <f>IF(H21/B21&gt;5%,"Dépassement","")</f>
        <v/>
      </c>
      <c r="K21" s="4">
        <f t="shared" si="8"/>
        <v>2.7213227695487428E-2</v>
      </c>
      <c r="L21" s="2">
        <f>D21-C21</f>
        <v>79</v>
      </c>
      <c r="M21" s="2" t="str">
        <f>IF(L21/C21&gt;5%,"Dépassement","")</f>
        <v/>
      </c>
    </row>
    <row r="22" spans="1:14" ht="18.75" x14ac:dyDescent="0.3">
      <c r="A22" s="19" t="s">
        <v>22</v>
      </c>
      <c r="B22" s="19">
        <f>SUM(B20:B21)</f>
        <v>23381</v>
      </c>
      <c r="C22" s="19">
        <f t="shared" ref="C22:D22" si="14">SUM(C20:C21)</f>
        <v>25363</v>
      </c>
      <c r="D22" s="19">
        <f t="shared" si="14"/>
        <v>26472</v>
      </c>
      <c r="E22" s="19">
        <f t="shared" si="3"/>
        <v>3.6163996244549725E-2</v>
      </c>
      <c r="F22" s="19">
        <f t="shared" si="4"/>
        <v>3.6821795459956681E-2</v>
      </c>
      <c r="G22" s="19">
        <f t="shared" si="5"/>
        <v>3.644614308608185E-2</v>
      </c>
      <c r="H22" s="19">
        <f t="shared" si="6"/>
        <v>1982</v>
      </c>
      <c r="I22" s="19">
        <f t="shared" si="7"/>
        <v>8.4769684786792698E-2</v>
      </c>
      <c r="J22" s="24" t="str">
        <f>IF(H22/B22&gt;5%,"Dépassement","")</f>
        <v>Dépassement</v>
      </c>
      <c r="K22" s="19">
        <f t="shared" si="8"/>
        <v>4.3725111382722864E-2</v>
      </c>
      <c r="L22" s="19">
        <f>D22-C22</f>
        <v>1109</v>
      </c>
      <c r="M22" s="19" t="str">
        <f>IF(L22/C22&gt;5%,"Dépassement","")</f>
        <v/>
      </c>
    </row>
    <row r="23" spans="1:14" ht="18.75" x14ac:dyDescent="0.25">
      <c r="A23" s="11" t="s">
        <v>23</v>
      </c>
      <c r="B23" s="16">
        <f>SUM(B14+B18+B22)</f>
        <v>646527</v>
      </c>
      <c r="C23" s="16">
        <f t="shared" ref="C23:D23" si="15">SUM(C14+C18+C22)</f>
        <v>688804</v>
      </c>
      <c r="D23" s="16">
        <f t="shared" si="15"/>
        <v>726332</v>
      </c>
      <c r="E23" s="13">
        <f t="shared" si="3"/>
        <v>1</v>
      </c>
      <c r="F23" s="13">
        <f t="shared" si="4"/>
        <v>1</v>
      </c>
      <c r="G23" s="13">
        <f t="shared" si="5"/>
        <v>1</v>
      </c>
      <c r="H23" s="12">
        <f t="shared" si="6"/>
        <v>42277</v>
      </c>
      <c r="I23" s="13">
        <f t="shared" si="7"/>
        <v>6.5390927215723399E-2</v>
      </c>
      <c r="J23" s="12"/>
      <c r="K23" s="12"/>
      <c r="L23" s="12">
        <f>D23-C23</f>
        <v>37528</v>
      </c>
      <c r="M23" s="12" t="str">
        <f>IF(L23/C23&gt;5%,"Dépassement","")</f>
        <v>Dépassement</v>
      </c>
    </row>
    <row r="24" spans="1:14" x14ac:dyDescent="0.25">
      <c r="B24" s="17"/>
      <c r="E24" s="14" t="s">
        <v>30</v>
      </c>
      <c r="F24" s="15"/>
      <c r="G24" s="14" t="s">
        <v>32</v>
      </c>
      <c r="H24" s="15"/>
      <c r="I24" s="15"/>
      <c r="J24" s="14" t="s">
        <v>34</v>
      </c>
      <c r="K24" s="15"/>
      <c r="L24" s="15"/>
      <c r="M24" s="15"/>
      <c r="N24" s="15"/>
    </row>
    <row r="25" spans="1:14" x14ac:dyDescent="0.25">
      <c r="B25" s="17"/>
      <c r="E25" s="15"/>
      <c r="F25" s="14" t="s">
        <v>31</v>
      </c>
      <c r="G25" s="15"/>
      <c r="H25" s="14" t="s">
        <v>33</v>
      </c>
      <c r="I25" s="15"/>
      <c r="J25" s="15"/>
      <c r="K25" s="15"/>
      <c r="L25" s="14" t="s">
        <v>35</v>
      </c>
      <c r="M25" s="14" t="s">
        <v>36</v>
      </c>
      <c r="N25" s="15"/>
    </row>
  </sheetData>
  <mergeCells count="1">
    <mergeCell ref="A1:M1"/>
  </mergeCells>
  <pageMargins left="0.7" right="0.7" top="0.75" bottom="0.75" header="0.3" footer="0.3"/>
  <pageSetup paperSize="9" scale="76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34E121700E283408B1A78721562AD5F" ma:contentTypeVersion="13" ma:contentTypeDescription="Crée un document." ma:contentTypeScope="" ma:versionID="5d028a441bd98250a045a79a83f7a47a">
  <xsd:schema xmlns:xsd="http://www.w3.org/2001/XMLSchema" xmlns:xs="http://www.w3.org/2001/XMLSchema" xmlns:p="http://schemas.microsoft.com/office/2006/metadata/properties" xmlns:ns2="eea57c16-e9a2-4c4b-aee1-0737dbdc954a" xmlns:ns3="b7572ff3-8965-4a35-81ba-f5d701e74652" targetNamespace="http://schemas.microsoft.com/office/2006/metadata/properties" ma:root="true" ma:fieldsID="ead901b02f20b8fc2abcafbf7e307a3d" ns2:_="" ns3:_="">
    <xsd:import namespace="eea57c16-e9a2-4c4b-aee1-0737dbdc954a"/>
    <xsd:import namespace="b7572ff3-8965-4a35-81ba-f5d701e7465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ea57c16-e9a2-4c4b-aee1-0737dbdc954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Balises d’images" ma:readOnly="false" ma:fieldId="{5cf76f15-5ced-4ddc-b409-7134ff3c332f}" ma:taxonomyMulti="true" ma:sspId="3ff27869-bdc0-4c94-997a-7af7c7ce84a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572ff3-8965-4a35-81ba-f5d701e7465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D7D947-44C9-4F25-B38D-A1DD550919B6}"/>
</file>

<file path=customXml/itemProps2.xml><?xml version="1.0" encoding="utf-8"?>
<ds:datastoreItem xmlns:ds="http://schemas.openxmlformats.org/officeDocument/2006/customXml" ds:itemID="{AF4DEE53-8275-4716-9B11-A097036B0FB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Jacky</dc:creator>
  <cp:lastModifiedBy>Jacky</cp:lastModifiedBy>
  <cp:lastPrinted>2018-10-01T09:11:47Z</cp:lastPrinted>
  <dcterms:created xsi:type="dcterms:W3CDTF">2018-09-27T14:14:40Z</dcterms:created>
  <dcterms:modified xsi:type="dcterms:W3CDTF">2018-10-03T07:55:50Z</dcterms:modified>
</cp:coreProperties>
</file>