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69" documentId="11_E3B2C3813E2C5243651D02C6A15BFBF73785D7E2" xr6:coauthVersionLast="47" xr6:coauthVersionMax="47" xr10:uidLastSave="{81E5A0A1-94C8-4B33-9F6C-AEAFA477FB99}"/>
  <bookViews>
    <workbookView xWindow="-110" yWindow="-110" windowWidth="19420" windowHeight="10300" activeTab="2" xr2:uid="{00000000-000D-0000-FFFF-FFFF00000000}"/>
  </bookViews>
  <sheets>
    <sheet name="Product Information" sheetId="1" r:id="rId1"/>
    <sheet name="Sales Tracking" sheetId="2" r:id="rId2"/>
    <sheet name="Sales Tracking in USD" sheetId="3" r:id="rId3"/>
  </sheets>
  <definedNames>
    <definedName name="StoreInformation">'Product Information'!$F$2:$I$3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B15" i="3"/>
  <c r="B16" i="3"/>
  <c r="B17" i="3"/>
  <c r="B18" i="3"/>
  <c r="I3" i="3"/>
  <c r="I4" i="3"/>
  <c r="I5" i="3"/>
  <c r="I6" i="3"/>
  <c r="I7" i="3"/>
  <c r="I8" i="3"/>
  <c r="I9" i="3"/>
  <c r="I10" i="3"/>
  <c r="I11" i="3"/>
  <c r="I2" i="3"/>
  <c r="H11" i="3"/>
  <c r="D11" i="3"/>
  <c r="C11" i="3"/>
  <c r="H10" i="3"/>
  <c r="D10" i="3"/>
  <c r="C10" i="3"/>
  <c r="H9" i="3"/>
  <c r="D9" i="3"/>
  <c r="C9" i="3"/>
  <c r="H8" i="3"/>
  <c r="D8" i="3"/>
  <c r="C8" i="3"/>
  <c r="H7" i="3"/>
  <c r="D7" i="3"/>
  <c r="C7" i="3"/>
  <c r="H6" i="3"/>
  <c r="D6" i="3"/>
  <c r="C6" i="3"/>
  <c r="H5" i="3"/>
  <c r="D5" i="3"/>
  <c r="C5" i="3"/>
  <c r="H4" i="3"/>
  <c r="D4" i="3"/>
  <c r="C4" i="3"/>
  <c r="H3" i="3"/>
  <c r="D3" i="3"/>
  <c r="C3" i="3"/>
  <c r="H2" i="3"/>
  <c r="D2" i="3"/>
  <c r="C2" i="3"/>
  <c r="H5" i="2"/>
  <c r="H6" i="2"/>
  <c r="H7" i="2"/>
  <c r="H8" i="2"/>
  <c r="H9" i="2"/>
  <c r="H10" i="2"/>
  <c r="H11" i="2"/>
  <c r="H12" i="2"/>
  <c r="H13" i="2"/>
  <c r="H4" i="2"/>
  <c r="D5" i="2"/>
  <c r="D6" i="2"/>
  <c r="D7" i="2"/>
  <c r="D8" i="2"/>
  <c r="D9" i="2"/>
  <c r="D10" i="2"/>
  <c r="D11" i="2"/>
  <c r="D12" i="2"/>
  <c r="D13" i="2"/>
  <c r="D4" i="2"/>
  <c r="C8" i="2"/>
  <c r="C5" i="2"/>
  <c r="C6" i="2"/>
  <c r="C7" i="2"/>
  <c r="C9" i="2"/>
  <c r="C10" i="2"/>
  <c r="C11" i="2"/>
  <c r="C12" i="2"/>
  <c r="C13" i="2"/>
  <c r="C4" i="2"/>
</calcChain>
</file>

<file path=xl/sharedStrings.xml><?xml version="1.0" encoding="utf-8"?>
<sst xmlns="http://schemas.openxmlformats.org/spreadsheetml/2006/main" count="68" uniqueCount="46">
  <si>
    <t>Product ID</t>
  </si>
  <si>
    <t>Product Name</t>
  </si>
  <si>
    <t>Price #1</t>
  </si>
  <si>
    <t>Price #2</t>
  </si>
  <si>
    <t>Store ID</t>
  </si>
  <si>
    <t>MS</t>
  </si>
  <si>
    <t>HL</t>
  </si>
  <si>
    <t>TA</t>
  </si>
  <si>
    <t>RH</t>
  </si>
  <si>
    <t>Anh Dao Alcolhol</t>
  </si>
  <si>
    <t>Store Name</t>
  </si>
  <si>
    <t>Minh Son</t>
  </si>
  <si>
    <t>Huynh Long</t>
  </si>
  <si>
    <t>Thuy Anh</t>
  </si>
  <si>
    <t>VK</t>
  </si>
  <si>
    <t>Vodka Alcolhol</t>
  </si>
  <si>
    <t>CN</t>
  </si>
  <si>
    <t>Chifons Cognac</t>
  </si>
  <si>
    <t>VM</t>
  </si>
  <si>
    <t>American Wine</t>
  </si>
  <si>
    <t>DOANH THU CỬA HÀNG RƯỢU NĂM 2017</t>
  </si>
  <si>
    <t>STT</t>
  </si>
  <si>
    <t>Ký hiệu</t>
  </si>
  <si>
    <t>Tên Cửa Hàng</t>
  </si>
  <si>
    <t xml:space="preserve">Tên Hàng </t>
  </si>
  <si>
    <t>Ngày bán</t>
  </si>
  <si>
    <t>Số Lượng</t>
  </si>
  <si>
    <t>Đơn Giá</t>
  </si>
  <si>
    <t>Thành Tiền</t>
  </si>
  <si>
    <t>Ghi chú</t>
  </si>
  <si>
    <t>MS01RH</t>
  </si>
  <si>
    <t>HL01VK</t>
  </si>
  <si>
    <t>HL02CN</t>
  </si>
  <si>
    <t>TA01RH</t>
  </si>
  <si>
    <t>MS02VM</t>
  </si>
  <si>
    <t>HL01CN</t>
  </si>
  <si>
    <t>MS02RH</t>
  </si>
  <si>
    <t>TA02VK</t>
  </si>
  <si>
    <t>TA01CN</t>
  </si>
  <si>
    <t>HL01RH</t>
  </si>
  <si>
    <t>USD</t>
  </si>
  <si>
    <t>Số lượng</t>
  </si>
  <si>
    <t>Thành tiền</t>
  </si>
  <si>
    <t>Tên sản phẩm</t>
  </si>
  <si>
    <t>Prices of Product</t>
  </si>
  <si>
    <t>Total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</si>
</sst>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#"/>
    <numFmt numFmtId="168" formatCode="#,##0\ &quot;đồng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77D0"/>
      </left>
      <right style="thin">
        <color rgb="FF0077D0"/>
      </right>
      <top style="thin">
        <color rgb="FF0077D0"/>
      </top>
      <bottom style="thin">
        <color rgb="FF0077D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>
      <alignment horizontal="centerContinuous" vertical="center" wrapText="1"/>
    </xf>
  </cellStyleXfs>
  <cellXfs count="21">
    <xf numFmtId="0" fontId="0" fillId="0" borderId="0" xfId="0"/>
    <xf numFmtId="0" fontId="2" fillId="0" borderId="2" xfId="2" applyBorder="1"/>
    <xf numFmtId="164" fontId="0" fillId="0" borderId="2" xfId="0" applyNumberFormat="1" applyBorder="1"/>
    <xf numFmtId="0" fontId="0" fillId="0" borderId="2" xfId="0" applyBorder="1"/>
    <xf numFmtId="0" fontId="0" fillId="0" borderId="2" xfId="0" applyBorder="1" applyProtection="1">
      <protection hidden="1"/>
    </xf>
    <xf numFmtId="14" fontId="0" fillId="0" borderId="2" xfId="0" applyNumberFormat="1" applyBorder="1"/>
    <xf numFmtId="0" fontId="0" fillId="0" borderId="0" xfId="0" applyFill="1" applyBorder="1" applyProtection="1">
      <protection hidden="1"/>
    </xf>
    <xf numFmtId="0" fontId="0" fillId="0" borderId="0" xfId="0" applyFill="1" applyProtection="1">
      <protection hidden="1"/>
    </xf>
    <xf numFmtId="0" fontId="3" fillId="0" borderId="0" xfId="0" applyFont="1"/>
    <xf numFmtId="0" fontId="0" fillId="0" borderId="1" xfId="0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2" borderId="0" xfId="3" applyAlignment="1">
      <alignment horizontal="center" vertical="center"/>
    </xf>
    <xf numFmtId="0" fontId="4" fillId="3" borderId="0" xfId="4">
      <alignment horizontal="centerContinuous" vertical="center" wrapText="1"/>
    </xf>
    <xf numFmtId="0" fontId="0" fillId="0" borderId="0" xfId="0" applyBorder="1" applyAlignment="1"/>
    <xf numFmtId="168" fontId="0" fillId="0" borderId="2" xfId="1" applyNumberFormat="1" applyFont="1" applyBorder="1"/>
    <xf numFmtId="168" fontId="0" fillId="0" borderId="2" xfId="0" applyNumberFormat="1" applyBorder="1"/>
  </cellXfs>
  <cellStyles count="5">
    <cellStyle name="Accent1" xfId="3" builtinId="29"/>
    <cellStyle name="Comma" xfId="1" builtinId="3"/>
    <cellStyle name="Heading" xfId="4" xr:uid="{1101DD80-003E-4FD5-AF07-7528E6334249}"/>
    <cellStyle name="Heading 4" xfId="2" builtinId="19"/>
    <cellStyle name="Normal" xfId="0" builtinId="0"/>
  </cellStyles>
  <dxfs count="15">
    <dxf>
      <numFmt numFmtId="0" formatCode="General"/>
    </dxf>
    <dxf>
      <numFmt numFmtId="0" formatCode="General"/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'Sales Tracking in USD'!$B$15:$B$18</c:f>
              <c:numCache>
                <c:formatCode>General</c:formatCode>
                <c:ptCount val="4"/>
                <c:pt idx="0">
                  <c:v>150</c:v>
                </c:pt>
                <c:pt idx="1">
                  <c:v>50</c:v>
                </c:pt>
                <c:pt idx="2">
                  <c:v>90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D-4142-B3B1-4ED5651DBC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'Sales Tracking in USD'!$C$15:$C$18</c:f>
              <c:numCache>
                <c:formatCode>General</c:formatCode>
                <c:ptCount val="4"/>
                <c:pt idx="0">
                  <c:v>17120000</c:v>
                </c:pt>
                <c:pt idx="1">
                  <c:v>4275000</c:v>
                </c:pt>
                <c:pt idx="2">
                  <c:v>20910000</c:v>
                </c:pt>
                <c:pt idx="3">
                  <c:v>8550000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D-4142-B3B1-4ED5651D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1396447"/>
        <c:axId val="1601385215"/>
        <c:axId val="0"/>
      </c:bar3DChart>
      <c:catAx>
        <c:axId val="160139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85215"/>
        <c:crosses val="autoZero"/>
        <c:auto val="1"/>
        <c:lblAlgn val="ctr"/>
        <c:lblOffset val="100"/>
        <c:noMultiLvlLbl val="0"/>
      </c:catAx>
      <c:valAx>
        <c:axId val="16013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12</xdr:row>
      <xdr:rowOff>53975</xdr:rowOff>
    </xdr:from>
    <xdr:to>
      <xdr:col>8</xdr:col>
      <xdr:colOff>511175</xdr:colOff>
      <xdr:row>27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18C26-96B7-461C-9435-4D52F3511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A3C5F6-06C4-4EC6-929A-581BC00414A3}" name="PricesOfProduct" displayName="PricesOfProduct" ref="A2:D6" totalsRowShown="0" dataDxfId="9" headerRowCellStyle="Heading">
  <autoFilter ref="A2:D6" xr:uid="{82A3C5F6-06C4-4EC6-929A-581BC00414A3}"/>
  <tableColumns count="4">
    <tableColumn id="1" xr3:uid="{D9CFD1FA-39A6-4672-852A-EA063EC6F4E3}" name="Product ID" dataDxfId="13"/>
    <tableColumn id="2" xr3:uid="{5516D39C-723E-40A8-B279-5D04965887A5}" name="Product Name" dataDxfId="12"/>
    <tableColumn id="3" xr3:uid="{BF64AF8A-49AE-42FF-82FA-A9D6D77C0421}" name="Price #1" dataDxfId="11"/>
    <tableColumn id="4" xr3:uid="{4E209AC6-2A0E-4F2A-B466-D005F9348365}" name="Price #2" dataDxfId="1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A4635-8D8E-4C57-BD9E-BA340A410E0E}" name="Table3" displayName="Table3" ref="A14:C18" totalsRowShown="0">
  <autoFilter ref="A14:C18" xr:uid="{5671D7E5-67DF-4259-9BAA-1EB6D9A0D2B4}"/>
  <tableColumns count="3">
    <tableColumn id="1" xr3:uid="{CAD15F68-5400-46F6-B1CD-F282D802E8C8}" name="Tên sản phẩm" dataDxfId="14"/>
    <tableColumn id="2" xr3:uid="{9440224A-2AAE-4E8A-9086-582E5CC216E1}" name="Số lượng" dataDxfId="1">
      <calculatedColumnFormula>SUMIF(D$2:F$11,Table3[[#This Row],[Tên sản phẩm]],F$2:F$11)</calculatedColumnFormula>
    </tableColumn>
    <tableColumn id="3" xr3:uid="{944AC4D4-9CE0-49F0-ADB6-29739284DAE9}" name="Thành tiền" dataDxfId="0">
      <calculatedColumnFormula>SUMIF(D$2:H$11,Table3[[#This Row],[Tên sản phẩm]],H$2:H$11)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F2" sqref="F2:I3"/>
    </sheetView>
  </sheetViews>
  <sheetFormatPr defaultColWidth="9.1796875" defaultRowHeight="14" x14ac:dyDescent="0.3"/>
  <cols>
    <col min="1" max="1" width="11.54296875" style="8" customWidth="1"/>
    <col min="2" max="2" width="15.90625" style="8" bestFit="1" customWidth="1"/>
    <col min="3" max="4" width="9.26953125" style="8" customWidth="1"/>
    <col min="5" max="5" width="9.1796875" style="8"/>
    <col min="6" max="6" width="11.453125" style="8" bestFit="1" customWidth="1"/>
    <col min="7" max="7" width="9.08984375" style="8" bestFit="1" customWidth="1"/>
    <col min="8" max="8" width="11.1796875" style="8" bestFit="1" customWidth="1"/>
    <col min="9" max="9" width="9" style="8" bestFit="1" customWidth="1"/>
    <col min="10" max="16384" width="9.1796875" style="8"/>
  </cols>
  <sheetData>
    <row r="1" spans="1:9" ht="14.5" x14ac:dyDescent="0.3">
      <c r="A1" s="16" t="s">
        <v>44</v>
      </c>
      <c r="B1" s="16"/>
      <c r="C1" s="16"/>
      <c r="D1" s="16"/>
    </row>
    <row r="2" spans="1:9" ht="29" x14ac:dyDescent="0.3">
      <c r="A2" s="17" t="s">
        <v>0</v>
      </c>
      <c r="B2" s="17" t="s">
        <v>1</v>
      </c>
      <c r="C2" s="17" t="s">
        <v>2</v>
      </c>
      <c r="D2" s="17" t="s">
        <v>3</v>
      </c>
      <c r="F2" s="10" t="s">
        <v>4</v>
      </c>
      <c r="G2" s="11" t="s">
        <v>5</v>
      </c>
      <c r="H2" s="11" t="s">
        <v>6</v>
      </c>
      <c r="I2" s="12" t="s">
        <v>7</v>
      </c>
    </row>
    <row r="3" spans="1:9" x14ac:dyDescent="0.3">
      <c r="A3" s="8" t="s">
        <v>8</v>
      </c>
      <c r="B3" s="8" t="s">
        <v>9</v>
      </c>
      <c r="C3" s="8">
        <v>120000</v>
      </c>
      <c r="D3" s="8">
        <v>110000</v>
      </c>
      <c r="F3" s="13" t="s">
        <v>10</v>
      </c>
      <c r="G3" s="14" t="s">
        <v>11</v>
      </c>
      <c r="H3" s="14" t="s">
        <v>12</v>
      </c>
      <c r="I3" s="15" t="s">
        <v>13</v>
      </c>
    </row>
    <row r="4" spans="1:9" x14ac:dyDescent="0.3">
      <c r="A4" s="8" t="s">
        <v>14</v>
      </c>
      <c r="B4" s="8" t="s">
        <v>15</v>
      </c>
      <c r="C4" s="8">
        <v>160000</v>
      </c>
      <c r="D4" s="8">
        <v>150000</v>
      </c>
    </row>
    <row r="5" spans="1:9" x14ac:dyDescent="0.3">
      <c r="A5" s="8" t="s">
        <v>16</v>
      </c>
      <c r="B5" s="8" t="s">
        <v>17</v>
      </c>
      <c r="C5" s="8">
        <v>240000</v>
      </c>
      <c r="D5" s="8">
        <v>230000</v>
      </c>
      <c r="F5" s="8" t="s">
        <v>40</v>
      </c>
    </row>
    <row r="6" spans="1:9" x14ac:dyDescent="0.3">
      <c r="A6" s="8" t="s">
        <v>18</v>
      </c>
      <c r="B6" s="8" t="s">
        <v>19</v>
      </c>
      <c r="C6" s="8">
        <v>100000</v>
      </c>
      <c r="D6" s="8">
        <v>90000</v>
      </c>
      <c r="F6" s="8">
        <v>23500</v>
      </c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FD46-0CE7-4CDB-B530-92744CE461C3}">
  <dimension ref="A1:I13"/>
  <sheetViews>
    <sheetView workbookViewId="0">
      <selection activeCell="A3" sqref="A3:H13"/>
    </sheetView>
  </sheetViews>
  <sheetFormatPr defaultRowHeight="14.5" x14ac:dyDescent="0.35"/>
  <cols>
    <col min="1" max="1" width="4.7265625" customWidth="1"/>
    <col min="2" max="9" width="15.6328125" customWidth="1"/>
    <col min="10" max="11" width="15.7265625" customWidth="1"/>
  </cols>
  <sheetData>
    <row r="1" spans="1:9" x14ac:dyDescent="0.35">
      <c r="A1" s="9" t="s">
        <v>20</v>
      </c>
      <c r="B1" s="9"/>
      <c r="C1" s="9"/>
      <c r="D1" s="9"/>
      <c r="E1" s="9"/>
      <c r="F1" s="9"/>
      <c r="G1" s="9"/>
      <c r="H1" s="9"/>
      <c r="I1" s="9"/>
    </row>
    <row r="2" spans="1:9" x14ac:dyDescent="0.35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3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</row>
    <row r="4" spans="1:9" x14ac:dyDescent="0.35">
      <c r="A4" s="2">
        <v>1</v>
      </c>
      <c r="B4" s="3" t="s">
        <v>30</v>
      </c>
      <c r="C4" s="4" t="str">
        <f>HLOOKUP(LEFT(B4,2),StoreInformation,2,FALSE)</f>
        <v>Minh Son</v>
      </c>
      <c r="D4" s="4" t="str">
        <f>VLOOKUP(RIGHT(B4,2),PricesOfProduct[],2,FALSE)</f>
        <v>Anh Dao Alcolhol</v>
      </c>
      <c r="E4" s="5"/>
      <c r="F4" s="3">
        <v>20</v>
      </c>
      <c r="G4" s="19">
        <v>120000</v>
      </c>
      <c r="H4" s="20">
        <f t="shared" ref="H4:H13" si="0">G4*F4*(100%-IF(F4&gt;30,5%,0))</f>
        <v>2400000</v>
      </c>
      <c r="I4" s="3"/>
    </row>
    <row r="5" spans="1:9" x14ac:dyDescent="0.35">
      <c r="A5" s="2">
        <v>2</v>
      </c>
      <c r="B5" s="3" t="s">
        <v>31</v>
      </c>
      <c r="C5" s="4" t="str">
        <f>HLOOKUP(LEFT(B5,2),StoreInformation,2,FALSE)</f>
        <v>Huynh Long</v>
      </c>
      <c r="D5" s="4" t="str">
        <f>VLOOKUP(RIGHT(B5,2),PricesOfProduct[],2,FALSE)</f>
        <v>Vodka Alcolhol</v>
      </c>
      <c r="E5" s="5"/>
      <c r="F5" s="3">
        <v>30</v>
      </c>
      <c r="G5" s="19">
        <v>160000</v>
      </c>
      <c r="H5" s="20">
        <f t="shared" si="0"/>
        <v>4800000</v>
      </c>
      <c r="I5" s="3"/>
    </row>
    <row r="6" spans="1:9" x14ac:dyDescent="0.35">
      <c r="A6" s="2">
        <v>3</v>
      </c>
      <c r="B6" s="3" t="s">
        <v>32</v>
      </c>
      <c r="C6" s="4" t="str">
        <f>HLOOKUP(LEFT(B6,2),StoreInformation,2,FALSE)</f>
        <v>Huynh Long</v>
      </c>
      <c r="D6" s="4" t="str">
        <f>VLOOKUP(RIGHT(B6,2),PricesOfProduct[],2,FALSE)</f>
        <v>Chifons Cognac</v>
      </c>
      <c r="E6" s="5"/>
      <c r="F6" s="3">
        <v>15</v>
      </c>
      <c r="G6" s="19">
        <v>230000</v>
      </c>
      <c r="H6" s="20">
        <f t="shared" si="0"/>
        <v>3450000</v>
      </c>
      <c r="I6" s="3"/>
    </row>
    <row r="7" spans="1:9" x14ac:dyDescent="0.35">
      <c r="A7" s="2">
        <v>4</v>
      </c>
      <c r="B7" s="3" t="s">
        <v>33</v>
      </c>
      <c r="C7" s="4" t="str">
        <f>HLOOKUP(LEFT(B7,2),StoreInformation,2,FALSE)</f>
        <v>Thuy Anh</v>
      </c>
      <c r="D7" s="4" t="str">
        <f>VLOOKUP(RIGHT(B7,2),PricesOfProduct[],2,FALSE)</f>
        <v>Anh Dao Alcolhol</v>
      </c>
      <c r="E7" s="5"/>
      <c r="F7" s="3">
        <v>50</v>
      </c>
      <c r="G7" s="19">
        <v>120000</v>
      </c>
      <c r="H7" s="20">
        <f t="shared" si="0"/>
        <v>5700000</v>
      </c>
      <c r="I7" s="3"/>
    </row>
    <row r="8" spans="1:9" x14ac:dyDescent="0.35">
      <c r="A8" s="2">
        <v>5</v>
      </c>
      <c r="B8" s="3" t="s">
        <v>34</v>
      </c>
      <c r="C8" s="4" t="str">
        <f>HLOOKUP(LEFT(B8,2),StoreInformation,2,FALSE)</f>
        <v>Minh Son</v>
      </c>
      <c r="D8" s="4" t="str">
        <f>VLOOKUP(RIGHT(B8,2),PricesOfProduct[],2,FALSE)</f>
        <v>American Wine</v>
      </c>
      <c r="E8" s="5"/>
      <c r="F8" s="3">
        <v>50</v>
      </c>
      <c r="G8" s="19">
        <v>90000</v>
      </c>
      <c r="H8" s="20">
        <f t="shared" si="0"/>
        <v>4275000</v>
      </c>
      <c r="I8" s="3"/>
    </row>
    <row r="9" spans="1:9" x14ac:dyDescent="0.35">
      <c r="A9" s="2">
        <v>6</v>
      </c>
      <c r="B9" s="3" t="s">
        <v>35</v>
      </c>
      <c r="C9" s="4" t="str">
        <f>HLOOKUP(LEFT(B9,2),StoreInformation,2,FALSE)</f>
        <v>Huynh Long</v>
      </c>
      <c r="D9" s="4" t="str">
        <f>VLOOKUP(RIGHT(B9,2),PricesOfProduct[],2,FALSE)</f>
        <v>Chifons Cognac</v>
      </c>
      <c r="E9" s="5"/>
      <c r="F9" s="3">
        <v>30</v>
      </c>
      <c r="G9" s="19">
        <v>240000</v>
      </c>
      <c r="H9" s="20">
        <f t="shared" si="0"/>
        <v>7200000</v>
      </c>
      <c r="I9" s="3"/>
    </row>
    <row r="10" spans="1:9" x14ac:dyDescent="0.35">
      <c r="A10" s="2">
        <v>7</v>
      </c>
      <c r="B10" s="3" t="s">
        <v>36</v>
      </c>
      <c r="C10" s="4" t="str">
        <f>HLOOKUP(LEFT(B10,2),StoreInformation,2,FALSE)</f>
        <v>Minh Son</v>
      </c>
      <c r="D10" s="4" t="str">
        <f>VLOOKUP(RIGHT(B10,2),PricesOfProduct[],2,FALSE)</f>
        <v>Anh Dao Alcolhol</v>
      </c>
      <c r="E10" s="5"/>
      <c r="F10" s="3">
        <v>25</v>
      </c>
      <c r="G10" s="19">
        <v>110000</v>
      </c>
      <c r="H10" s="20">
        <f t="shared" si="0"/>
        <v>2750000</v>
      </c>
      <c r="I10" s="3"/>
    </row>
    <row r="11" spans="1:9" x14ac:dyDescent="0.35">
      <c r="A11" s="2">
        <v>8</v>
      </c>
      <c r="B11" s="3" t="s">
        <v>37</v>
      </c>
      <c r="C11" s="4" t="str">
        <f>HLOOKUP(LEFT(B11,2),StoreInformation,2,FALSE)</f>
        <v>Thuy Anh</v>
      </c>
      <c r="D11" s="4" t="str">
        <f>VLOOKUP(RIGHT(B11,2),PricesOfProduct[],2,FALSE)</f>
        <v>Vodka Alcolhol</v>
      </c>
      <c r="E11" s="5"/>
      <c r="F11" s="3">
        <v>25</v>
      </c>
      <c r="G11" s="19">
        <v>150000</v>
      </c>
      <c r="H11" s="20">
        <f t="shared" si="0"/>
        <v>3750000</v>
      </c>
      <c r="I11" s="3"/>
    </row>
    <row r="12" spans="1:9" x14ac:dyDescent="0.35">
      <c r="A12" s="2">
        <v>9</v>
      </c>
      <c r="B12" s="3" t="s">
        <v>38</v>
      </c>
      <c r="C12" s="4" t="str">
        <f>HLOOKUP(LEFT(B12,2),StoreInformation,2,FALSE)</f>
        <v>Thuy Anh</v>
      </c>
      <c r="D12" s="4" t="str">
        <f>VLOOKUP(RIGHT(B12,2),PricesOfProduct[],2,FALSE)</f>
        <v>Chifons Cognac</v>
      </c>
      <c r="E12" s="5"/>
      <c r="F12" s="3">
        <v>45</v>
      </c>
      <c r="G12" s="19">
        <v>240000</v>
      </c>
      <c r="H12" s="20">
        <f t="shared" si="0"/>
        <v>10260000</v>
      </c>
      <c r="I12" s="3"/>
    </row>
    <row r="13" spans="1:9" x14ac:dyDescent="0.35">
      <c r="A13" s="2">
        <v>10</v>
      </c>
      <c r="B13" s="3" t="s">
        <v>39</v>
      </c>
      <c r="C13" s="4" t="str">
        <f>HLOOKUP(LEFT(B13,2),StoreInformation,2,FALSE)</f>
        <v>Huynh Long</v>
      </c>
      <c r="D13" s="4" t="str">
        <f>VLOOKUP(RIGHT(B13,2),PricesOfProduct[],2,FALSE)</f>
        <v>Anh Dao Alcolhol</v>
      </c>
      <c r="E13" s="5"/>
      <c r="F13" s="3">
        <v>55</v>
      </c>
      <c r="G13" s="19">
        <v>120000</v>
      </c>
      <c r="H13" s="20">
        <f t="shared" si="0"/>
        <v>6270000</v>
      </c>
      <c r="I13" s="3"/>
    </row>
  </sheetData>
  <mergeCells count="1">
    <mergeCell ref="A1:I1"/>
  </mergeCells>
  <conditionalFormatting sqref="I4:I13">
    <cfRule type="expression" dxfId="6" priority="2">
      <formula>AND(C4="Huynh Long",H4&gt;5000000)</formula>
    </cfRule>
  </conditionalFormatting>
  <conditionalFormatting sqref="H4:H13">
    <cfRule type="cellIs" dxfId="5" priority="1" operator="greaterThan">
      <formula>5000000</formula>
    </cfRule>
  </conditionalFormatting>
  <dataValidations count="1">
    <dataValidation type="date" allowBlank="1" showInputMessage="1" showErrorMessage="1" sqref="E4:E13" xr:uid="{767064AC-7E13-42D1-847C-91793CBC8F8B}">
      <formula1>42736</formula1>
      <formula2>43100</formula2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47E3-0C25-47E4-BB67-0E0A93D45C83}">
  <dimension ref="A1:I18"/>
  <sheetViews>
    <sheetView tabSelected="1" topLeftCell="A4" workbookViewId="0">
      <selection activeCell="B15" sqref="B15:C18"/>
    </sheetView>
  </sheetViews>
  <sheetFormatPr defaultRowHeight="14.5" x14ac:dyDescent="0.35"/>
  <cols>
    <col min="1" max="1" width="15.1796875" bestFit="1" customWidth="1"/>
    <col min="2" max="2" width="10.7265625" customWidth="1"/>
    <col min="3" max="3" width="12.453125" bestFit="1" customWidth="1"/>
    <col min="4" max="4" width="15.1796875" bestFit="1" customWidth="1"/>
    <col min="5" max="6" width="10.7265625" customWidth="1"/>
    <col min="7" max="7" width="11.90625" bestFit="1" customWidth="1"/>
    <col min="8" max="8" width="14.453125" bestFit="1" customWidth="1"/>
    <col min="9" max="9" width="10.90625" bestFit="1" customWidth="1"/>
  </cols>
  <sheetData>
    <row r="1" spans="1:9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45</v>
      </c>
    </row>
    <row r="2" spans="1:9" x14ac:dyDescent="0.35">
      <c r="A2" s="2">
        <v>1</v>
      </c>
      <c r="B2" s="3" t="s">
        <v>30</v>
      </c>
      <c r="C2" s="4" t="str">
        <f>HLOOKUP(LEFT(B2,2),StoreInformation,2,FALSE)</f>
        <v>Minh Son</v>
      </c>
      <c r="D2" s="4" t="str">
        <f>VLOOKUP(RIGHT(B2,2),PricesOfProduct[],2,FALSE)</f>
        <v>Anh Dao Alcolhol</v>
      </c>
      <c r="E2" s="5"/>
      <c r="F2" s="3">
        <v>20</v>
      </c>
      <c r="G2" s="19">
        <v>120000</v>
      </c>
      <c r="H2" s="20">
        <f t="shared" ref="H2:H11" si="0">G2*F2*(100%-IF(F2&gt;30,5%,0))</f>
        <v>2400000</v>
      </c>
      <c r="I2">
        <f>H2/'Product Information'!$F$6</f>
        <v>102.12765957446808</v>
      </c>
    </row>
    <row r="3" spans="1:9" x14ac:dyDescent="0.35">
      <c r="A3" s="2">
        <v>2</v>
      </c>
      <c r="B3" s="3" t="s">
        <v>31</v>
      </c>
      <c r="C3" s="4" t="str">
        <f>HLOOKUP(LEFT(B3,2),StoreInformation,2,FALSE)</f>
        <v>Huynh Long</v>
      </c>
      <c r="D3" s="4" t="str">
        <f>VLOOKUP(RIGHT(B3,2),PricesOfProduct[],2,FALSE)</f>
        <v>Vodka Alcolhol</v>
      </c>
      <c r="E3" s="5"/>
      <c r="F3" s="3">
        <v>30</v>
      </c>
      <c r="G3" s="19">
        <v>160000</v>
      </c>
      <c r="H3" s="20">
        <f t="shared" si="0"/>
        <v>4800000</v>
      </c>
      <c r="I3">
        <f>H3/'Product Information'!$F$6</f>
        <v>204.25531914893617</v>
      </c>
    </row>
    <row r="4" spans="1:9" x14ac:dyDescent="0.35">
      <c r="A4" s="2">
        <v>3</v>
      </c>
      <c r="B4" s="3" t="s">
        <v>32</v>
      </c>
      <c r="C4" s="4" t="str">
        <f>HLOOKUP(LEFT(B4,2),StoreInformation,2,FALSE)</f>
        <v>Huynh Long</v>
      </c>
      <c r="D4" s="4" t="str">
        <f>VLOOKUP(RIGHT(B4,2),PricesOfProduct[],2,FALSE)</f>
        <v>Chifons Cognac</v>
      </c>
      <c r="E4" s="5"/>
      <c r="F4" s="3">
        <v>15</v>
      </c>
      <c r="G4" s="19">
        <v>230000</v>
      </c>
      <c r="H4" s="20">
        <f t="shared" si="0"/>
        <v>3450000</v>
      </c>
      <c r="I4">
        <f>H4/'Product Information'!$F$6</f>
        <v>146.80851063829786</v>
      </c>
    </row>
    <row r="5" spans="1:9" x14ac:dyDescent="0.35">
      <c r="A5" s="2">
        <v>4</v>
      </c>
      <c r="B5" s="3" t="s">
        <v>33</v>
      </c>
      <c r="C5" s="4" t="str">
        <f>HLOOKUP(LEFT(B5,2),StoreInformation,2,FALSE)</f>
        <v>Thuy Anh</v>
      </c>
      <c r="D5" s="4" t="str">
        <f>VLOOKUP(RIGHT(B5,2),PricesOfProduct[],2,FALSE)</f>
        <v>Anh Dao Alcolhol</v>
      </c>
      <c r="E5" s="5"/>
      <c r="F5" s="3">
        <v>50</v>
      </c>
      <c r="G5" s="19">
        <v>120000</v>
      </c>
      <c r="H5" s="20">
        <f t="shared" si="0"/>
        <v>5700000</v>
      </c>
      <c r="I5">
        <f>H5/'Product Information'!$F$6</f>
        <v>242.55319148936169</v>
      </c>
    </row>
    <row r="6" spans="1:9" x14ac:dyDescent="0.35">
      <c r="A6" s="2">
        <v>5</v>
      </c>
      <c r="B6" s="3" t="s">
        <v>34</v>
      </c>
      <c r="C6" s="4" t="str">
        <f>HLOOKUP(LEFT(B6,2),StoreInformation,2,FALSE)</f>
        <v>Minh Son</v>
      </c>
      <c r="D6" s="4" t="str">
        <f>VLOOKUP(RIGHT(B6,2),PricesOfProduct[],2,FALSE)</f>
        <v>American Wine</v>
      </c>
      <c r="E6" s="5"/>
      <c r="F6" s="3">
        <v>50</v>
      </c>
      <c r="G6" s="19">
        <v>90000</v>
      </c>
      <c r="H6" s="20">
        <f t="shared" si="0"/>
        <v>4275000</v>
      </c>
      <c r="I6">
        <f>H6/'Product Information'!$F$6</f>
        <v>181.91489361702128</v>
      </c>
    </row>
    <row r="7" spans="1:9" x14ac:dyDescent="0.35">
      <c r="A7" s="2">
        <v>6</v>
      </c>
      <c r="B7" s="3" t="s">
        <v>35</v>
      </c>
      <c r="C7" s="4" t="str">
        <f>HLOOKUP(LEFT(B7,2),StoreInformation,2,FALSE)</f>
        <v>Huynh Long</v>
      </c>
      <c r="D7" s="4" t="str">
        <f>VLOOKUP(RIGHT(B7,2),PricesOfProduct[],2,FALSE)</f>
        <v>Chifons Cognac</v>
      </c>
      <c r="E7" s="5"/>
      <c r="F7" s="3">
        <v>30</v>
      </c>
      <c r="G7" s="19">
        <v>240000</v>
      </c>
      <c r="H7" s="20">
        <f t="shared" si="0"/>
        <v>7200000</v>
      </c>
      <c r="I7">
        <f>H7/'Product Information'!$F$6</f>
        <v>306.38297872340428</v>
      </c>
    </row>
    <row r="8" spans="1:9" x14ac:dyDescent="0.35">
      <c r="A8" s="2">
        <v>7</v>
      </c>
      <c r="B8" s="3" t="s">
        <v>36</v>
      </c>
      <c r="C8" s="4" t="str">
        <f>HLOOKUP(LEFT(B8,2),StoreInformation,2,FALSE)</f>
        <v>Minh Son</v>
      </c>
      <c r="D8" s="4" t="str">
        <f>VLOOKUP(RIGHT(B8,2),PricesOfProduct[],2,FALSE)</f>
        <v>Anh Dao Alcolhol</v>
      </c>
      <c r="E8" s="5"/>
      <c r="F8" s="3">
        <v>25</v>
      </c>
      <c r="G8" s="19">
        <v>110000</v>
      </c>
      <c r="H8" s="20">
        <f t="shared" si="0"/>
        <v>2750000</v>
      </c>
      <c r="I8">
        <f>H8/'Product Information'!$F$6</f>
        <v>117.02127659574468</v>
      </c>
    </row>
    <row r="9" spans="1:9" x14ac:dyDescent="0.35">
      <c r="A9" s="2">
        <v>8</v>
      </c>
      <c r="B9" s="3" t="s">
        <v>37</v>
      </c>
      <c r="C9" s="4" t="str">
        <f>HLOOKUP(LEFT(B9,2),StoreInformation,2,FALSE)</f>
        <v>Thuy Anh</v>
      </c>
      <c r="D9" s="4" t="str">
        <f>VLOOKUP(RIGHT(B9,2),PricesOfProduct[],2,FALSE)</f>
        <v>Vodka Alcolhol</v>
      </c>
      <c r="E9" s="5"/>
      <c r="F9" s="3">
        <v>25</v>
      </c>
      <c r="G9" s="19">
        <v>150000</v>
      </c>
      <c r="H9" s="20">
        <f t="shared" si="0"/>
        <v>3750000</v>
      </c>
      <c r="I9">
        <f>H9/'Product Information'!$F$6</f>
        <v>159.57446808510639</v>
      </c>
    </row>
    <row r="10" spans="1:9" x14ac:dyDescent="0.35">
      <c r="A10" s="2">
        <v>9</v>
      </c>
      <c r="B10" s="3" t="s">
        <v>38</v>
      </c>
      <c r="C10" s="4" t="str">
        <f>HLOOKUP(LEFT(B10,2),StoreInformation,2,FALSE)</f>
        <v>Thuy Anh</v>
      </c>
      <c r="D10" s="4" t="str">
        <f>VLOOKUP(RIGHT(B10,2),PricesOfProduct[],2,FALSE)</f>
        <v>Chifons Cognac</v>
      </c>
      <c r="E10" s="5"/>
      <c r="F10" s="3">
        <v>45</v>
      </c>
      <c r="G10" s="19">
        <v>240000</v>
      </c>
      <c r="H10" s="20">
        <f t="shared" si="0"/>
        <v>10260000</v>
      </c>
      <c r="I10">
        <f>H10/'Product Information'!$F$6</f>
        <v>436.59574468085106</v>
      </c>
    </row>
    <row r="11" spans="1:9" x14ac:dyDescent="0.35">
      <c r="A11" s="2">
        <v>10</v>
      </c>
      <c r="B11" s="3" t="s">
        <v>39</v>
      </c>
      <c r="C11" s="4" t="str">
        <f>HLOOKUP(LEFT(B11,2),StoreInformation,2,FALSE)</f>
        <v>Huynh Long</v>
      </c>
      <c r="D11" s="4" t="str">
        <f>VLOOKUP(RIGHT(B11,2),PricesOfProduct[],2,FALSE)</f>
        <v>Anh Dao Alcolhol</v>
      </c>
      <c r="E11" s="5"/>
      <c r="F11" s="3">
        <v>55</v>
      </c>
      <c r="G11" s="19">
        <v>120000</v>
      </c>
      <c r="H11" s="20">
        <f t="shared" si="0"/>
        <v>6270000</v>
      </c>
      <c r="I11">
        <f>H11/'Product Information'!$F$6</f>
        <v>266.80851063829789</v>
      </c>
    </row>
    <row r="14" spans="1:9" x14ac:dyDescent="0.35">
      <c r="A14" s="6" t="s">
        <v>43</v>
      </c>
      <c r="B14" s="6" t="s">
        <v>41</v>
      </c>
      <c r="C14" t="s">
        <v>42</v>
      </c>
    </row>
    <row r="15" spans="1:9" x14ac:dyDescent="0.35">
      <c r="A15" s="6" t="s">
        <v>9</v>
      </c>
      <c r="B15">
        <f ca="1">SUMIF(D$2:F$11,Table3[[#This Row],[Tên sản phẩm]],F$2:F$11)</f>
        <v>150</v>
      </c>
      <c r="C15">
        <f ca="1">SUMIF(D$2:H$11,Table3[[#This Row],[Tên sản phẩm]],H$2:H$11)</f>
        <v>17120000</v>
      </c>
    </row>
    <row r="16" spans="1:9" x14ac:dyDescent="0.35">
      <c r="A16" s="6" t="s">
        <v>19</v>
      </c>
      <c r="B16">
        <f ca="1">SUMIF(D$2:F$11,Table3[[#This Row],[Tên sản phẩm]],F$2:F$11)</f>
        <v>50</v>
      </c>
      <c r="C16">
        <f ca="1">SUMIF(D$2:H$11,Table3[[#This Row],[Tên sản phẩm]],H$2:H$11)</f>
        <v>4275000</v>
      </c>
    </row>
    <row r="17" spans="1:3" x14ac:dyDescent="0.35">
      <c r="A17" s="6" t="s">
        <v>17</v>
      </c>
      <c r="B17">
        <f ca="1">SUMIF(D$2:F$11,Table3[[#This Row],[Tên sản phẩm]],F$2:F$11)</f>
        <v>90</v>
      </c>
      <c r="C17">
        <f ca="1">SUMIF(D$2:H$11,Table3[[#This Row],[Tên sản phẩm]],H$2:H$11)</f>
        <v>20910000</v>
      </c>
    </row>
    <row r="18" spans="1:3" x14ac:dyDescent="0.35">
      <c r="A18" s="7" t="s">
        <v>15</v>
      </c>
      <c r="B18">
        <f ca="1">SUMIF(D$2:F$11,Table3[[#This Row],[Tên sản phẩm]],F$2:F$11)</f>
        <v>55</v>
      </c>
      <c r="C18">
        <f ca="1">SUMIF(D$2:H$11,Table3[[#This Row],[Tên sản phẩm]],H$2:H$11)</f>
        <v>8550000</v>
      </c>
    </row>
  </sheetData>
  <conditionalFormatting sqref="H2:H11">
    <cfRule type="cellIs" dxfId="2" priority="1" operator="greaterThan">
      <formula>5000000</formula>
    </cfRule>
  </conditionalFormatting>
  <dataValidations count="1">
    <dataValidation type="date" allowBlank="1" showInputMessage="1" showErrorMessage="1" sqref="E2:E11" xr:uid="{E9D06181-59DA-40AC-AB3B-A715AE575105}">
      <formula1>42736</formula1>
      <formula2>43100</formula2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Information</vt:lpstr>
      <vt:lpstr>Sales Tracking</vt:lpstr>
      <vt:lpstr>Sales Tracking in USD</vt:lpstr>
      <vt:lpstr>StoreInformation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ME070118</dc:subject>
  <dc:creator/>
  <cp:lastModifiedBy/>
  <dcterms:created xsi:type="dcterms:W3CDTF">2015-06-05T18:17:20Z</dcterms:created>
  <dcterms:modified xsi:type="dcterms:W3CDTF">2021-07-13T11:34:01Z</dcterms:modified>
</cp:coreProperties>
</file>