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/HK2/"/>
    </mc:Choice>
  </mc:AlternateContent>
  <xr:revisionPtr revIDLastSave="106" documentId="8_{8DBECD8D-8322-4D20-8127-4794F6F24DEB}" xr6:coauthVersionLast="47" xr6:coauthVersionMax="47" xr10:uidLastSave="{2BA3CAF6-0BF1-4A47-9AD2-B208904CB565}"/>
  <bookViews>
    <workbookView xWindow="1068" yWindow="-108" windowWidth="22080" windowHeight="13176" xr2:uid="{D2C68A84-6120-432A-9A3A-43D22B713060}"/>
  </bookViews>
  <sheets>
    <sheet name="Sheet1" sheetId="1" r:id="rId1"/>
    <sheet name="Rút trích 2" sheetId="3" r:id="rId2"/>
    <sheet name="Rút trích 1" sheetId="2" r:id="rId3"/>
  </sheets>
  <definedNames>
    <definedName name="_xlnm._FilterDatabase" localSheetId="0" hidden="1">Sheet1!$A$4:$J$24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I5" i="1" s="1"/>
  <c r="F6" i="1"/>
  <c r="I6" i="1" s="1"/>
  <c r="F7" i="1"/>
  <c r="I7" i="1" s="1"/>
  <c r="F8" i="1"/>
  <c r="F9" i="1"/>
  <c r="I9" i="1" s="1"/>
  <c r="F10" i="1"/>
  <c r="I10" i="1" s="1"/>
  <c r="F11" i="1"/>
  <c r="F12" i="1"/>
  <c r="I12" i="1" s="1"/>
  <c r="F13" i="1"/>
  <c r="I13" i="1" s="1"/>
  <c r="F14" i="1"/>
  <c r="I14" i="1" s="1"/>
  <c r="H6" i="1"/>
  <c r="H7" i="1"/>
  <c r="H8" i="1"/>
  <c r="H9" i="1"/>
  <c r="H10" i="1"/>
  <c r="H11" i="1"/>
  <c r="H12" i="1"/>
  <c r="H13" i="1"/>
  <c r="H14" i="1"/>
  <c r="H5" i="1"/>
  <c r="I8" i="1"/>
  <c r="I11" i="1"/>
  <c r="G6" i="1"/>
  <c r="G7" i="1"/>
  <c r="G8" i="1"/>
  <c r="G9" i="1"/>
  <c r="G10" i="1"/>
  <c r="G11" i="1"/>
  <c r="G12" i="1"/>
  <c r="G13" i="1"/>
  <c r="G14" i="1"/>
  <c r="G5" i="1"/>
  <c r="E6" i="1"/>
  <c r="E7" i="1"/>
  <c r="E8" i="1"/>
  <c r="E9" i="1"/>
  <c r="E10" i="1"/>
  <c r="E11" i="1"/>
  <c r="E12" i="1"/>
  <c r="E13" i="1"/>
  <c r="E14" i="1"/>
  <c r="J8" i="1" l="1"/>
  <c r="J6" i="1"/>
  <c r="J14" i="1"/>
  <c r="J13" i="1"/>
  <c r="J5" i="1"/>
  <c r="J7" i="1"/>
  <c r="J12" i="1"/>
  <c r="J11" i="1"/>
  <c r="J10" i="1"/>
  <c r="J9" i="1"/>
</calcChain>
</file>

<file path=xl/sharedStrings.xml><?xml version="1.0" encoding="utf-8"?>
<sst xmlns="http://schemas.openxmlformats.org/spreadsheetml/2006/main" count="112" uniqueCount="43">
  <si>
    <t>CÔNG TY DỊCH VỤ DU LỊCH SAIGON TRAVEL</t>
  </si>
  <si>
    <t>DANH SÁCH KHÁCH ĐĂNG KÝ ĐI TOUR</t>
  </si>
  <si>
    <t>ĐIỂM XUẤT PHÁT</t>
  </si>
  <si>
    <t>STT</t>
  </si>
  <si>
    <t>TÊN CƠ QUAN</t>
  </si>
  <si>
    <t>MÃ KV</t>
  </si>
  <si>
    <t>C TY SƠN NAM</t>
  </si>
  <si>
    <t>C TY TNHH NAM TRUNG</t>
  </si>
  <si>
    <t>DOANH NGHIỆP LIÊN Á</t>
  </si>
  <si>
    <t>TRƯỜNG DH9 HỌC BRVT</t>
  </si>
  <si>
    <t>XÍ NGHIỆP PTSC</t>
  </si>
  <si>
    <t>C TY HAVICO</t>
  </si>
  <si>
    <t>C TY DICTICO</t>
  </si>
  <si>
    <t>PHÒNG LĐTHBXH TỈNH</t>
  </si>
  <si>
    <t>SỞ THƯƠNG MẠI</t>
  </si>
  <si>
    <t>SỞ TÀI NGUYÊN</t>
  </si>
  <si>
    <t>QN450A</t>
  </si>
  <si>
    <t>DL350A</t>
  </si>
  <si>
    <t>NT347B</t>
  </si>
  <si>
    <t>MN200B</t>
  </si>
  <si>
    <t>SỐ LƯỢNG</t>
  </si>
  <si>
    <t>TÊN ĐỊA PHƯƠNG</t>
  </si>
  <si>
    <t>KHOẢNG CÁCH</t>
  </si>
  <si>
    <t>GIÁ VÉ</t>
  </si>
  <si>
    <t>CHI PHÍ</t>
  </si>
  <si>
    <t>TỔNG THU</t>
  </si>
  <si>
    <t>TỔNG CỘNG</t>
  </si>
  <si>
    <t>TỔNG CHI PHÍ LOẠI A</t>
  </si>
  <si>
    <t>TỔNG CHI PHÍ LOẠI B</t>
  </si>
  <si>
    <t>BẢNG PHỤ</t>
  </si>
  <si>
    <t>DL</t>
  </si>
  <si>
    <t>MN</t>
  </si>
  <si>
    <t>QN</t>
  </si>
  <si>
    <t>NT</t>
  </si>
  <si>
    <t>LOẠI A</t>
  </si>
  <si>
    <t>LOẠI B</t>
  </si>
  <si>
    <t>ĐÀ LẠT</t>
  </si>
  <si>
    <t>MŨI NÉ</t>
  </si>
  <si>
    <t>QUY NHƠN</t>
  </si>
  <si>
    <t>NHA TRANG</t>
  </si>
  <si>
    <t>TIỀN GIẢM</t>
  </si>
  <si>
    <t>SÀI GÒN</t>
  </si>
  <si>
    <t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</si>
</sst>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đ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Border="1"/>
    <xf numFmtId="0" fontId="0" fillId="0" borderId="5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6" xfId="0" applyBorder="1" applyAlignment="1">
      <alignment shrinkToFit="1"/>
    </xf>
    <xf numFmtId="1" fontId="0" fillId="0" borderId="1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40% - Accent3" xfId="1" builtinId="39"/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4A3F-F63B-4A72-9AD4-DD26AEDCD990}">
  <dimension ref="A1:J24"/>
  <sheetViews>
    <sheetView tabSelected="1" zoomScale="125" zoomScaleNormal="125" workbookViewId="0">
      <selection activeCell="E5" sqref="E5"/>
    </sheetView>
  </sheetViews>
  <sheetFormatPr defaultRowHeight="14.4" x14ac:dyDescent="0.3"/>
  <cols>
    <col min="2" max="2" width="21" bestFit="1" customWidth="1"/>
    <col min="4" max="4" width="10" bestFit="1" customWidth="1"/>
    <col min="5" max="5" width="15.88671875" customWidth="1"/>
    <col min="6" max="6" width="13.33203125" bestFit="1" customWidth="1"/>
    <col min="7" max="7" width="7" customWidth="1"/>
    <col min="8" max="8" width="7.109375" bestFit="1" customWidth="1"/>
    <col min="9" max="9" width="9.88671875" bestFit="1" customWidth="1"/>
    <col min="10" max="10" width="11" customWidth="1"/>
  </cols>
  <sheetData>
    <row r="1" spans="1:10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7"/>
    </row>
    <row r="3" spans="1:10" x14ac:dyDescent="0.3">
      <c r="A3" s="22" t="s">
        <v>2</v>
      </c>
      <c r="B3" s="23"/>
      <c r="C3" s="23"/>
      <c r="D3" s="8"/>
      <c r="E3" s="23" t="s">
        <v>41</v>
      </c>
      <c r="F3" s="23"/>
      <c r="G3" s="23"/>
      <c r="H3" s="23"/>
      <c r="I3" s="23"/>
      <c r="J3" s="27"/>
    </row>
    <row r="4" spans="1:10" x14ac:dyDescent="0.3">
      <c r="A4" s="9" t="s">
        <v>3</v>
      </c>
      <c r="B4" s="10" t="s">
        <v>4</v>
      </c>
      <c r="C4" s="10" t="s">
        <v>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40</v>
      </c>
      <c r="J4" s="11" t="s">
        <v>25</v>
      </c>
    </row>
    <row r="5" spans="1:10" x14ac:dyDescent="0.3">
      <c r="A5" s="2">
        <v>1</v>
      </c>
      <c r="B5" s="1" t="s">
        <v>6</v>
      </c>
      <c r="C5" s="1" t="s">
        <v>16</v>
      </c>
      <c r="D5" s="1">
        <v>15</v>
      </c>
      <c r="E5" s="1" t="str">
        <f>VLOOKUP(LEFT(C5,2),$A$21:$B$24,2,FALSE)</f>
        <v>QUY NHƠN</v>
      </c>
      <c r="F5" s="12">
        <f t="shared" ref="F5:F13" si="0">INT(MID(C5,3,3))</f>
        <v>450</v>
      </c>
      <c r="G5" s="1">
        <f>VLOOKUP(LEFT(C5,2),$A$21:$D$24,IF(RIGHT(C5,1)="A",3,4),FALSE)</f>
        <v>250000</v>
      </c>
      <c r="H5" s="1">
        <f>VLOOKUP(LEFT(C5,2),$A$21:$F$24,IF(RIGHT(C5,1)="A",5,6),FALSE)</f>
        <v>70000</v>
      </c>
      <c r="I5" s="1">
        <f>IF(OR(D5&gt;75,AND(D5&gt;25,F5&gt;200)),95%,1)</f>
        <v>1</v>
      </c>
      <c r="J5" s="4">
        <f>SUM(G5:H5)*I5</f>
        <v>320000</v>
      </c>
    </row>
    <row r="6" spans="1:10" x14ac:dyDescent="0.3">
      <c r="A6" s="2">
        <v>2</v>
      </c>
      <c r="B6" s="1" t="s">
        <v>7</v>
      </c>
      <c r="C6" s="1" t="s">
        <v>17</v>
      </c>
      <c r="D6" s="1">
        <v>20</v>
      </c>
      <c r="E6" s="1" t="str">
        <f t="shared" ref="E6:E14" si="1">VLOOKUP(LEFT(C6,2),$A$21:$B$24,2,FALSE)</f>
        <v>ĐÀ LẠT</v>
      </c>
      <c r="F6" s="12">
        <f t="shared" si="0"/>
        <v>350</v>
      </c>
      <c r="G6" s="1">
        <f t="shared" ref="G6:G14" si="2">VLOOKUP(LEFT(C6,2),$A$21:$D$24,IF(RIGHT(C6,1)="A",3,4),FALSE)</f>
        <v>155000</v>
      </c>
      <c r="H6" s="1">
        <f t="shared" ref="H6:H14" si="3">VLOOKUP(LEFT(C6,2),$A$21:$F$24,IF(RIGHT(C6,1)="A",5,6),FALSE)</f>
        <v>50000</v>
      </c>
      <c r="I6" s="1">
        <f t="shared" ref="I6:I14" si="4">IF(OR(D6&gt;75,AND(D6&gt;25,F6&gt;200)),95%,1)</f>
        <v>1</v>
      </c>
      <c r="J6" s="4">
        <f t="shared" ref="J6:J14" si="5">SUM(G6:H6)*I6</f>
        <v>205000</v>
      </c>
    </row>
    <row r="7" spans="1:10" x14ac:dyDescent="0.3">
      <c r="A7" s="2">
        <v>3</v>
      </c>
      <c r="B7" s="1" t="s">
        <v>8</v>
      </c>
      <c r="C7" s="1" t="s">
        <v>18</v>
      </c>
      <c r="D7" s="1">
        <v>50</v>
      </c>
      <c r="E7" s="1" t="str">
        <f t="shared" si="1"/>
        <v>NHA TRANG</v>
      </c>
      <c r="F7" s="12">
        <f t="shared" si="0"/>
        <v>347</v>
      </c>
      <c r="G7" s="1">
        <f t="shared" si="2"/>
        <v>180000</v>
      </c>
      <c r="H7" s="1">
        <f t="shared" si="3"/>
        <v>0</v>
      </c>
      <c r="I7" s="1">
        <f t="shared" si="4"/>
        <v>0.95</v>
      </c>
      <c r="J7" s="4">
        <f t="shared" si="5"/>
        <v>171000</v>
      </c>
    </row>
    <row r="8" spans="1:10" x14ac:dyDescent="0.3">
      <c r="A8" s="2">
        <v>4</v>
      </c>
      <c r="B8" s="1" t="s">
        <v>9</v>
      </c>
      <c r="C8" s="1" t="s">
        <v>16</v>
      </c>
      <c r="D8" s="1">
        <v>100</v>
      </c>
      <c r="E8" s="1" t="str">
        <f t="shared" si="1"/>
        <v>QUY NHƠN</v>
      </c>
      <c r="F8" s="12">
        <f t="shared" si="0"/>
        <v>450</v>
      </c>
      <c r="G8" s="1">
        <f t="shared" si="2"/>
        <v>250000</v>
      </c>
      <c r="H8" s="1">
        <f t="shared" si="3"/>
        <v>70000</v>
      </c>
      <c r="I8" s="1">
        <f t="shared" si="4"/>
        <v>0.95</v>
      </c>
      <c r="J8" s="4">
        <f t="shared" si="5"/>
        <v>304000</v>
      </c>
    </row>
    <row r="9" spans="1:10" x14ac:dyDescent="0.3">
      <c r="A9" s="2">
        <v>5</v>
      </c>
      <c r="B9" s="1" t="s">
        <v>10</v>
      </c>
      <c r="C9" s="1" t="s">
        <v>19</v>
      </c>
      <c r="D9" s="1">
        <v>300</v>
      </c>
      <c r="E9" s="1" t="str">
        <f t="shared" si="1"/>
        <v>MŨI NÉ</v>
      </c>
      <c r="F9" s="12">
        <f t="shared" si="0"/>
        <v>200</v>
      </c>
      <c r="G9" s="1">
        <f t="shared" si="2"/>
        <v>100000</v>
      </c>
      <c r="H9" s="1">
        <f t="shared" si="3"/>
        <v>0</v>
      </c>
      <c r="I9" s="1">
        <f t="shared" si="4"/>
        <v>0.95</v>
      </c>
      <c r="J9" s="4">
        <f t="shared" si="5"/>
        <v>95000</v>
      </c>
    </row>
    <row r="10" spans="1:10" x14ac:dyDescent="0.3">
      <c r="A10" s="2">
        <v>6</v>
      </c>
      <c r="B10" s="1" t="s">
        <v>11</v>
      </c>
      <c r="C10" s="1" t="s">
        <v>19</v>
      </c>
      <c r="D10" s="1">
        <v>70</v>
      </c>
      <c r="E10" s="1" t="str">
        <f t="shared" si="1"/>
        <v>MŨI NÉ</v>
      </c>
      <c r="F10" s="12">
        <f t="shared" si="0"/>
        <v>200</v>
      </c>
      <c r="G10" s="1">
        <f t="shared" si="2"/>
        <v>100000</v>
      </c>
      <c r="H10" s="1">
        <f t="shared" si="3"/>
        <v>0</v>
      </c>
      <c r="I10" s="1">
        <f t="shared" si="4"/>
        <v>1</v>
      </c>
      <c r="J10" s="4">
        <f t="shared" si="5"/>
        <v>100000</v>
      </c>
    </row>
    <row r="11" spans="1:10" x14ac:dyDescent="0.3">
      <c r="A11" s="2">
        <v>7</v>
      </c>
      <c r="B11" s="1" t="s">
        <v>12</v>
      </c>
      <c r="C11" s="1" t="s">
        <v>18</v>
      </c>
      <c r="D11" s="1">
        <v>200</v>
      </c>
      <c r="E11" s="1" t="str">
        <f t="shared" si="1"/>
        <v>NHA TRANG</v>
      </c>
      <c r="F11" s="12">
        <f t="shared" si="0"/>
        <v>347</v>
      </c>
      <c r="G11" s="1">
        <f t="shared" si="2"/>
        <v>180000</v>
      </c>
      <c r="H11" s="1">
        <f t="shared" si="3"/>
        <v>0</v>
      </c>
      <c r="I11" s="1">
        <f t="shared" si="4"/>
        <v>0.95</v>
      </c>
      <c r="J11" s="4">
        <f t="shared" si="5"/>
        <v>171000</v>
      </c>
    </row>
    <row r="12" spans="1:10" x14ac:dyDescent="0.3">
      <c r="A12" s="2">
        <v>8</v>
      </c>
      <c r="B12" s="1" t="s">
        <v>13</v>
      </c>
      <c r="C12" s="1" t="s">
        <v>17</v>
      </c>
      <c r="D12" s="1">
        <v>30</v>
      </c>
      <c r="E12" s="1" t="str">
        <f t="shared" si="1"/>
        <v>ĐÀ LẠT</v>
      </c>
      <c r="F12" s="12">
        <f t="shared" si="0"/>
        <v>350</v>
      </c>
      <c r="G12" s="1">
        <f t="shared" si="2"/>
        <v>155000</v>
      </c>
      <c r="H12" s="1">
        <f t="shared" si="3"/>
        <v>50000</v>
      </c>
      <c r="I12" s="1">
        <f t="shared" si="4"/>
        <v>0.95</v>
      </c>
      <c r="J12" s="4">
        <f t="shared" si="5"/>
        <v>194750</v>
      </c>
    </row>
    <row r="13" spans="1:10" x14ac:dyDescent="0.3">
      <c r="A13" s="2">
        <v>9</v>
      </c>
      <c r="B13" s="1" t="s">
        <v>14</v>
      </c>
      <c r="C13" s="1" t="s">
        <v>17</v>
      </c>
      <c r="D13" s="1">
        <v>45</v>
      </c>
      <c r="E13" s="1" t="str">
        <f t="shared" si="1"/>
        <v>ĐÀ LẠT</v>
      </c>
      <c r="F13" s="12">
        <f t="shared" si="0"/>
        <v>350</v>
      </c>
      <c r="G13" s="1">
        <f t="shared" si="2"/>
        <v>155000</v>
      </c>
      <c r="H13" s="1">
        <f t="shared" si="3"/>
        <v>50000</v>
      </c>
      <c r="I13" s="1">
        <f t="shared" si="4"/>
        <v>0.95</v>
      </c>
      <c r="J13" s="4">
        <f t="shared" si="5"/>
        <v>194750</v>
      </c>
    </row>
    <row r="14" spans="1:10" x14ac:dyDescent="0.3">
      <c r="A14" s="2">
        <v>10</v>
      </c>
      <c r="B14" s="1" t="s">
        <v>15</v>
      </c>
      <c r="C14" s="1" t="s">
        <v>19</v>
      </c>
      <c r="D14" s="1">
        <v>50</v>
      </c>
      <c r="E14" s="1" t="str">
        <f t="shared" si="1"/>
        <v>MŨI NÉ</v>
      </c>
      <c r="F14" s="12">
        <f>INT(MID(C14,3,3))</f>
        <v>200</v>
      </c>
      <c r="G14" s="1">
        <f t="shared" si="2"/>
        <v>100000</v>
      </c>
      <c r="H14" s="1">
        <f t="shared" si="3"/>
        <v>0</v>
      </c>
      <c r="I14" s="1">
        <f t="shared" si="4"/>
        <v>1</v>
      </c>
      <c r="J14" s="4">
        <f t="shared" si="5"/>
        <v>100000</v>
      </c>
    </row>
    <row r="15" spans="1:10" x14ac:dyDescent="0.3">
      <c r="A15" s="28" t="s">
        <v>26</v>
      </c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3">
      <c r="A16" s="28" t="s">
        <v>27</v>
      </c>
      <c r="B16" s="16"/>
      <c r="C16" s="16"/>
      <c r="D16" s="16"/>
      <c r="E16" s="16"/>
      <c r="F16" s="16"/>
      <c r="G16" s="16"/>
      <c r="H16" s="16"/>
      <c r="I16" s="16"/>
      <c r="J16" s="17"/>
    </row>
    <row r="17" spans="1:10" ht="15" thickBot="1" x14ac:dyDescent="0.35">
      <c r="A17" s="13" t="s">
        <v>28</v>
      </c>
      <c r="B17" s="14"/>
      <c r="C17" s="14"/>
      <c r="D17" s="14"/>
      <c r="E17" s="14"/>
      <c r="F17" s="14"/>
      <c r="G17" s="15"/>
      <c r="H17" s="15"/>
      <c r="I17" s="15"/>
      <c r="J17" s="18"/>
    </row>
    <row r="18" spans="1:10" x14ac:dyDescent="0.3">
      <c r="A18" s="19" t="s">
        <v>29</v>
      </c>
      <c r="B18" s="20"/>
      <c r="C18" s="20"/>
      <c r="D18" s="20"/>
      <c r="E18" s="20"/>
      <c r="F18" s="21"/>
    </row>
    <row r="19" spans="1:10" x14ac:dyDescent="0.3">
      <c r="A19" s="2" t="s">
        <v>5</v>
      </c>
      <c r="B19" s="1" t="s">
        <v>21</v>
      </c>
      <c r="C19" s="16" t="s">
        <v>23</v>
      </c>
      <c r="D19" s="16"/>
      <c r="E19" s="16" t="s">
        <v>24</v>
      </c>
      <c r="F19" s="17"/>
    </row>
    <row r="20" spans="1:10" x14ac:dyDescent="0.3">
      <c r="A20" s="2"/>
      <c r="B20" s="1"/>
      <c r="C20" s="1" t="s">
        <v>34</v>
      </c>
      <c r="D20" s="1" t="s">
        <v>35</v>
      </c>
      <c r="E20" s="1" t="s">
        <v>34</v>
      </c>
      <c r="F20" s="3" t="s">
        <v>35</v>
      </c>
    </row>
    <row r="21" spans="1:10" x14ac:dyDescent="0.3">
      <c r="A21" s="2" t="s">
        <v>30</v>
      </c>
      <c r="B21" s="1" t="s">
        <v>36</v>
      </c>
      <c r="C21" s="1">
        <v>155000</v>
      </c>
      <c r="D21" s="1">
        <v>130000</v>
      </c>
      <c r="E21" s="1">
        <v>50000</v>
      </c>
      <c r="F21" s="3">
        <v>30000</v>
      </c>
    </row>
    <row r="22" spans="1:10" x14ac:dyDescent="0.3">
      <c r="A22" s="2" t="s">
        <v>31</v>
      </c>
      <c r="B22" s="1" t="s">
        <v>37</v>
      </c>
      <c r="C22" s="1">
        <v>135000</v>
      </c>
      <c r="D22" s="1">
        <v>100000</v>
      </c>
      <c r="E22" s="1">
        <v>30000</v>
      </c>
      <c r="F22" s="3">
        <v>0</v>
      </c>
    </row>
    <row r="23" spans="1:10" x14ac:dyDescent="0.3">
      <c r="A23" s="2" t="s">
        <v>32</v>
      </c>
      <c r="B23" s="1" t="s">
        <v>38</v>
      </c>
      <c r="C23" s="1">
        <v>250000</v>
      </c>
      <c r="D23" s="1">
        <v>200000</v>
      </c>
      <c r="E23" s="1">
        <v>70000</v>
      </c>
      <c r="F23" s="3">
        <v>50000</v>
      </c>
    </row>
    <row r="24" spans="1:10" ht="15" thickBot="1" x14ac:dyDescent="0.35">
      <c r="A24" s="5" t="s">
        <v>33</v>
      </c>
      <c r="B24" s="6" t="s">
        <v>39</v>
      </c>
      <c r="C24" s="6">
        <v>200000</v>
      </c>
      <c r="D24" s="6">
        <v>180000</v>
      </c>
      <c r="E24" s="6">
        <v>50000</v>
      </c>
      <c r="F24" s="7">
        <v>0</v>
      </c>
    </row>
  </sheetData>
  <autoFilter ref="A4:J24" xr:uid="{ABB84A3F-F63B-4A72-9AD4-DD26AEDCD990}"/>
  <mergeCells count="13">
    <mergeCell ref="C19:D19"/>
    <mergeCell ref="E19:F19"/>
    <mergeCell ref="A3:C3"/>
    <mergeCell ref="A1:J1"/>
    <mergeCell ref="A2:J2"/>
    <mergeCell ref="E3:J3"/>
    <mergeCell ref="A15:G15"/>
    <mergeCell ref="A16:G16"/>
    <mergeCell ref="A17:G17"/>
    <mergeCell ref="H15:J15"/>
    <mergeCell ref="H16:J16"/>
    <mergeCell ref="H17:J17"/>
    <mergeCell ref="A18:F18"/>
  </mergeCells>
  <conditionalFormatting sqref="D5:D14">
    <cfRule type="cellIs" dxfId="1" priority="2" operator="greaterThan">
      <formula>50</formula>
    </cfRule>
  </conditionalFormatting>
  <conditionalFormatting sqref="F5:F14">
    <cfRule type="cellIs" dxfId="0" priority="1" operator="lessThan">
      <formula>300</formula>
    </cfRule>
  </conditionalFormatting>
  <dataValidations count="1">
    <dataValidation type="whole" operator="greaterThan" allowBlank="1" showInputMessage="1" showErrorMessage="1" sqref="D5:D14" xr:uid="{F42F20F4-82CD-4814-8FCC-20175A2CEFAD}">
      <formula1>51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55B3-955A-4172-A6F0-FD52965497CF}">
  <dimension ref="A1:J10"/>
  <sheetViews>
    <sheetView workbookViewId="0">
      <selection sqref="A1:J10"/>
    </sheetView>
  </sheetViews>
  <sheetFormatPr defaultRowHeight="14.4" x14ac:dyDescent="0.3"/>
  <cols>
    <col min="2" max="2" width="21.6640625" bestFit="1" customWidth="1"/>
    <col min="5" max="5" width="15.88671875" bestFit="1" customWidth="1"/>
    <col min="6" max="6" width="13.33203125" bestFit="1" customWidth="1"/>
  </cols>
  <sheetData>
    <row r="1" spans="1:10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7"/>
    </row>
    <row r="3" spans="1:10" x14ac:dyDescent="0.3">
      <c r="A3" s="22" t="s">
        <v>2</v>
      </c>
      <c r="B3" s="23"/>
      <c r="C3" s="23"/>
      <c r="D3" s="8"/>
      <c r="E3" s="23" t="s">
        <v>41</v>
      </c>
      <c r="F3" s="23"/>
      <c r="G3" s="23"/>
      <c r="H3" s="23"/>
      <c r="I3" s="23"/>
      <c r="J3" s="27"/>
    </row>
    <row r="4" spans="1:10" x14ac:dyDescent="0.3">
      <c r="A4" s="9" t="s">
        <v>3</v>
      </c>
      <c r="B4" s="10" t="s">
        <v>4</v>
      </c>
      <c r="C4" s="10" t="s">
        <v>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40</v>
      </c>
      <c r="J4" s="11" t="s">
        <v>25</v>
      </c>
    </row>
    <row r="5" spans="1:10" x14ac:dyDescent="0.3">
      <c r="A5" s="2">
        <v>3</v>
      </c>
      <c r="B5" s="1" t="s">
        <v>8</v>
      </c>
      <c r="C5" s="1" t="s">
        <v>18</v>
      </c>
      <c r="D5" s="1">
        <v>50</v>
      </c>
      <c r="E5" s="1" t="s">
        <v>39</v>
      </c>
      <c r="F5" s="12">
        <v>347</v>
      </c>
      <c r="G5" s="1">
        <v>180000</v>
      </c>
      <c r="H5" s="1">
        <v>0</v>
      </c>
      <c r="I5" s="1">
        <v>0.95</v>
      </c>
      <c r="J5" s="4">
        <v>171000</v>
      </c>
    </row>
    <row r="6" spans="1:10" x14ac:dyDescent="0.3">
      <c r="A6" s="2">
        <v>4</v>
      </c>
      <c r="B6" s="1" t="s">
        <v>9</v>
      </c>
      <c r="C6" s="1" t="s">
        <v>16</v>
      </c>
      <c r="D6" s="1">
        <v>100</v>
      </c>
      <c r="E6" s="1" t="s">
        <v>38</v>
      </c>
      <c r="F6" s="12">
        <v>450</v>
      </c>
      <c r="G6" s="1">
        <v>250000</v>
      </c>
      <c r="H6" s="1">
        <v>70000</v>
      </c>
      <c r="I6" s="1">
        <v>0.95</v>
      </c>
      <c r="J6" s="4">
        <v>304000</v>
      </c>
    </row>
    <row r="7" spans="1:10" x14ac:dyDescent="0.3">
      <c r="A7" s="2">
        <v>5</v>
      </c>
      <c r="B7" s="1" t="s">
        <v>10</v>
      </c>
      <c r="C7" s="1" t="s">
        <v>19</v>
      </c>
      <c r="D7" s="1">
        <v>300</v>
      </c>
      <c r="E7" s="1" t="s">
        <v>37</v>
      </c>
      <c r="F7" s="12">
        <v>200</v>
      </c>
      <c r="G7" s="1">
        <v>100000</v>
      </c>
      <c r="H7" s="1">
        <v>0</v>
      </c>
      <c r="I7" s="1">
        <v>0.95</v>
      </c>
      <c r="J7" s="4">
        <v>95000</v>
      </c>
    </row>
    <row r="8" spans="1:10" x14ac:dyDescent="0.3">
      <c r="A8" s="2">
        <v>6</v>
      </c>
      <c r="B8" s="1" t="s">
        <v>11</v>
      </c>
      <c r="C8" s="1" t="s">
        <v>19</v>
      </c>
      <c r="D8" s="1">
        <v>70</v>
      </c>
      <c r="E8" s="1" t="s">
        <v>37</v>
      </c>
      <c r="F8" s="12">
        <v>200</v>
      </c>
      <c r="G8" s="1">
        <v>100000</v>
      </c>
      <c r="H8" s="1">
        <v>0</v>
      </c>
      <c r="I8" s="1">
        <v>1</v>
      </c>
      <c r="J8" s="4">
        <v>100000</v>
      </c>
    </row>
    <row r="9" spans="1:10" x14ac:dyDescent="0.3">
      <c r="A9" s="2">
        <v>7</v>
      </c>
      <c r="B9" s="1" t="s">
        <v>12</v>
      </c>
      <c r="C9" s="1" t="s">
        <v>18</v>
      </c>
      <c r="D9" s="1">
        <v>200</v>
      </c>
      <c r="E9" s="1" t="s">
        <v>39</v>
      </c>
      <c r="F9" s="12">
        <v>347</v>
      </c>
      <c r="G9" s="1">
        <v>180000</v>
      </c>
      <c r="H9" s="1">
        <v>0</v>
      </c>
      <c r="I9" s="1">
        <v>0.95</v>
      </c>
      <c r="J9" s="4">
        <v>171000</v>
      </c>
    </row>
    <row r="10" spans="1:10" x14ac:dyDescent="0.3">
      <c r="A10" s="2">
        <v>10</v>
      </c>
      <c r="B10" s="1" t="s">
        <v>15</v>
      </c>
      <c r="C10" s="1" t="s">
        <v>19</v>
      </c>
      <c r="D10" s="1">
        <v>50</v>
      </c>
      <c r="E10" s="1" t="s">
        <v>37</v>
      </c>
      <c r="F10" s="12">
        <v>200</v>
      </c>
      <c r="G10" s="1">
        <v>100000</v>
      </c>
      <c r="H10" s="1">
        <v>0</v>
      </c>
      <c r="I10" s="1">
        <v>1</v>
      </c>
      <c r="J10" s="4">
        <v>100000</v>
      </c>
    </row>
  </sheetData>
  <mergeCells count="4">
    <mergeCell ref="A1:J1"/>
    <mergeCell ref="A2:J2"/>
    <mergeCell ref="A3:C3"/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D166-2604-49C6-998D-7859AA67F4EF}">
  <dimension ref="A1:J7"/>
  <sheetViews>
    <sheetView workbookViewId="0">
      <selection activeCell="D15" sqref="D15"/>
    </sheetView>
  </sheetViews>
  <sheetFormatPr defaultRowHeight="14.4" x14ac:dyDescent="0.3"/>
  <cols>
    <col min="2" max="2" width="21" bestFit="1" customWidth="1"/>
    <col min="5" max="5" width="15.88671875" bestFit="1" customWidth="1"/>
    <col min="6" max="6" width="13.33203125" bestFit="1" customWidth="1"/>
  </cols>
  <sheetData>
    <row r="1" spans="1:10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7"/>
    </row>
    <row r="3" spans="1:10" x14ac:dyDescent="0.3">
      <c r="A3" s="22" t="s">
        <v>2</v>
      </c>
      <c r="B3" s="23"/>
      <c r="C3" s="23"/>
      <c r="D3" s="8"/>
      <c r="E3" s="23" t="s">
        <v>41</v>
      </c>
      <c r="F3" s="23"/>
      <c r="G3" s="23"/>
      <c r="H3" s="23"/>
      <c r="I3" s="23"/>
      <c r="J3" s="27"/>
    </row>
    <row r="4" spans="1:10" x14ac:dyDescent="0.3">
      <c r="A4" s="9" t="s">
        <v>3</v>
      </c>
      <c r="B4" s="10" t="s">
        <v>4</v>
      </c>
      <c r="C4" s="10" t="s">
        <v>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40</v>
      </c>
      <c r="J4" s="11" t="s">
        <v>25</v>
      </c>
    </row>
    <row r="5" spans="1:10" x14ac:dyDescent="0.3">
      <c r="A5" s="2">
        <v>2</v>
      </c>
      <c r="B5" s="1" t="s">
        <v>7</v>
      </c>
      <c r="C5" s="1" t="s">
        <v>17</v>
      </c>
      <c r="D5" s="1">
        <v>20</v>
      </c>
      <c r="E5" s="1" t="s">
        <v>36</v>
      </c>
      <c r="F5" s="1" t="s">
        <v>42</v>
      </c>
      <c r="G5" s="1">
        <v>155000</v>
      </c>
      <c r="H5" s="1">
        <v>50000</v>
      </c>
      <c r="I5" s="1">
        <v>1</v>
      </c>
      <c r="J5" s="4">
        <v>205000</v>
      </c>
    </row>
    <row r="6" spans="1:10" x14ac:dyDescent="0.3">
      <c r="A6" s="2">
        <v>8</v>
      </c>
      <c r="B6" s="1" t="s">
        <v>13</v>
      </c>
      <c r="C6" s="1" t="s">
        <v>17</v>
      </c>
      <c r="D6" s="1">
        <v>30</v>
      </c>
      <c r="E6" s="1" t="s">
        <v>36</v>
      </c>
      <c r="F6" s="1" t="s">
        <v>42</v>
      </c>
      <c r="G6" s="1">
        <v>155000</v>
      </c>
      <c r="H6" s="1">
        <v>50000</v>
      </c>
      <c r="I6" s="1">
        <v>0.95</v>
      </c>
      <c r="J6" s="4">
        <v>194750</v>
      </c>
    </row>
    <row r="7" spans="1:10" x14ac:dyDescent="0.3">
      <c r="A7" s="2">
        <v>9</v>
      </c>
      <c r="B7" s="1" t="s">
        <v>14</v>
      </c>
      <c r="C7" s="1" t="s">
        <v>17</v>
      </c>
      <c r="D7" s="1">
        <v>45</v>
      </c>
      <c r="E7" s="1" t="s">
        <v>36</v>
      </c>
      <c r="F7" s="1" t="s">
        <v>42</v>
      </c>
      <c r="G7" s="1">
        <v>155000</v>
      </c>
      <c r="H7" s="1">
        <v>50000</v>
      </c>
      <c r="I7" s="1">
        <v>0.95</v>
      </c>
      <c r="J7" s="4">
        <v>194750</v>
      </c>
    </row>
  </sheetData>
  <mergeCells count="4">
    <mergeCell ref="A1:J1"/>
    <mergeCell ref="A2:J2"/>
    <mergeCell ref="A3:C3"/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Rút trích 2</vt:lpstr>
      <vt:lpstr>Rút trích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2021-06-26T02:29:12Z</dcterms:created>
  <dcterms:modified xsi:type="dcterms:W3CDTF">2021-06-26T04:04:19Z</dcterms:modified>
</cp:coreProperties>
</file>