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Versions\GMS_Pro_2.1\Szenario\"/>
    </mc:Choice>
  </mc:AlternateContent>
  <xr:revisionPtr revIDLastSave="0" documentId="13_ncr:1_{851F6F0A-CD12-40F2-9055-6976C8D9A648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Übersicht" sheetId="82" r:id="rId1"/>
    <sheet name="Volkswirtschaft" sheetId="85" r:id="rId2"/>
    <sheet name="Absatzmärkte" sheetId="48" r:id="rId3"/>
    <sheet name="Vorräte" sheetId="84" r:id="rId4"/>
    <sheet name="Fertigung" sheetId="58" r:id="rId5"/>
    <sheet name="Personal" sheetId="87" r:id="rId6"/>
    <sheet name="Materielles AV" sheetId="6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84" l="1"/>
  <c r="P24" i="84"/>
  <c r="K19" i="84" l="1"/>
  <c r="K12" i="84"/>
  <c r="K24" i="84" l="1"/>
  <c r="L24" i="84"/>
  <c r="M47" i="84"/>
  <c r="G47" i="84" l="1"/>
  <c r="P7" i="58" l="1"/>
  <c r="P13" i="58"/>
  <c r="Q7" i="62"/>
  <c r="P28" i="62"/>
  <c r="P21" i="62"/>
  <c r="P14" i="62"/>
  <c r="K16" i="85" l="1"/>
  <c r="J16" i="85"/>
  <c r="H16" i="85"/>
  <c r="O16" i="85"/>
  <c r="Q18" i="87"/>
  <c r="N18" i="87"/>
  <c r="M10" i="87"/>
  <c r="N11" i="87"/>
  <c r="N17" i="87" l="1"/>
  <c r="N7" i="62"/>
  <c r="M13" i="87" l="1"/>
  <c r="M20" i="87"/>
  <c r="O20" i="87"/>
  <c r="L5" i="87"/>
  <c r="L6" i="87"/>
  <c r="L7" i="87"/>
  <c r="L13" i="58"/>
  <c r="L7" i="58"/>
  <c r="M21" i="48" l="1"/>
  <c r="K17" i="48"/>
  <c r="J13" i="48"/>
  <c r="M35" i="48" l="1"/>
  <c r="N35" i="48"/>
  <c r="I27" i="48"/>
  <c r="J27" i="48"/>
  <c r="K27" i="48"/>
  <c r="L27" i="48"/>
  <c r="M27" i="48"/>
  <c r="N27" i="48"/>
  <c r="H33" i="62"/>
  <c r="I33" i="62" s="1"/>
  <c r="J33" i="62" s="1"/>
  <c r="K33" i="62" s="1"/>
  <c r="L33" i="62" s="1"/>
  <c r="M33" i="62" s="1"/>
  <c r="N33" i="62" s="1"/>
  <c r="H30" i="62"/>
  <c r="I30" i="62" s="1"/>
  <c r="J30" i="62" s="1"/>
  <c r="K30" i="62" s="1"/>
  <c r="L30" i="62" s="1"/>
  <c r="M30" i="62" s="1"/>
  <c r="N30" i="62" s="1"/>
  <c r="I29" i="62"/>
  <c r="J29" i="62" s="1"/>
  <c r="K29" i="62" s="1"/>
  <c r="L29" i="62" s="1"/>
  <c r="M29" i="62" s="1"/>
  <c r="N29" i="62" s="1"/>
  <c r="H29" i="62"/>
  <c r="H28" i="62"/>
  <c r="I28" i="62" s="1"/>
  <c r="J28" i="62" s="1"/>
  <c r="K28" i="62" s="1"/>
  <c r="L28" i="62" s="1"/>
  <c r="M28" i="62" s="1"/>
  <c r="N28" i="62" s="1"/>
  <c r="H27" i="62"/>
  <c r="I27" i="62" s="1"/>
  <c r="J27" i="62" s="1"/>
  <c r="K27" i="62" s="1"/>
  <c r="L27" i="62" s="1"/>
  <c r="M27" i="62" s="1"/>
  <c r="N27" i="62" s="1"/>
  <c r="H26" i="62"/>
  <c r="I26" i="62" s="1"/>
  <c r="J26" i="62" s="1"/>
  <c r="K26" i="62" s="1"/>
  <c r="L26" i="62" s="1"/>
  <c r="M26" i="62" s="1"/>
  <c r="N26" i="62" s="1"/>
  <c r="L25" i="62"/>
  <c r="I25" i="62"/>
  <c r="H25" i="62"/>
  <c r="N24" i="62"/>
  <c r="M24" i="62"/>
  <c r="L24" i="62"/>
  <c r="K24" i="62"/>
  <c r="J24" i="62"/>
  <c r="I24" i="62"/>
  <c r="H23" i="62"/>
  <c r="I23" i="62" s="1"/>
  <c r="J23" i="62" s="1"/>
  <c r="K23" i="62" s="1"/>
  <c r="L23" i="62" s="1"/>
  <c r="M23" i="62" s="1"/>
  <c r="N23" i="62" s="1"/>
  <c r="I22" i="62"/>
  <c r="J22" i="62" s="1"/>
  <c r="K22" i="62" s="1"/>
  <c r="L22" i="62" s="1"/>
  <c r="M22" i="62" s="1"/>
  <c r="N22" i="62" s="1"/>
  <c r="H22" i="62"/>
  <c r="H21" i="62"/>
  <c r="I21" i="62" s="1"/>
  <c r="J21" i="62" s="1"/>
  <c r="K21" i="62" s="1"/>
  <c r="L21" i="62" s="1"/>
  <c r="M21" i="62" s="1"/>
  <c r="N21" i="62" s="1"/>
  <c r="H20" i="62"/>
  <c r="I20" i="62" s="1"/>
  <c r="J20" i="62" s="1"/>
  <c r="K20" i="62" s="1"/>
  <c r="L20" i="62" s="1"/>
  <c r="M20" i="62" s="1"/>
  <c r="N20" i="62" s="1"/>
  <c r="H19" i="62"/>
  <c r="I19" i="62" s="1"/>
  <c r="J19" i="62" s="1"/>
  <c r="K19" i="62" s="1"/>
  <c r="L19" i="62" s="1"/>
  <c r="M19" i="62" s="1"/>
  <c r="N19" i="62" s="1"/>
  <c r="L18" i="62"/>
  <c r="J18" i="62"/>
  <c r="H18" i="62"/>
  <c r="N17" i="62"/>
  <c r="M17" i="62"/>
  <c r="L17" i="62"/>
  <c r="K17" i="62"/>
  <c r="J17" i="62"/>
  <c r="I17" i="62"/>
  <c r="H16" i="62"/>
  <c r="I16" i="62" s="1"/>
  <c r="J16" i="62" s="1"/>
  <c r="K16" i="62" s="1"/>
  <c r="L16" i="62" s="1"/>
  <c r="M16" i="62" s="1"/>
  <c r="N16" i="62" s="1"/>
  <c r="I15" i="62"/>
  <c r="J15" i="62" s="1"/>
  <c r="K15" i="62" s="1"/>
  <c r="L15" i="62" s="1"/>
  <c r="M15" i="62" s="1"/>
  <c r="N15" i="62" s="1"/>
  <c r="H15" i="62"/>
  <c r="H14" i="62"/>
  <c r="I14" i="62" s="1"/>
  <c r="J14" i="62" s="1"/>
  <c r="K14" i="62" s="1"/>
  <c r="L14" i="62" s="1"/>
  <c r="M14" i="62" s="1"/>
  <c r="N14" i="62" s="1"/>
  <c r="H13" i="62"/>
  <c r="I13" i="62" s="1"/>
  <c r="J13" i="62" s="1"/>
  <c r="K13" i="62" s="1"/>
  <c r="L13" i="62" s="1"/>
  <c r="M13" i="62" s="1"/>
  <c r="N13" i="62" s="1"/>
  <c r="H12" i="62"/>
  <c r="I12" i="62" s="1"/>
  <c r="J12" i="62" s="1"/>
  <c r="K12" i="62" s="1"/>
  <c r="L12" i="62" s="1"/>
  <c r="M12" i="62" s="1"/>
  <c r="N12" i="62" s="1"/>
  <c r="L11" i="62"/>
  <c r="I11" i="62"/>
  <c r="H11" i="62"/>
  <c r="N10" i="62"/>
  <c r="M10" i="62"/>
  <c r="L10" i="62"/>
  <c r="K10" i="62"/>
  <c r="J10" i="62"/>
  <c r="I10" i="62"/>
  <c r="M7" i="62"/>
  <c r="L7" i="62"/>
  <c r="I7" i="62"/>
  <c r="J7" i="62" s="1"/>
  <c r="H7" i="62"/>
  <c r="L6" i="62"/>
  <c r="M6" i="62" s="1"/>
  <c r="N6" i="62" s="1"/>
  <c r="J5" i="62"/>
  <c r="K5" i="62" s="1"/>
  <c r="L5" i="62" s="1"/>
  <c r="M5" i="62" s="1"/>
  <c r="I5" i="62"/>
  <c r="H5" i="62"/>
  <c r="N22" i="87" l="1"/>
  <c r="M22" i="87"/>
  <c r="L22" i="87"/>
  <c r="K22" i="87"/>
  <c r="J22" i="87"/>
  <c r="I22" i="87"/>
  <c r="H20" i="87"/>
  <c r="I20" i="87" s="1"/>
  <c r="J20" i="87" s="1"/>
  <c r="K20" i="87" s="1"/>
  <c r="L20" i="87" s="1"/>
  <c r="H19" i="87"/>
  <c r="I19" i="87" s="1"/>
  <c r="J19" i="87" s="1"/>
  <c r="L18" i="87"/>
  <c r="H18" i="87"/>
  <c r="I18" i="87" s="1"/>
  <c r="J18" i="87" s="1"/>
  <c r="H17" i="87"/>
  <c r="I17" i="87" s="1"/>
  <c r="J17" i="87" s="1"/>
  <c r="K17" i="87" s="1"/>
  <c r="L17" i="87" s="1"/>
  <c r="H16" i="87"/>
  <c r="I16" i="87" s="1"/>
  <c r="J16" i="87" s="1"/>
  <c r="K16" i="87" s="1"/>
  <c r="L16" i="87" s="1"/>
  <c r="M16" i="87" s="1"/>
  <c r="N16" i="87" s="1"/>
  <c r="H15" i="87"/>
  <c r="I15" i="87" s="1"/>
  <c r="J15" i="87" s="1"/>
  <c r="K15" i="87" s="1"/>
  <c r="L15" i="87" s="1"/>
  <c r="M15" i="87" s="1"/>
  <c r="N15" i="87" s="1"/>
  <c r="I14" i="87"/>
  <c r="J14" i="87" s="1"/>
  <c r="K14" i="87" s="1"/>
  <c r="L14" i="87" s="1"/>
  <c r="M14" i="87" s="1"/>
  <c r="N14" i="87" s="1"/>
  <c r="H14" i="87"/>
  <c r="H13" i="87"/>
  <c r="I13" i="87" s="1"/>
  <c r="J13" i="87" s="1"/>
  <c r="K13" i="87" s="1"/>
  <c r="L13" i="87" s="1"/>
  <c r="G12" i="87"/>
  <c r="I11" i="87"/>
  <c r="J11" i="87" s="1"/>
  <c r="K11" i="87" s="1"/>
  <c r="L11" i="87" s="1"/>
  <c r="M11" i="87" s="1"/>
  <c r="H11" i="87"/>
  <c r="H10" i="87"/>
  <c r="H12" i="87" s="1"/>
  <c r="N9" i="87"/>
  <c r="M9" i="87"/>
  <c r="L9" i="87"/>
  <c r="K9" i="87"/>
  <c r="J9" i="87"/>
  <c r="I9" i="87"/>
  <c r="O21" i="48"/>
  <c r="M17" i="48"/>
  <c r="L13" i="48"/>
  <c r="M13" i="48" s="1"/>
  <c r="N13" i="48" s="1"/>
  <c r="M19" i="84"/>
  <c r="F28" i="48"/>
  <c r="H9" i="48"/>
  <c r="H28" i="48" s="1"/>
  <c r="G9" i="48"/>
  <c r="F9" i="48"/>
  <c r="N21" i="85"/>
  <c r="M21" i="85"/>
  <c r="L21" i="85"/>
  <c r="K21" i="85"/>
  <c r="J21" i="85"/>
  <c r="I21" i="85"/>
  <c r="H21" i="85"/>
  <c r="G21" i="85"/>
  <c r="F21" i="85"/>
  <c r="N20" i="85"/>
  <c r="M20" i="85"/>
  <c r="L20" i="85"/>
  <c r="K20" i="85"/>
  <c r="J20" i="85"/>
  <c r="I20" i="85"/>
  <c r="H20" i="85"/>
  <c r="G20" i="85"/>
  <c r="F20" i="85"/>
  <c r="N19" i="85"/>
  <c r="M19" i="85"/>
  <c r="L19" i="85"/>
  <c r="K19" i="85"/>
  <c r="J19" i="85"/>
  <c r="I19" i="85"/>
  <c r="H19" i="85"/>
  <c r="G19" i="85"/>
  <c r="F19" i="85"/>
  <c r="N18" i="85"/>
  <c r="M18" i="85"/>
  <c r="L18" i="85"/>
  <c r="K18" i="85"/>
  <c r="J18" i="85"/>
  <c r="I18" i="85"/>
  <c r="H18" i="85"/>
  <c r="G18" i="85"/>
  <c r="F18" i="85"/>
  <c r="N17" i="85"/>
  <c r="M17" i="85"/>
  <c r="L17" i="85"/>
  <c r="K17" i="85"/>
  <c r="J17" i="85"/>
  <c r="I17" i="85"/>
  <c r="H17" i="85"/>
  <c r="G17" i="85"/>
  <c r="F17" i="85"/>
  <c r="N13" i="85"/>
  <c r="M13" i="85"/>
  <c r="L13" i="85"/>
  <c r="K13" i="85"/>
  <c r="J13" i="85"/>
  <c r="I13" i="85"/>
  <c r="H13" i="85"/>
  <c r="G13" i="85"/>
  <c r="H12" i="85"/>
  <c r="I12" i="85" s="1"/>
  <c r="J12" i="85" s="1"/>
  <c r="K12" i="85" s="1"/>
  <c r="L12" i="85" s="1"/>
  <c r="M12" i="85" s="1"/>
  <c r="N12" i="85" s="1"/>
  <c r="H11" i="85"/>
  <c r="I11" i="85" s="1"/>
  <c r="J11" i="85" s="1"/>
  <c r="K11" i="85" s="1"/>
  <c r="L11" i="85" s="1"/>
  <c r="I9" i="85"/>
  <c r="J9" i="85" s="1"/>
  <c r="K9" i="85" s="1"/>
  <c r="L9" i="85" s="1"/>
  <c r="M9" i="85" s="1"/>
  <c r="N9" i="85" s="1"/>
  <c r="G9" i="85"/>
  <c r="F9" i="85"/>
  <c r="I7" i="85"/>
  <c r="J7" i="85" s="1"/>
  <c r="K7" i="85" s="1"/>
  <c r="L7" i="85" s="1"/>
  <c r="M7" i="85" s="1"/>
  <c r="N7" i="85" s="1"/>
  <c r="G7" i="85"/>
  <c r="F7" i="85"/>
  <c r="N17" i="48" l="1"/>
  <c r="M36" i="48"/>
  <c r="I10" i="87"/>
  <c r="I9" i="48"/>
  <c r="O17" i="48" l="1"/>
  <c r="N36" i="48"/>
  <c r="I12" i="87"/>
  <c r="J10" i="87"/>
  <c r="I28" i="48"/>
  <c r="J9" i="48"/>
  <c r="P17" i="48" l="1"/>
  <c r="K10" i="87"/>
  <c r="J12" i="87"/>
  <c r="J28" i="48"/>
  <c r="K9" i="48"/>
  <c r="Q17" i="48" l="1"/>
  <c r="L10" i="87"/>
  <c r="K12" i="87"/>
  <c r="K28" i="48"/>
  <c r="L9" i="48"/>
  <c r="R17" i="48" l="1"/>
  <c r="L12" i="87"/>
  <c r="L28" i="48"/>
  <c r="M9" i="48"/>
  <c r="M12" i="87" l="1"/>
  <c r="N10" i="87"/>
  <c r="N12" i="87" s="1"/>
  <c r="M28" i="48"/>
  <c r="N9" i="48"/>
  <c r="N28" i="48" s="1"/>
  <c r="R11" i="85" l="1"/>
  <c r="Q11" i="85"/>
  <c r="O33" i="62"/>
  <c r="P33" i="62" s="1"/>
  <c r="Q33" i="62" s="1"/>
  <c r="R33" i="62" s="1"/>
  <c r="H6" i="84" l="1"/>
  <c r="M42" i="84"/>
  <c r="G42" i="84"/>
  <c r="H45" i="84"/>
  <c r="I45" i="84" s="1"/>
  <c r="J45" i="84" s="1"/>
  <c r="K45" i="84" s="1"/>
  <c r="L45" i="84" s="1"/>
  <c r="N45" i="84" s="1"/>
  <c r="O45" i="84" s="1"/>
  <c r="P45" i="84" s="1"/>
  <c r="Q45" i="84" s="1"/>
  <c r="R45" i="84" s="1"/>
  <c r="R47" i="84" s="1"/>
  <c r="N44" i="84"/>
  <c r="O44" i="84" s="1"/>
  <c r="P44" i="84" s="1"/>
  <c r="Q44" i="84" s="1"/>
  <c r="R44" i="84" s="1"/>
  <c r="H44" i="84"/>
  <c r="I44" i="84" s="1"/>
  <c r="J44" i="84" s="1"/>
  <c r="K44" i="84" s="1"/>
  <c r="L44" i="84" s="1"/>
  <c r="H46" i="84"/>
  <c r="I46" i="84" s="1"/>
  <c r="J46" i="84" s="1"/>
  <c r="K46" i="84" s="1"/>
  <c r="L46" i="84" s="1"/>
  <c r="N46" i="84" s="1"/>
  <c r="O46" i="84" s="1"/>
  <c r="P46" i="84" s="1"/>
  <c r="Q46" i="84" s="1"/>
  <c r="R46" i="84" s="1"/>
  <c r="N43" i="84"/>
  <c r="O43" i="84" s="1"/>
  <c r="P43" i="84" s="1"/>
  <c r="Q43" i="84" s="1"/>
  <c r="R43" i="84" s="1"/>
  <c r="H43" i="84"/>
  <c r="I43" i="84" s="1"/>
  <c r="J43" i="84" s="1"/>
  <c r="K43" i="84" s="1"/>
  <c r="L43" i="84" s="1"/>
  <c r="N40" i="84"/>
  <c r="O40" i="84" s="1"/>
  <c r="P40" i="84" s="1"/>
  <c r="Q40" i="84" s="1"/>
  <c r="R40" i="84" s="1"/>
  <c r="R42" i="84" s="1"/>
  <c r="H40" i="84"/>
  <c r="I40" i="84" s="1"/>
  <c r="J40" i="84" s="1"/>
  <c r="K40" i="84" s="1"/>
  <c r="L40" i="84" s="1"/>
  <c r="L42" i="84" s="1"/>
  <c r="N39" i="84"/>
  <c r="O39" i="84" s="1"/>
  <c r="P39" i="84" s="1"/>
  <c r="Q39" i="84" s="1"/>
  <c r="R39" i="84" s="1"/>
  <c r="H39" i="84"/>
  <c r="I39" i="84" s="1"/>
  <c r="J39" i="84" s="1"/>
  <c r="K39" i="84" s="1"/>
  <c r="L39" i="84" s="1"/>
  <c r="J42" i="84" l="1"/>
  <c r="O42" i="84"/>
  <c r="I42" i="84"/>
  <c r="H42" i="84"/>
  <c r="K42" i="84"/>
  <c r="J47" i="84"/>
  <c r="N47" i="84"/>
  <c r="K47" i="84"/>
  <c r="O47" i="84"/>
  <c r="H47" i="84"/>
  <c r="L47" i="84"/>
  <c r="P47" i="84"/>
  <c r="I47" i="84"/>
  <c r="Q47" i="84"/>
  <c r="N42" i="84"/>
  <c r="Q42" i="84"/>
  <c r="P42" i="84"/>
  <c r="P22" i="87"/>
  <c r="O22" i="87"/>
  <c r="Q20" i="87"/>
  <c r="R20" i="87" s="1"/>
  <c r="Q19" i="87"/>
  <c r="R19" i="87" s="1"/>
  <c r="R18" i="87"/>
  <c r="Q17" i="87"/>
  <c r="R17" i="87" s="1"/>
  <c r="O16" i="87"/>
  <c r="P16" i="87" s="1"/>
  <c r="Q16" i="87" s="1"/>
  <c r="R16" i="87" s="1"/>
  <c r="O15" i="87"/>
  <c r="P15" i="87" s="1"/>
  <c r="Q15" i="87" s="1"/>
  <c r="R15" i="87" s="1"/>
  <c r="O14" i="87"/>
  <c r="P14" i="87" s="1"/>
  <c r="Q14" i="87" s="1"/>
  <c r="R14" i="87" s="1"/>
  <c r="O13" i="87"/>
  <c r="Q13" i="87" s="1"/>
  <c r="R13" i="87" s="1"/>
  <c r="P11" i="87"/>
  <c r="Q11" i="87" s="1"/>
  <c r="R11" i="87" s="1"/>
  <c r="P9" i="87"/>
  <c r="O9" i="87"/>
  <c r="P7" i="87"/>
  <c r="Q7" i="87" s="1"/>
  <c r="R7" i="87" s="1"/>
  <c r="N7" i="87"/>
  <c r="K7" i="87"/>
  <c r="H7" i="87"/>
  <c r="I7" i="87" s="1"/>
  <c r="P6" i="87"/>
  <c r="Q6" i="87" s="1"/>
  <c r="R6" i="87" s="1"/>
  <c r="N6" i="87"/>
  <c r="K6" i="87"/>
  <c r="H6" i="87"/>
  <c r="I6" i="87" s="1"/>
  <c r="P5" i="87"/>
  <c r="Q5" i="87" s="1"/>
  <c r="R5" i="87" s="1"/>
  <c r="N5" i="87"/>
  <c r="K5" i="87"/>
  <c r="H5" i="87"/>
  <c r="I5" i="87" s="1"/>
  <c r="R2" i="87"/>
  <c r="H7" i="84"/>
  <c r="H8" i="84" s="1"/>
  <c r="H9" i="84" s="1"/>
  <c r="H5" i="84"/>
  <c r="O10" i="87" l="1"/>
  <c r="O12" i="87" s="1"/>
  <c r="P10" i="87" l="1"/>
  <c r="Q10" i="87" s="1"/>
  <c r="P12" i="87"/>
  <c r="R21" i="85"/>
  <c r="Q21" i="85"/>
  <c r="P21" i="85"/>
  <c r="R20" i="85"/>
  <c r="Q20" i="85"/>
  <c r="P20" i="85"/>
  <c r="R19" i="85"/>
  <c r="Q19" i="85"/>
  <c r="P19" i="85"/>
  <c r="R18" i="85"/>
  <c r="Q18" i="85"/>
  <c r="P18" i="85"/>
  <c r="R17" i="85"/>
  <c r="Q17" i="85"/>
  <c r="P17" i="85"/>
  <c r="R13" i="85"/>
  <c r="Q13" i="85"/>
  <c r="P13" i="85"/>
  <c r="O13" i="85"/>
  <c r="O12" i="85"/>
  <c r="P12" i="85" s="1"/>
  <c r="Q12" i="85" s="1"/>
  <c r="R12" i="85" s="1"/>
  <c r="O7" i="85"/>
  <c r="P7" i="85" s="1"/>
  <c r="Q7" i="85" s="1"/>
  <c r="R7" i="85" s="1"/>
  <c r="R2" i="85"/>
  <c r="Q12" i="87" l="1"/>
  <c r="R10" i="87"/>
  <c r="R12" i="87" s="1"/>
  <c r="P5" i="84"/>
  <c r="I5" i="84"/>
  <c r="G5" i="84"/>
  <c r="Q6" i="84"/>
  <c r="R6" i="84" s="1"/>
  <c r="R7" i="84" s="1"/>
  <c r="R8" i="84" s="1"/>
  <c r="R9" i="84" s="1"/>
  <c r="J6" i="84"/>
  <c r="J7" i="84" s="1"/>
  <c r="J8" i="84" s="1"/>
  <c r="J9" i="84" s="1"/>
  <c r="D8" i="84"/>
  <c r="D9" i="84" s="1"/>
  <c r="B9" i="84" s="1"/>
  <c r="D7" i="84"/>
  <c r="B8" i="84" s="1"/>
  <c r="D6" i="84"/>
  <c r="D12" i="84"/>
  <c r="P7" i="84"/>
  <c r="P8" i="84" s="1"/>
  <c r="P9" i="84" s="1"/>
  <c r="G7" i="84"/>
  <c r="G8" i="84" s="1"/>
  <c r="G9" i="84" s="1"/>
  <c r="I7" i="84"/>
  <c r="I8" i="84" s="1"/>
  <c r="I9" i="84" s="1"/>
  <c r="N41" i="84"/>
  <c r="O41" i="84" s="1"/>
  <c r="P41" i="84" s="1"/>
  <c r="Q41" i="84" s="1"/>
  <c r="R41" i="84" s="1"/>
  <c r="H41" i="84"/>
  <c r="I41" i="84" s="1"/>
  <c r="J41" i="84" s="1"/>
  <c r="K41" i="84" s="1"/>
  <c r="L41" i="84" s="1"/>
  <c r="N38" i="84"/>
  <c r="O38" i="84" s="1"/>
  <c r="P38" i="84" s="1"/>
  <c r="Q38" i="84" s="1"/>
  <c r="R38" i="84" s="1"/>
  <c r="H38" i="84"/>
  <c r="I38" i="84" s="1"/>
  <c r="J38" i="84" s="1"/>
  <c r="K38" i="84" s="1"/>
  <c r="L38" i="84" s="1"/>
  <c r="H34" i="84"/>
  <c r="I34" i="84" s="1"/>
  <c r="J34" i="84" s="1"/>
  <c r="K34" i="84" s="1"/>
  <c r="L34" i="84" s="1"/>
  <c r="M34" i="84" s="1"/>
  <c r="N34" i="84" s="1"/>
  <c r="O34" i="84" s="1"/>
  <c r="P34" i="84" s="1"/>
  <c r="Q34" i="84" s="1"/>
  <c r="R34" i="84" s="1"/>
  <c r="H33" i="84"/>
  <c r="I33" i="84" s="1"/>
  <c r="J33" i="84" s="1"/>
  <c r="K33" i="84" s="1"/>
  <c r="L33" i="84" s="1"/>
  <c r="M33" i="84" s="1"/>
  <c r="N33" i="84" s="1"/>
  <c r="O33" i="84" s="1"/>
  <c r="P33" i="84" s="1"/>
  <c r="Q33" i="84" s="1"/>
  <c r="R33" i="84" s="1"/>
  <c r="H32" i="84"/>
  <c r="I32" i="84" s="1"/>
  <c r="J32" i="84" s="1"/>
  <c r="K32" i="84" s="1"/>
  <c r="L32" i="84" s="1"/>
  <c r="M32" i="84" s="1"/>
  <c r="N32" i="84" s="1"/>
  <c r="O32" i="84" s="1"/>
  <c r="P32" i="84" s="1"/>
  <c r="Q32" i="84" s="1"/>
  <c r="R32" i="84" s="1"/>
  <c r="H31" i="84"/>
  <c r="I31" i="84" s="1"/>
  <c r="J31" i="84" s="1"/>
  <c r="K31" i="84" s="1"/>
  <c r="L31" i="84" s="1"/>
  <c r="M31" i="84" s="1"/>
  <c r="N31" i="84" s="1"/>
  <c r="O31" i="84" s="1"/>
  <c r="P31" i="84" s="1"/>
  <c r="Q31" i="84" s="1"/>
  <c r="R31" i="84" s="1"/>
  <c r="H29" i="84"/>
  <c r="I29" i="84" s="1"/>
  <c r="J29" i="84" s="1"/>
  <c r="K29" i="84" s="1"/>
  <c r="L29" i="84" s="1"/>
  <c r="M29" i="84" s="1"/>
  <c r="N29" i="84" s="1"/>
  <c r="O29" i="84" s="1"/>
  <c r="P29" i="84" s="1"/>
  <c r="Q29" i="84" s="1"/>
  <c r="R29" i="84" s="1"/>
  <c r="H28" i="84"/>
  <c r="I28" i="84" s="1"/>
  <c r="J28" i="84" s="1"/>
  <c r="K28" i="84" s="1"/>
  <c r="L28" i="84" s="1"/>
  <c r="M28" i="84" s="1"/>
  <c r="N28" i="84" s="1"/>
  <c r="O28" i="84" s="1"/>
  <c r="P28" i="84" s="1"/>
  <c r="Q28" i="84" s="1"/>
  <c r="R28" i="84" s="1"/>
  <c r="H27" i="84"/>
  <c r="I27" i="84" s="1"/>
  <c r="J27" i="84" s="1"/>
  <c r="K27" i="84" s="1"/>
  <c r="L27" i="84" s="1"/>
  <c r="M27" i="84" s="1"/>
  <c r="N27" i="84" s="1"/>
  <c r="O27" i="84" s="1"/>
  <c r="P27" i="84" s="1"/>
  <c r="Q27" i="84" s="1"/>
  <c r="R27" i="84" s="1"/>
  <c r="D22" i="84"/>
  <c r="D23" i="84" s="1"/>
  <c r="B23" i="84" s="1"/>
  <c r="D21" i="84"/>
  <c r="B22" i="84" s="1"/>
  <c r="P20" i="84"/>
  <c r="P21" i="84" s="1"/>
  <c r="P22" i="84" s="1"/>
  <c r="P23" i="84" s="1"/>
  <c r="O20" i="84"/>
  <c r="O21" i="84" s="1"/>
  <c r="O22" i="84" s="1"/>
  <c r="O23" i="84" s="1"/>
  <c r="N20" i="84"/>
  <c r="N21" i="84" s="1"/>
  <c r="N22" i="84" s="1"/>
  <c r="N23" i="84" s="1"/>
  <c r="K20" i="84"/>
  <c r="K21" i="84" s="1"/>
  <c r="K22" i="84" s="1"/>
  <c r="K23" i="84" s="1"/>
  <c r="J20" i="84"/>
  <c r="J21" i="84" s="1"/>
  <c r="J22" i="84" s="1"/>
  <c r="J23" i="84" s="1"/>
  <c r="G20" i="84"/>
  <c r="G21" i="84" s="1"/>
  <c r="G22" i="84" s="1"/>
  <c r="G23" i="84" s="1"/>
  <c r="D20" i="84"/>
  <c r="B21" i="84" s="1"/>
  <c r="Q19" i="84"/>
  <c r="L18" i="84"/>
  <c r="H19" i="84"/>
  <c r="D19" i="84"/>
  <c r="P18" i="84"/>
  <c r="O18" i="84"/>
  <c r="N18" i="84"/>
  <c r="K18" i="84"/>
  <c r="J18" i="84"/>
  <c r="G18" i="84"/>
  <c r="D15" i="84"/>
  <c r="D16" i="84" s="1"/>
  <c r="B16" i="84" s="1"/>
  <c r="D14" i="84"/>
  <c r="B15" i="84" s="1"/>
  <c r="P13" i="84"/>
  <c r="P14" i="84" s="1"/>
  <c r="P15" i="84" s="1"/>
  <c r="P16" i="84" s="1"/>
  <c r="O13" i="84"/>
  <c r="O14" i="84" s="1"/>
  <c r="O15" i="84" s="1"/>
  <c r="O16" i="84" s="1"/>
  <c r="N13" i="84"/>
  <c r="N14" i="84" s="1"/>
  <c r="N15" i="84" s="1"/>
  <c r="N16" i="84" s="1"/>
  <c r="L13" i="84"/>
  <c r="L14" i="84" s="1"/>
  <c r="L15" i="84" s="1"/>
  <c r="L16" i="84" s="1"/>
  <c r="K13" i="84"/>
  <c r="K14" i="84" s="1"/>
  <c r="K15" i="84" s="1"/>
  <c r="K16" i="84" s="1"/>
  <c r="J13" i="84"/>
  <c r="J14" i="84" s="1"/>
  <c r="J15" i="84" s="1"/>
  <c r="J16" i="84" s="1"/>
  <c r="G13" i="84"/>
  <c r="G14" i="84" s="1"/>
  <c r="G15" i="84" s="1"/>
  <c r="G16" i="84" s="1"/>
  <c r="D13" i="84"/>
  <c r="B14" i="84" s="1"/>
  <c r="Q12" i="84"/>
  <c r="M12" i="84"/>
  <c r="H12" i="84"/>
  <c r="H24" i="84" s="1"/>
  <c r="P11" i="84"/>
  <c r="O11" i="84"/>
  <c r="N11" i="84"/>
  <c r="L11" i="84"/>
  <c r="K11" i="84"/>
  <c r="J11" i="84"/>
  <c r="G11" i="84"/>
  <c r="R2" i="84"/>
  <c r="N24" i="84" l="1"/>
  <c r="M24" i="84"/>
  <c r="Q11" i="84"/>
  <c r="R12" i="84"/>
  <c r="M13" i="84"/>
  <c r="M14" i="84" s="1"/>
  <c r="M15" i="84" s="1"/>
  <c r="M16" i="84" s="1"/>
  <c r="H13" i="84"/>
  <c r="H14" i="84" s="1"/>
  <c r="H15" i="84" s="1"/>
  <c r="H16" i="84" s="1"/>
  <c r="Q20" i="84"/>
  <c r="Q21" i="84" s="1"/>
  <c r="Q22" i="84" s="1"/>
  <c r="Q23" i="84" s="1"/>
  <c r="R19" i="84"/>
  <c r="I19" i="84"/>
  <c r="I20" i="84" s="1"/>
  <c r="I21" i="84" s="1"/>
  <c r="I22" i="84" s="1"/>
  <c r="I23" i="84" s="1"/>
  <c r="H18" i="84"/>
  <c r="B13" i="84"/>
  <c r="B12" i="84"/>
  <c r="B20" i="84"/>
  <c r="B19" i="84"/>
  <c r="B7" i="84"/>
  <c r="B6" i="84"/>
  <c r="Q5" i="84"/>
  <c r="J5" i="84"/>
  <c r="R5" i="84"/>
  <c r="Q7" i="84"/>
  <c r="Q8" i="84" s="1"/>
  <c r="Q9" i="84" s="1"/>
  <c r="M11" i="84"/>
  <c r="Q18" i="84"/>
  <c r="H20" i="84"/>
  <c r="H21" i="84" s="1"/>
  <c r="H22" i="84" s="1"/>
  <c r="H23" i="84" s="1"/>
  <c r="K6" i="84"/>
  <c r="K5" i="84" s="1"/>
  <c r="H11" i="84"/>
  <c r="I12" i="84"/>
  <c r="Q13" i="84"/>
  <c r="Q14" i="84" s="1"/>
  <c r="Q15" i="84" s="1"/>
  <c r="Q16" i="84" s="1"/>
  <c r="L20" i="84"/>
  <c r="L21" i="84" s="1"/>
  <c r="L22" i="84" s="1"/>
  <c r="L23" i="84" s="1"/>
  <c r="I24" i="84" l="1"/>
  <c r="J24" i="84"/>
  <c r="I18" i="84"/>
  <c r="R11" i="84"/>
  <c r="R13" i="84"/>
  <c r="R14" i="84" s="1"/>
  <c r="R15" i="84" s="1"/>
  <c r="R16" i="84" s="1"/>
  <c r="R18" i="84"/>
  <c r="R20" i="84"/>
  <c r="R21" i="84" s="1"/>
  <c r="R22" i="84" s="1"/>
  <c r="R23" i="84" s="1"/>
  <c r="K7" i="84"/>
  <c r="K8" i="84" s="1"/>
  <c r="K9" i="84" s="1"/>
  <c r="L5" i="84"/>
  <c r="I13" i="84"/>
  <c r="I14" i="84" s="1"/>
  <c r="I15" i="84" s="1"/>
  <c r="I16" i="84" s="1"/>
  <c r="I11" i="84"/>
  <c r="O19" i="62"/>
  <c r="P19" i="62" s="1"/>
  <c r="Q19" i="62" s="1"/>
  <c r="R19" i="62" s="1"/>
  <c r="O26" i="62"/>
  <c r="P26" i="62" s="1"/>
  <c r="Q26" i="62" s="1"/>
  <c r="R26" i="62" s="1"/>
  <c r="O12" i="62"/>
  <c r="P12" i="62" s="1"/>
  <c r="Q12" i="62" s="1"/>
  <c r="R12" i="62" s="1"/>
  <c r="R2" i="62"/>
  <c r="R2" i="58"/>
  <c r="R2" i="48"/>
  <c r="M6" i="84" l="1"/>
  <c r="L7" i="84"/>
  <c r="L8" i="84" s="1"/>
  <c r="L9" i="84" s="1"/>
  <c r="M5" i="84" l="1"/>
  <c r="M7" i="84"/>
  <c r="M8" i="84" s="1"/>
  <c r="M9" i="84" s="1"/>
  <c r="N5" i="84"/>
  <c r="O9" i="85" l="1"/>
  <c r="N7" i="84"/>
  <c r="N8" i="84" s="1"/>
  <c r="N9" i="84" s="1"/>
  <c r="O35" i="48" l="1"/>
  <c r="O36" i="48" s="1"/>
  <c r="O27" i="48"/>
  <c r="P9" i="85"/>
  <c r="P35" i="48" s="1"/>
  <c r="P36" i="48" s="1"/>
  <c r="O7" i="84"/>
  <c r="O8" i="84" s="1"/>
  <c r="O9" i="84" s="1"/>
  <c r="O5" i="84"/>
  <c r="Q9" i="85" l="1"/>
  <c r="Q35" i="48" s="1"/>
  <c r="Q36" i="48" s="1"/>
  <c r="P27" i="48"/>
  <c r="R9" i="85" l="1"/>
  <c r="R35" i="48" s="1"/>
  <c r="R36" i="48" s="1"/>
  <c r="Q27" i="48"/>
  <c r="P21" i="48"/>
  <c r="Q21" i="48" s="1"/>
  <c r="R21" i="48" s="1"/>
  <c r="O13" i="48" l="1"/>
  <c r="P13" i="48" s="1"/>
  <c r="Q13" i="48" s="1"/>
  <c r="R13" i="48" s="1"/>
  <c r="R27" i="48"/>
  <c r="H7" i="58"/>
  <c r="I7" i="58" s="1"/>
  <c r="J7" i="58" s="1"/>
  <c r="K7" i="58" s="1"/>
  <c r="N7" i="58"/>
  <c r="O7" i="58" s="1"/>
  <c r="Q7" i="58"/>
  <c r="R7" i="58" s="1"/>
  <c r="O30" i="62" l="1"/>
  <c r="P30" i="62" s="1"/>
  <c r="Q30" i="62" s="1"/>
  <c r="R30" i="62" s="1"/>
  <c r="O29" i="62"/>
  <c r="P29" i="62" s="1"/>
  <c r="Q29" i="62" s="1"/>
  <c r="R29" i="62" s="1"/>
  <c r="R28" i="62"/>
  <c r="O28" i="62"/>
  <c r="O27" i="62"/>
  <c r="P27" i="62" s="1"/>
  <c r="Q27" i="62" s="1"/>
  <c r="R27" i="62" s="1"/>
  <c r="P25" i="62"/>
  <c r="Q25" i="62" s="1"/>
  <c r="R25" i="62" s="1"/>
  <c r="P24" i="62"/>
  <c r="O24" i="62"/>
  <c r="O23" i="62"/>
  <c r="P23" i="62" s="1"/>
  <c r="Q23" i="62" s="1"/>
  <c r="R23" i="62" s="1"/>
  <c r="O22" i="62"/>
  <c r="P22" i="62" s="1"/>
  <c r="Q22" i="62" s="1"/>
  <c r="R22" i="62" s="1"/>
  <c r="R21" i="62"/>
  <c r="O21" i="62"/>
  <c r="O20" i="62"/>
  <c r="P20" i="62" s="1"/>
  <c r="Q20" i="62" s="1"/>
  <c r="R20" i="62" s="1"/>
  <c r="P18" i="62"/>
  <c r="Q18" i="62" s="1"/>
  <c r="R18" i="62" s="1"/>
  <c r="P17" i="62"/>
  <c r="O17" i="62"/>
  <c r="O16" i="62"/>
  <c r="P16" i="62" s="1"/>
  <c r="Q16" i="62" s="1"/>
  <c r="R16" i="62" s="1"/>
  <c r="O15" i="62"/>
  <c r="P15" i="62" s="1"/>
  <c r="Q15" i="62" s="1"/>
  <c r="R15" i="62" s="1"/>
  <c r="R14" i="62"/>
  <c r="O14" i="62"/>
  <c r="O13" i="62"/>
  <c r="P13" i="62" s="1"/>
  <c r="Q13" i="62" s="1"/>
  <c r="R13" i="62" s="1"/>
  <c r="P11" i="62"/>
  <c r="Q11" i="62" s="1"/>
  <c r="R11" i="62" s="1"/>
  <c r="P10" i="62"/>
  <c r="O10" i="62"/>
  <c r="R7" i="62"/>
  <c r="O7" i="62"/>
  <c r="O6" i="62"/>
  <c r="P6" i="62" s="1"/>
  <c r="Q6" i="62" s="1"/>
  <c r="R6" i="62" s="1"/>
  <c r="P5" i="62"/>
  <c r="Q5" i="62" s="1"/>
  <c r="R5" i="62" s="1"/>
  <c r="H14" i="58"/>
  <c r="I14" i="58" s="1"/>
  <c r="J14" i="58" s="1"/>
  <c r="K14" i="58" s="1"/>
  <c r="L14" i="58" s="1"/>
  <c r="M14" i="58" s="1"/>
  <c r="N14" i="58" s="1"/>
  <c r="O14" i="58" s="1"/>
  <c r="P14" i="58" s="1"/>
  <c r="Q14" i="58" s="1"/>
  <c r="R14" i="58" s="1"/>
  <c r="Q13" i="58"/>
  <c r="R13" i="58" s="1"/>
  <c r="N13" i="58"/>
  <c r="O13" i="58" s="1"/>
  <c r="H13" i="58"/>
  <c r="I13" i="58" s="1"/>
  <c r="J13" i="58" s="1"/>
  <c r="K13" i="58" s="1"/>
  <c r="H12" i="58"/>
  <c r="I12" i="58" s="1"/>
  <c r="J12" i="58" s="1"/>
  <c r="K12" i="58" s="1"/>
  <c r="L12" i="58" s="1"/>
  <c r="M12" i="58" s="1"/>
  <c r="N12" i="58" s="1"/>
  <c r="O12" i="58" s="1"/>
  <c r="P12" i="58" s="1"/>
  <c r="Q12" i="58" s="1"/>
  <c r="R12" i="58" s="1"/>
  <c r="H11" i="58"/>
  <c r="I11" i="58" s="1"/>
  <c r="J11" i="58" s="1"/>
  <c r="K11" i="58" s="1"/>
  <c r="L11" i="58" s="1"/>
  <c r="M11" i="58" s="1"/>
  <c r="N11" i="58" s="1"/>
  <c r="O11" i="58" s="1"/>
  <c r="P11" i="58" s="1"/>
  <c r="Q11" i="58" s="1"/>
  <c r="R11" i="58" s="1"/>
  <c r="P10" i="58"/>
  <c r="O10" i="58"/>
  <c r="N10" i="58"/>
  <c r="M10" i="58"/>
  <c r="L10" i="58"/>
  <c r="K10" i="58"/>
  <c r="J10" i="58"/>
  <c r="I10" i="58"/>
  <c r="H8" i="58"/>
  <c r="I8" i="58" s="1"/>
  <c r="J8" i="58" s="1"/>
  <c r="K8" i="58" s="1"/>
  <c r="L8" i="58" s="1"/>
  <c r="M8" i="58" s="1"/>
  <c r="N8" i="58" s="1"/>
  <c r="O8" i="58" s="1"/>
  <c r="P8" i="58" s="1"/>
  <c r="Q8" i="58" s="1"/>
  <c r="R8" i="58" s="1"/>
  <c r="H6" i="58"/>
  <c r="I6" i="58" s="1"/>
  <c r="J6" i="58" s="1"/>
  <c r="K6" i="58" s="1"/>
  <c r="L6" i="58" s="1"/>
  <c r="M6" i="58" s="1"/>
  <c r="N6" i="58" s="1"/>
  <c r="O6" i="58" s="1"/>
  <c r="P6" i="58" s="1"/>
  <c r="Q6" i="58" s="1"/>
  <c r="R6" i="58" s="1"/>
  <c r="H5" i="58"/>
  <c r="I5" i="58" s="1"/>
  <c r="J5" i="58" s="1"/>
  <c r="K5" i="58" s="1"/>
  <c r="L5" i="58" s="1"/>
  <c r="M5" i="58" s="1"/>
  <c r="N5" i="58" s="1"/>
  <c r="O5" i="58" s="1"/>
  <c r="P5" i="58" s="1"/>
  <c r="Q5" i="58" s="1"/>
  <c r="R5" i="58" s="1"/>
  <c r="O9" i="48" l="1"/>
  <c r="P9" i="48" l="1"/>
  <c r="P28" i="48" s="1"/>
  <c r="O28" i="48"/>
  <c r="Q9" i="48" l="1"/>
  <c r="Q28" i="48" s="1"/>
  <c r="R9" i="48" l="1"/>
  <c r="R28" i="48" s="1"/>
  <c r="M18" i="84"/>
  <c r="M20" i="84"/>
  <c r="M21" i="84" s="1"/>
  <c r="M22" i="84" s="1"/>
  <c r="M23" i="84" s="1"/>
  <c r="O18" i="85" l="1"/>
  <c r="O17" i="85"/>
  <c r="O19" i="85"/>
  <c r="O21" i="85"/>
  <c r="O20" i="85"/>
</calcChain>
</file>

<file path=xl/sharedStrings.xml><?xml version="1.0" encoding="utf-8"?>
<sst xmlns="http://schemas.openxmlformats.org/spreadsheetml/2006/main" count="359" uniqueCount="154">
  <si>
    <t>Vertrieb</t>
  </si>
  <si>
    <t>Verwaltung</t>
  </si>
  <si>
    <t>Fertigung</t>
  </si>
  <si>
    <t>sonstige Fixkosten</t>
  </si>
  <si>
    <t>EUR/Stk.</t>
  </si>
  <si>
    <t>bilanzielle Nutzungsdauer</t>
  </si>
  <si>
    <t>Anschaffungskosten</t>
  </si>
  <si>
    <t>Instandhaltungskosten</t>
  </si>
  <si>
    <t>Fertigungskapazitäten</t>
  </si>
  <si>
    <t>Grundstücke und Gebäude</t>
  </si>
  <si>
    <t>Betriebs- und Geschäftsausstattung</t>
  </si>
  <si>
    <t>Tsd. EUR</t>
  </si>
  <si>
    <t>Anzahl MA</t>
  </si>
  <si>
    <t>Stk.</t>
  </si>
  <si>
    <t>EUR/FCU</t>
  </si>
  <si>
    <t>% p.a.</t>
  </si>
  <si>
    <t>Material</t>
  </si>
  <si>
    <t>Fertigerzeugnisse</t>
  </si>
  <si>
    <t>Tsd.EUR/Lager</t>
  </si>
  <si>
    <t>Marktvolumen</t>
  </si>
  <si>
    <t>Großabnehmer - Preis</t>
  </si>
  <si>
    <t>Großabnehmer - Menge</t>
  </si>
  <si>
    <t>Marktwachstum</t>
  </si>
  <si>
    <t>Transportkosten</t>
  </si>
  <si>
    <t>MA/1000 Stk.</t>
  </si>
  <si>
    <t>Kap./1000 Stk.</t>
  </si>
  <si>
    <t>Express-Lieferung</t>
  </si>
  <si>
    <t>EUR p.a.</t>
  </si>
  <si>
    <t>Lagerkosten</t>
  </si>
  <si>
    <r>
      <t xml:space="preserve">Verkaufserlös </t>
    </r>
    <r>
      <rPr>
        <sz val="9"/>
        <color theme="1"/>
        <rFont val="Calibri"/>
        <family val="2"/>
        <scheme val="minor"/>
      </rPr>
      <t>(in % des Restbuchwertes)</t>
    </r>
  </si>
  <si>
    <t>% RBW</t>
  </si>
  <si>
    <t>Fertigungskoeffizienten</t>
  </si>
  <si>
    <t>Preisindex</t>
  </si>
  <si>
    <t>Zahlungseingang</t>
  </si>
  <si>
    <t>% Erlöse</t>
  </si>
  <si>
    <t>Index</t>
  </si>
  <si>
    <t>Basis-Zinssätze</t>
  </si>
  <si>
    <t>Kontokorrentkredit</t>
  </si>
  <si>
    <t>Ertragsteuersatz</t>
  </si>
  <si>
    <t>%</t>
  </si>
  <si>
    <t>Konjunktur</t>
  </si>
  <si>
    <t>FCU/EUR</t>
  </si>
  <si>
    <t xml:space="preserve">↗  </t>
  </si>
  <si>
    <t xml:space="preserve">↑  </t>
  </si>
  <si>
    <t>EZB-Leitzins</t>
  </si>
  <si>
    <t>Konjunkturausblick</t>
  </si>
  <si>
    <t xml:space="preserve">↘  </t>
  </si>
  <si>
    <t xml:space="preserve">→  </t>
  </si>
  <si>
    <t>Version:</t>
  </si>
  <si>
    <t>Tsd. Stk</t>
  </si>
  <si>
    <t>Marktnachfrage</t>
  </si>
  <si>
    <t>ErweiterungsInvestitionen in Abhängigkeit von Maschinenbestand (Stellplätze)</t>
  </si>
  <si>
    <t>IDEAL</t>
  </si>
  <si>
    <t>↑/↗/→/↘/↓</t>
  </si>
  <si>
    <t>Nebenkosten</t>
  </si>
  <si>
    <t>Volkswirtschaft</t>
  </si>
  <si>
    <t>Einkaufskonditionen</t>
  </si>
  <si>
    <t>Absatzmärkte</t>
  </si>
  <si>
    <r>
      <t xml:space="preserve">Festgeldanlagen </t>
    </r>
    <r>
      <rPr>
        <sz val="9"/>
        <rFont val="Calibri"/>
        <family val="2"/>
        <scheme val="minor"/>
      </rPr>
      <t>(kurzfristig: 1P)</t>
    </r>
  </si>
  <si>
    <t>Kapazitätsbedarf: Personal</t>
  </si>
  <si>
    <t>Kapazitätsbedarf: Technische Anlagen</t>
  </si>
  <si>
    <t>IDEAL: Inland</t>
  </si>
  <si>
    <t>IDEAL: Ausland</t>
  </si>
  <si>
    <t>Personal</t>
  </si>
  <si>
    <t>Überstunden: Fixkosten</t>
  </si>
  <si>
    <t>Überstunden: Obergrenze</t>
  </si>
  <si>
    <t>EUR/MA</t>
  </si>
  <si>
    <t>Materielles Anlagevermögen</t>
  </si>
  <si>
    <t>Stk./Stk.</t>
  </si>
  <si>
    <t>Periode 1</t>
  </si>
  <si>
    <t>Periode 2</t>
  </si>
  <si>
    <t>Periode 3</t>
  </si>
  <si>
    <t>Periode 4</t>
  </si>
  <si>
    <t>Periode 5</t>
  </si>
  <si>
    <t>produziert und vermarktet werden.</t>
  </si>
  <si>
    <t>Periode 6</t>
  </si>
  <si>
    <t>Periode 7</t>
  </si>
  <si>
    <t>Periode 8</t>
  </si>
  <si>
    <t>Szenario</t>
  </si>
  <si>
    <t>Optimierung der Geschäftsprozesse, Wettbewerbsanalyse, evtl. strategische Repositionierung</t>
  </si>
  <si>
    <t>Geschäftsaufnahme des neuen Managementteams, Formulierung einer Unternehmensstrategie</t>
  </si>
  <si>
    <t>Entwicklungsmöglichkeiten des Unternehmens</t>
  </si>
  <si>
    <t>Inflationsrate</t>
  </si>
  <si>
    <t>Investitionen</t>
  </si>
  <si>
    <t>Fixkostenanpassung nur über GuV laufen lassen</t>
  </si>
  <si>
    <r>
      <t xml:space="preserve">werden (Preisstellung in Fremdwährung </t>
    </r>
    <r>
      <rPr>
        <b/>
        <sz val="11"/>
        <color theme="5"/>
        <rFont val="Calibri"/>
        <family val="2"/>
        <scheme val="minor"/>
      </rPr>
      <t>FCU</t>
    </r>
    <r>
      <rPr>
        <sz val="11"/>
        <color theme="1"/>
        <rFont val="Calibri"/>
        <family val="2"/>
        <scheme val="minor"/>
      </rPr>
      <t xml:space="preserve"> = Foreign Currency Unit).</t>
    </r>
  </si>
  <si>
    <r>
      <t xml:space="preserve">(Preisstellung in Fremdwährung </t>
    </r>
    <r>
      <rPr>
        <b/>
        <sz val="11"/>
        <color theme="5"/>
        <rFont val="Calibri"/>
        <family val="2"/>
        <scheme val="minor"/>
      </rPr>
      <t>FCU</t>
    </r>
    <r>
      <rPr>
        <sz val="11"/>
        <color theme="1"/>
        <rFont val="Calibri"/>
        <family val="2"/>
        <scheme val="minor"/>
      </rPr>
      <t xml:space="preserve"> = Foreign Currency Unit).</t>
    </r>
  </si>
  <si>
    <t>Par 1</t>
  </si>
  <si>
    <t>Par 2</t>
  </si>
  <si>
    <t>Technische Anlagen und Maschinen</t>
  </si>
  <si>
    <t>Personalnebenkosten (Pflicht)</t>
  </si>
  <si>
    <t>betriebl. Altersversorgung (Pflicht)</t>
  </si>
  <si>
    <t>Nebenkosten (gesamt)</t>
  </si>
  <si>
    <t>Einstellungskosten (Recruiting)</t>
  </si>
  <si>
    <t>Entlassungskosten (Outplacement)</t>
  </si>
  <si>
    <t>KE p.a.</t>
  </si>
  <si>
    <t>Perioden</t>
  </si>
  <si>
    <r>
      <t xml:space="preserve">Konjunkturindex </t>
    </r>
    <r>
      <rPr>
        <sz val="9"/>
        <color theme="0" tint="-0.499984740745262"/>
        <rFont val="Calibri"/>
        <family val="2"/>
        <scheme val="minor"/>
      </rPr>
      <t>(BIP)</t>
    </r>
  </si>
  <si>
    <r>
      <t xml:space="preserve">Marktpreisentwicklung </t>
    </r>
    <r>
      <rPr>
        <sz val="9"/>
        <color theme="0" tint="-0.499984740745262"/>
        <rFont val="Calibri"/>
        <family val="2"/>
        <scheme val="minor"/>
      </rPr>
      <t>(Inflation)</t>
    </r>
  </si>
  <si>
    <t>erwarteter Qualitätsindex (Konkurrenz)</t>
  </si>
  <si>
    <t>%-Satz</t>
  </si>
  <si>
    <t>-- ARMA-Startwert: Preispolitik</t>
  </si>
  <si>
    <t>-- ARMA-Startwert: Kommunikationspolitik</t>
  </si>
  <si>
    <t>-- ARMA-Startwert: Distributionspolitik</t>
  </si>
  <si>
    <r>
      <t xml:space="preserve">Wachstumsrate </t>
    </r>
    <r>
      <rPr>
        <sz val="9"/>
        <color theme="0" tint="-0.499984740745262"/>
        <rFont val="Calibri"/>
        <family val="2"/>
        <scheme val="minor"/>
      </rPr>
      <t>(BIP)</t>
    </r>
  </si>
  <si>
    <t>Überstunden: Gehaltsaufschlag bis 10%</t>
  </si>
  <si>
    <t>Überstunden: Gehaltsaufschlag über 10%</t>
  </si>
  <si>
    <t>Einstellungen: Obergrenze</t>
  </si>
  <si>
    <t>Entlassungen: Obergrenze</t>
  </si>
  <si>
    <r>
      <t xml:space="preserve">Das Standard-Produkt </t>
    </r>
    <r>
      <rPr>
        <b/>
        <sz val="11"/>
        <color theme="5"/>
        <rFont val="Calibri"/>
        <family val="2"/>
        <scheme val="minor"/>
      </rPr>
      <t>SOLID</t>
    </r>
    <r>
      <rPr>
        <sz val="11"/>
        <color theme="1"/>
        <rFont val="Calibri"/>
        <family val="2"/>
        <scheme val="minor"/>
      </rPr>
      <t xml:space="preserve"> kann ab sofort auch ins </t>
    </r>
    <r>
      <rPr>
        <b/>
        <sz val="11"/>
        <color theme="5"/>
        <rFont val="Calibri"/>
        <family val="2"/>
        <scheme val="minor"/>
      </rPr>
      <t>Ausland</t>
    </r>
    <r>
      <rPr>
        <sz val="11"/>
        <color theme="1"/>
        <rFont val="Calibri"/>
        <family val="2"/>
        <scheme val="minor"/>
      </rPr>
      <t xml:space="preserve"> geliefert und abgesetzt</t>
    </r>
  </si>
  <si>
    <r>
      <t>Die Entwicklung eines Zweit-Produktes (</t>
    </r>
    <r>
      <rPr>
        <b/>
        <sz val="11"/>
        <color theme="5"/>
        <rFont val="Calibri"/>
        <family val="2"/>
        <scheme val="minor"/>
      </rPr>
      <t>IDEAL</t>
    </r>
    <r>
      <rPr>
        <sz val="11"/>
        <color theme="1"/>
        <rFont val="Calibri"/>
        <family val="2"/>
        <scheme val="minor"/>
      </rPr>
      <t>) kann vorangetrieben werden.</t>
    </r>
  </si>
  <si>
    <r>
      <t xml:space="preserve">Bei entsprechender Marktreife kann das neuentwickelte Zweit-Produkt </t>
    </r>
    <r>
      <rPr>
        <b/>
        <sz val="11"/>
        <color theme="5"/>
        <rFont val="Calibri"/>
        <family val="2"/>
        <scheme val="minor"/>
      </rPr>
      <t>IDEAL</t>
    </r>
  </si>
  <si>
    <r>
      <t xml:space="preserve">Das Zweit-Produkt </t>
    </r>
    <r>
      <rPr>
        <b/>
        <sz val="11"/>
        <color theme="5"/>
        <rFont val="Calibri"/>
        <family val="2"/>
        <scheme val="minor"/>
      </rPr>
      <t>IDEAL</t>
    </r>
    <r>
      <rPr>
        <sz val="11"/>
        <color theme="1"/>
        <rFont val="Calibri"/>
        <family val="2"/>
        <scheme val="minor"/>
      </rPr>
      <t xml:space="preserve"> kann nun abenfalls im </t>
    </r>
    <r>
      <rPr>
        <b/>
        <sz val="11"/>
        <color theme="5"/>
        <rFont val="Calibri"/>
        <family val="2"/>
        <scheme val="minor"/>
      </rPr>
      <t>Ausland</t>
    </r>
    <r>
      <rPr>
        <sz val="11"/>
        <color theme="1"/>
        <rFont val="Calibri"/>
        <family val="2"/>
        <scheme val="minor"/>
      </rPr>
      <t xml:space="preserve"> abgesetzt werden</t>
    </r>
  </si>
  <si>
    <t>SOLID: Sondermarkt</t>
  </si>
  <si>
    <t>SOLID: Inland</t>
  </si>
  <si>
    <t>SOLID: Ausland</t>
  </si>
  <si>
    <t>SOLID</t>
  </si>
  <si>
    <t>Grund-Gehälter</t>
  </si>
  <si>
    <t>erwarteter Gehaltsaufschlag (Konkurrenz)</t>
  </si>
  <si>
    <t>erwartete Einstellungsquote (Konkurrenz)</t>
  </si>
  <si>
    <t>Mitarbeiter-Erwartungen</t>
  </si>
  <si>
    <r>
      <t xml:space="preserve">Wechselkurs </t>
    </r>
    <r>
      <rPr>
        <sz val="9"/>
        <rFont val="Calibri"/>
        <family val="2"/>
        <scheme val="minor"/>
      </rPr>
      <t>(EUR/FCU)</t>
    </r>
  </si>
  <si>
    <t>Wechselkurs (FCU/EUR)</t>
  </si>
  <si>
    <r>
      <t xml:space="preserve">'L'-Darlehen   </t>
    </r>
    <r>
      <rPr>
        <sz val="9"/>
        <rFont val="Calibri"/>
        <family val="2"/>
        <scheme val="minor"/>
      </rPr>
      <t>(langfristig: 10P)</t>
    </r>
  </si>
  <si>
    <r>
      <t xml:space="preserve">'S'-Darlehen    </t>
    </r>
    <r>
      <rPr>
        <sz val="9"/>
        <rFont val="Calibri"/>
        <family val="2"/>
        <scheme val="minor"/>
      </rPr>
      <t>(kurzfristig: 1P)</t>
    </r>
  </si>
  <si>
    <r>
      <t xml:space="preserve">'M'-Darlehen  </t>
    </r>
    <r>
      <rPr>
        <sz val="9"/>
        <rFont val="Calibri"/>
        <family val="2"/>
        <scheme val="minor"/>
      </rPr>
      <t>(langfristig: 5P)</t>
    </r>
  </si>
  <si>
    <r>
      <t xml:space="preserve">Typ 'S' </t>
    </r>
    <r>
      <rPr>
        <sz val="9"/>
        <color theme="1"/>
        <rFont val="Calibri"/>
        <family val="2"/>
        <scheme val="minor"/>
      </rPr>
      <t>(Small: 8.000 Stk. / 10P)</t>
    </r>
  </si>
  <si>
    <r>
      <t xml:space="preserve">Typ 'M' </t>
    </r>
    <r>
      <rPr>
        <sz val="9"/>
        <color theme="1"/>
        <rFont val="Calibri"/>
        <family val="2"/>
        <scheme val="minor"/>
      </rPr>
      <t>(Medium: 15.000 Stk. / 10P)</t>
    </r>
  </si>
  <si>
    <r>
      <t xml:space="preserve">Typ 'L' </t>
    </r>
    <r>
      <rPr>
        <sz val="9"/>
        <color theme="1"/>
        <rFont val="Calibri"/>
        <family val="2"/>
        <scheme val="minor"/>
      </rPr>
      <t>(Large: 30.000 Stk. / 12P)</t>
    </r>
  </si>
  <si>
    <t>SOLID: Ausland (Zentrallager)</t>
  </si>
  <si>
    <t>SOLID: Ausland (Endkunde)</t>
  </si>
  <si>
    <t>IDEAL: Ausland (Zentrallager)</t>
  </si>
  <si>
    <t>IDEAL: Ausland (Endkunde)</t>
  </si>
  <si>
    <r>
      <t xml:space="preserve">wesentliche Verbesserung </t>
    </r>
    <r>
      <rPr>
        <sz val="11"/>
        <color rgb="FFC00000"/>
        <rFont val="Calibri"/>
        <family val="2"/>
      </rPr>
      <t>→</t>
    </r>
    <r>
      <rPr>
        <sz val="11"/>
        <color rgb="FFC00000"/>
        <rFont val="Calibri"/>
        <family val="2"/>
        <scheme val="minor"/>
      </rPr>
      <t> aktivierungspflichtig</t>
    </r>
  </si>
  <si>
    <r>
      <t xml:space="preserve">Erhaltungsaufwendungen </t>
    </r>
    <r>
      <rPr>
        <sz val="11"/>
        <color rgb="FFC00000"/>
        <rFont val="Calibri"/>
        <family val="2"/>
      </rPr>
      <t>→</t>
    </r>
    <r>
      <rPr>
        <sz val="11"/>
        <color rgb="FFC00000"/>
        <rFont val="Calibri"/>
        <family val="2"/>
        <scheme val="minor"/>
      </rPr>
      <t> Betriebsausgaben </t>
    </r>
  </si>
  <si>
    <r>
      <t xml:space="preserve">Instandhaltungskosten </t>
    </r>
    <r>
      <rPr>
        <sz val="9"/>
        <color theme="1"/>
        <rFont val="Calibri"/>
        <family val="2"/>
        <scheme val="minor"/>
      </rPr>
      <t>(Basis: erste 7 Jahre)</t>
    </r>
  </si>
  <si>
    <t>Hilfsstoffe 'H'</t>
  </si>
  <si>
    <t>SOLID: Inland    (Zentrallager)</t>
  </si>
  <si>
    <t>SOLID: Inland    (Endkunde)</t>
  </si>
  <si>
    <t>IDEAL: Inland    (Zentrallager)</t>
  </si>
  <si>
    <t>IDEAL: Inland    (Endkunde)</t>
  </si>
  <si>
    <t>Material     'S' (SOLID)</t>
  </si>
  <si>
    <t>Material     'I'  (IDEAL)</t>
  </si>
  <si>
    <t>Material    'S' (SOLID)</t>
  </si>
  <si>
    <t>Material    'I'  (IDEAL)</t>
  </si>
  <si>
    <t>Materialbedarf: Hilfsstoffe 'H'</t>
  </si>
  <si>
    <t>Materialbedarf: Material     'S' (SOLID)</t>
  </si>
  <si>
    <t>Materialbedarf: Material     'I'  (IDEAL)</t>
  </si>
  <si>
    <t>SOLID: Express-Transporte (Zentrallager)</t>
  </si>
  <si>
    <t>IDEAL: Express-Transporte (Zentrallager)</t>
  </si>
  <si>
    <t>Anschaffungskosten: Werkstätte</t>
  </si>
  <si>
    <t>Pro 2.10</t>
  </si>
  <si>
    <t>Wettbewerbsanalyse, Absatzsteuerung,</t>
  </si>
  <si>
    <t>Optimierung der Geschäftsprozesse: Beschaffung, Fertigung, Finanzierung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</si>
</sst>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P&quot;00"/>
    <numFmt numFmtId="165" formatCode="#,##0.0"/>
    <numFmt numFmtId="166" formatCode="#,##0.0000"/>
    <numFmt numFmtId="167" formatCode="0.0%"/>
    <numFmt numFmtId="168" formatCode="#,##0.000"/>
  </numFmts>
  <fonts count="3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C00000"/>
      <name val="Calibri"/>
      <family val="2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0" tint="-0.249977111117893"/>
      <name val="Calibri"/>
      <family val="2"/>
      <scheme val="minor"/>
    </font>
    <font>
      <sz val="9"/>
      <color theme="0" tint="-0.249977111117893"/>
      <name val="Calibri"/>
      <family val="2"/>
    </font>
    <font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color rgb="FFDB6363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11"/>
      <color rgb="FFDC6464"/>
      <name val="Calibri"/>
      <family val="2"/>
      <scheme val="minor"/>
    </font>
    <font>
      <sz val="11"/>
      <color rgb="FFDC6464"/>
      <name val="Calibri"/>
      <family val="2"/>
    </font>
    <font>
      <sz val="9"/>
      <color rgb="FFDC6464"/>
      <name val="Calibri"/>
      <family val="2"/>
    </font>
    <font>
      <sz val="9"/>
      <color rgb="FFDC6464"/>
      <name val="Calibri"/>
      <family val="2"/>
      <scheme val="minor"/>
    </font>
    <font>
      <sz val="9"/>
      <color rgb="FFDB6363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3ECF3"/>
        <bgColor indexed="64"/>
      </patternFill>
    </fill>
    <fill>
      <patternFill patternType="solid">
        <fgColor theme="7" tint="0.79998168889431442"/>
        <bgColor indexed="64"/>
      </patternFill>
    </fill>
  </fills>
  <borders count="6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/>
      <diagonal/>
    </border>
    <border>
      <left style="medium">
        <color theme="0" tint="-4.9989318521683403E-2"/>
      </left>
      <right style="medium">
        <color theme="0" tint="-4.9989318521683403E-2"/>
      </right>
      <top/>
      <bottom/>
      <diagonal/>
    </border>
    <border>
      <left style="thin">
        <color theme="0"/>
      </left>
      <right style="medium">
        <color theme="0" tint="-0.14996795556505021"/>
      </right>
      <top style="thin">
        <color theme="0"/>
      </top>
      <bottom style="thin">
        <color theme="0"/>
      </bottom>
      <diagonal/>
    </border>
    <border>
      <left style="medium">
        <color theme="0" tint="-0.149967955565050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0.14996795556505021"/>
      </left>
      <right style="thin">
        <color theme="0" tint="-4.9989318521683403E-2"/>
      </right>
      <top style="medium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0.14996795556505021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0.14996795556505021"/>
      </right>
      <top style="medium">
        <color theme="0" tint="-0.14996795556505021"/>
      </top>
      <bottom style="thin">
        <color theme="0" tint="-4.9989318521683403E-2"/>
      </bottom>
      <diagonal/>
    </border>
    <border>
      <left style="medium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0.14996795556505021"/>
      </left>
      <right style="thin">
        <color theme="0" tint="-4.9989318521683403E-2"/>
      </right>
      <top style="thin">
        <color theme="0" tint="-4.9989318521683403E-2"/>
      </top>
      <bottom style="medium">
        <color theme="0" tint="-0.14996795556505021"/>
      </bottom>
      <diagonal/>
    </border>
    <border>
      <left style="thin">
        <color theme="0" tint="-4.9989318521683403E-2"/>
      </left>
      <right style="medium">
        <color theme="0" tint="-0.14996795556505021"/>
      </right>
      <top style="thin">
        <color theme="0" tint="-4.9989318521683403E-2"/>
      </top>
      <bottom style="medium">
        <color theme="0" tint="-0.1499679555650502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4.9989318521683403E-2"/>
      </left>
      <right/>
      <top style="medium">
        <color theme="0" tint="-4.9989318521683403E-2"/>
      </top>
      <bottom/>
      <diagonal/>
    </border>
    <border>
      <left style="medium">
        <color theme="0" tint="-4.9989318521683403E-2"/>
      </left>
      <right/>
      <top/>
      <bottom/>
      <diagonal/>
    </border>
    <border>
      <left style="medium">
        <color theme="0" tint="-0.14996795556505021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0.1499679555650502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/>
      <bottom/>
      <diagonal/>
    </border>
    <border>
      <left style="medium">
        <color theme="0" tint="-0.14993743705557422"/>
      </left>
      <right style="thin">
        <color theme="0" tint="-4.9989318521683403E-2"/>
      </right>
      <top style="medium">
        <color theme="0" tint="-0.1499374370555742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0.1499374370555742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theme="0" tint="-0.14993743705557422"/>
      </top>
      <bottom/>
      <diagonal/>
    </border>
    <border>
      <left style="thin">
        <color theme="0" tint="-4.9989318521683403E-2"/>
      </left>
      <right style="medium">
        <color theme="0" tint="-0.14993743705557422"/>
      </right>
      <top style="medium">
        <color theme="0" tint="-0.14993743705557422"/>
      </top>
      <bottom style="thin">
        <color theme="0" tint="-4.9989318521683403E-2"/>
      </bottom>
      <diagonal/>
    </border>
    <border>
      <left style="medium">
        <color theme="0" tint="-0.1499374370555742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medium">
        <color theme="0" tint="-0.1499374370555742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0.1499374370555742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 tint="-0.1499374370555742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 tint="-0.14993743705557422"/>
      </left>
      <right style="thin">
        <color theme="0" tint="-4.9989318521683403E-2"/>
      </right>
      <top style="thin">
        <color theme="0" tint="-4.9989318521683403E-2"/>
      </top>
      <bottom style="medium">
        <color theme="0" tint="-0.1499374370555742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theme="0" tint="-0.14993743705557422"/>
      </bottom>
      <diagonal/>
    </border>
    <border>
      <left style="thin">
        <color theme="0" tint="-4.9989318521683403E-2"/>
      </left>
      <right style="medium">
        <color theme="0" tint="-0.14993743705557422"/>
      </right>
      <top style="thin">
        <color theme="0" tint="-4.9989318521683403E-2"/>
      </top>
      <bottom style="medium">
        <color theme="0" tint="-0.14993743705557422"/>
      </bottom>
      <diagonal/>
    </border>
    <border>
      <left style="medium">
        <color theme="0" tint="-0.14996795556505021"/>
      </left>
      <right/>
      <top style="medium">
        <color theme="0" tint="-0.14996795556505021"/>
      </top>
      <bottom/>
      <diagonal/>
    </border>
    <border>
      <left/>
      <right/>
      <top style="medium">
        <color theme="0" tint="-0.14996795556505021"/>
      </top>
      <bottom/>
      <diagonal/>
    </border>
    <border>
      <left/>
      <right style="medium">
        <color theme="0" tint="-0.14996795556505021"/>
      </right>
      <top style="medium">
        <color theme="0" tint="-0.14996795556505021"/>
      </top>
      <bottom/>
      <diagonal/>
    </border>
    <border>
      <left style="medium">
        <color theme="0" tint="-0.14996795556505021"/>
      </left>
      <right/>
      <top/>
      <bottom/>
      <diagonal/>
    </border>
    <border>
      <left/>
      <right style="medium">
        <color theme="0" tint="-0.14996795556505021"/>
      </right>
      <top/>
      <bottom/>
      <diagonal/>
    </border>
    <border>
      <left style="medium">
        <color theme="0" tint="-0.14996795556505021"/>
      </left>
      <right/>
      <top/>
      <bottom style="medium">
        <color theme="0" tint="-0.14996795556505021"/>
      </bottom>
      <diagonal/>
    </border>
    <border>
      <left/>
      <right/>
      <top/>
      <bottom style="medium">
        <color theme="0" tint="-0.14996795556505021"/>
      </bottom>
      <diagonal/>
    </border>
    <border>
      <left/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6795556505021"/>
      </bottom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2" fillId="0" borderId="0"/>
  </cellStyleXfs>
  <cellXfs count="209">
    <xf numFmtId="0" fontId="0" fillId="0" borderId="0" xfId="0"/>
    <xf numFmtId="0" fontId="1" fillId="5" borderId="1" xfId="0" applyFont="1" applyFill="1" applyBorder="1" applyAlignment="1">
      <alignment horizontal="left"/>
    </xf>
    <xf numFmtId="0" fontId="1" fillId="8" borderId="13" xfId="0" applyFont="1" applyFill="1" applyBorder="1" applyAlignment="1">
      <alignment horizontal="left"/>
    </xf>
    <xf numFmtId="164" fontId="1" fillId="6" borderId="27" xfId="0" applyNumberFormat="1" applyFont="1" applyFill="1" applyBorder="1" applyAlignment="1">
      <alignment horizontal="right"/>
    </xf>
    <xf numFmtId="0" fontId="1" fillId="8" borderId="21" xfId="0" applyFont="1" applyFill="1" applyBorder="1" applyAlignment="1">
      <alignment horizontal="right"/>
    </xf>
    <xf numFmtId="164" fontId="1" fillId="6" borderId="2" xfId="0" applyNumberFormat="1" applyFont="1" applyFill="1" applyBorder="1" applyAlignment="1">
      <alignment horizontal="right"/>
    </xf>
    <xf numFmtId="0" fontId="6" fillId="8" borderId="13" xfId="0" applyFont="1" applyFill="1" applyBorder="1" applyAlignment="1">
      <alignment horizontal="left"/>
    </xf>
    <xf numFmtId="0" fontId="6" fillId="8" borderId="23" xfId="0" applyFont="1" applyFill="1" applyBorder="1" applyAlignment="1">
      <alignment horizontal="left"/>
    </xf>
    <xf numFmtId="3" fontId="5" fillId="11" borderId="1" xfId="0" applyNumberFormat="1" applyFont="1" applyFill="1" applyBorder="1" applyAlignment="1">
      <alignment horizontal="right"/>
    </xf>
    <xf numFmtId="165" fontId="16" fillId="3" borderId="1" xfId="0" applyNumberFormat="1" applyFont="1" applyFill="1" applyBorder="1" applyAlignment="1">
      <alignment horizontal="right"/>
    </xf>
    <xf numFmtId="0" fontId="17" fillId="3" borderId="1" xfId="0" applyFont="1" applyFill="1" applyBorder="1" applyAlignment="1">
      <alignment horizontal="right"/>
    </xf>
    <xf numFmtId="0" fontId="21" fillId="12" borderId="1" xfId="0" applyFont="1" applyFill="1" applyBorder="1"/>
    <xf numFmtId="0" fontId="19" fillId="12" borderId="1" xfId="0" applyFont="1" applyFill="1" applyBorder="1"/>
    <xf numFmtId="3" fontId="5" fillId="2" borderId="1" xfId="0" applyNumberFormat="1" applyFont="1" applyFill="1" applyBorder="1"/>
    <xf numFmtId="0" fontId="1" fillId="5" borderId="1" xfId="0" applyFont="1" applyFill="1" applyBorder="1"/>
    <xf numFmtId="10" fontId="16" fillId="3" borderId="1" xfId="0" applyNumberFormat="1" applyFont="1" applyFill="1" applyBorder="1"/>
    <xf numFmtId="10" fontId="4" fillId="4" borderId="1" xfId="0" applyNumberFormat="1" applyFont="1" applyFill="1" applyBorder="1"/>
    <xf numFmtId="165" fontId="16" fillId="3" borderId="1" xfId="0" applyNumberFormat="1" applyFont="1" applyFill="1" applyBorder="1"/>
    <xf numFmtId="165" fontId="1" fillId="4" borderId="1" xfId="0" applyNumberFormat="1" applyFont="1" applyFill="1" applyBorder="1"/>
    <xf numFmtId="166" fontId="4" fillId="4" borderId="1" xfId="0" applyNumberFormat="1" applyFont="1" applyFill="1" applyBorder="1"/>
    <xf numFmtId="9" fontId="4" fillId="4" borderId="1" xfId="0" applyNumberFormat="1" applyFont="1" applyFill="1" applyBorder="1"/>
    <xf numFmtId="9" fontId="1" fillId="4" borderId="1" xfId="0" applyNumberFormat="1" applyFont="1" applyFill="1" applyBorder="1"/>
    <xf numFmtId="0" fontId="0" fillId="5" borderId="1" xfId="0" applyFill="1" applyBorder="1"/>
    <xf numFmtId="10" fontId="1" fillId="4" borderId="1" xfId="0" applyNumberFormat="1" applyFont="1" applyFill="1" applyBorder="1"/>
    <xf numFmtId="10" fontId="12" fillId="7" borderId="1" xfId="1" applyNumberFormat="1" applyFont="1" applyFill="1" applyBorder="1" applyAlignment="1"/>
    <xf numFmtId="3" fontId="4" fillId="4" borderId="1" xfId="0" applyNumberFormat="1" applyFont="1" applyFill="1" applyBorder="1"/>
    <xf numFmtId="3" fontId="22" fillId="3" borderId="1" xfId="0" applyNumberFormat="1" applyFont="1" applyFill="1" applyBorder="1"/>
    <xf numFmtId="3" fontId="1" fillId="4" borderId="1" xfId="0" applyNumberFormat="1" applyFont="1" applyFill="1" applyBorder="1"/>
    <xf numFmtId="0" fontId="3" fillId="5" borderId="64" xfId="0" quotePrefix="1" applyFont="1" applyFill="1" applyBorder="1"/>
    <xf numFmtId="10" fontId="23" fillId="4" borderId="1" xfId="1" applyNumberFormat="1" applyFont="1" applyFill="1" applyBorder="1" applyAlignment="1"/>
    <xf numFmtId="4" fontId="23" fillId="3" borderId="1" xfId="0" applyNumberFormat="1" applyFont="1" applyFill="1" applyBorder="1"/>
    <xf numFmtId="4" fontId="4" fillId="3" borderId="1" xfId="0" applyNumberFormat="1" applyFont="1" applyFill="1" applyBorder="1"/>
    <xf numFmtId="10" fontId="22" fillId="3" borderId="1" xfId="0" applyNumberFormat="1" applyFont="1" applyFill="1" applyBorder="1"/>
    <xf numFmtId="4" fontId="4" fillId="4" borderId="1" xfId="0" applyNumberFormat="1" applyFont="1" applyFill="1" applyBorder="1"/>
    <xf numFmtId="0" fontId="0" fillId="8" borderId="55" xfId="0" applyFill="1" applyBorder="1"/>
    <xf numFmtId="0" fontId="0" fillId="8" borderId="56" xfId="0" applyFill="1" applyBorder="1"/>
    <xf numFmtId="0" fontId="0" fillId="8" borderId="57" xfId="0" applyFill="1" applyBorder="1"/>
    <xf numFmtId="0" fontId="0" fillId="8" borderId="58" xfId="0" applyFill="1" applyBorder="1"/>
    <xf numFmtId="0" fontId="7" fillId="8" borderId="0" xfId="0" applyFont="1" applyFill="1"/>
    <xf numFmtId="0" fontId="0" fillId="8" borderId="0" xfId="0" applyFill="1"/>
    <xf numFmtId="0" fontId="0" fillId="8" borderId="59" xfId="0" applyFill="1" applyBorder="1"/>
    <xf numFmtId="0" fontId="15" fillId="8" borderId="9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3" xfId="0" applyFill="1" applyBorder="1"/>
    <xf numFmtId="0" fontId="0" fillId="5" borderId="4" xfId="0" applyFill="1" applyBorder="1"/>
    <xf numFmtId="0" fontId="0" fillId="8" borderId="60" xfId="0" applyFill="1" applyBorder="1"/>
    <xf numFmtId="0" fontId="0" fillId="8" borderId="61" xfId="0" applyFill="1" applyBorder="1"/>
    <xf numFmtId="0" fontId="0" fillId="8" borderId="62" xfId="0" applyFill="1" applyBorder="1"/>
    <xf numFmtId="0" fontId="0" fillId="8" borderId="63" xfId="0" applyFill="1" applyBorder="1"/>
    <xf numFmtId="0" fontId="1" fillId="9" borderId="11" xfId="0" applyFont="1" applyFill="1" applyBorder="1" applyAlignment="1">
      <alignment horizontal="right" vertical="center"/>
    </xf>
    <xf numFmtId="0" fontId="1" fillId="9" borderId="12" xfId="0" applyFont="1" applyFill="1" applyBorder="1" applyAlignment="1">
      <alignment horizontal="left" vertical="center"/>
    </xf>
    <xf numFmtId="0" fontId="0" fillId="8" borderId="36" xfId="0" applyFill="1" applyBorder="1"/>
    <xf numFmtId="0" fontId="0" fillId="8" borderId="37" xfId="0" applyFill="1" applyBorder="1"/>
    <xf numFmtId="0" fontId="0" fillId="8" borderId="38" xfId="0" applyFill="1" applyBorder="1"/>
    <xf numFmtId="0" fontId="0" fillId="8" borderId="39" xfId="0" applyFill="1" applyBorder="1"/>
    <xf numFmtId="0" fontId="1" fillId="8" borderId="40" xfId="0" applyFont="1" applyFill="1" applyBorder="1"/>
    <xf numFmtId="0" fontId="6" fillId="8" borderId="13" xfId="0" applyFont="1" applyFill="1" applyBorder="1"/>
    <xf numFmtId="0" fontId="1" fillId="8" borderId="13" xfId="0" applyFont="1" applyFill="1" applyBorder="1"/>
    <xf numFmtId="0" fontId="1" fillId="8" borderId="21" xfId="0" applyFont="1" applyFill="1" applyBorder="1"/>
    <xf numFmtId="0" fontId="1" fillId="8" borderId="41" xfId="0" applyFont="1" applyFill="1" applyBorder="1"/>
    <xf numFmtId="0" fontId="0" fillId="8" borderId="40" xfId="0" applyFill="1" applyBorder="1"/>
    <xf numFmtId="0" fontId="0" fillId="8" borderId="13" xfId="0" applyFill="1" applyBorder="1"/>
    <xf numFmtId="0" fontId="0" fillId="8" borderId="22" xfId="0" applyFill="1" applyBorder="1"/>
    <xf numFmtId="0" fontId="0" fillId="8" borderId="25" xfId="0" applyFill="1" applyBorder="1"/>
    <xf numFmtId="0" fontId="0" fillId="8" borderId="41" xfId="0" applyFill="1" applyBorder="1"/>
    <xf numFmtId="0" fontId="15" fillId="8" borderId="22" xfId="0" applyFont="1" applyFill="1" applyBorder="1"/>
    <xf numFmtId="0" fontId="5" fillId="8" borderId="24" xfId="0" applyFont="1" applyFill="1" applyBorder="1"/>
    <xf numFmtId="164" fontId="0" fillId="10" borderId="2" xfId="0" applyNumberFormat="1" applyFill="1" applyBorder="1"/>
    <xf numFmtId="164" fontId="0" fillId="6" borderId="2" xfId="0" applyNumberFormat="1" applyFill="1" applyBorder="1"/>
    <xf numFmtId="0" fontId="0" fillId="8" borderId="42" xfId="0" applyFill="1" applyBorder="1"/>
    <xf numFmtId="0" fontId="0" fillId="8" borderId="23" xfId="0" applyFill="1" applyBorder="1"/>
    <xf numFmtId="0" fontId="0" fillId="8" borderId="43" xfId="0" applyFill="1" applyBorder="1"/>
    <xf numFmtId="0" fontId="0" fillId="8" borderId="44" xfId="0" applyFill="1" applyBorder="1"/>
    <xf numFmtId="0" fontId="0" fillId="8" borderId="45" xfId="0" applyFill="1" applyBorder="1"/>
    <xf numFmtId="0" fontId="0" fillId="8" borderId="46" xfId="0" applyFill="1" applyBorder="1"/>
    <xf numFmtId="0" fontId="4" fillId="9" borderId="12" xfId="0" applyFont="1" applyFill="1" applyBorder="1" applyAlignment="1">
      <alignment horizontal="left" vertical="center"/>
    </xf>
    <xf numFmtId="0" fontId="0" fillId="8" borderId="14" xfId="0" applyFill="1" applyBorder="1"/>
    <xf numFmtId="0" fontId="0" fillId="8" borderId="15" xfId="0" applyFill="1" applyBorder="1"/>
    <xf numFmtId="0" fontId="0" fillId="8" borderId="28" xfId="0" applyFill="1" applyBorder="1"/>
    <xf numFmtId="0" fontId="0" fillId="8" borderId="16" xfId="0" applyFill="1" applyBorder="1"/>
    <xf numFmtId="0" fontId="1" fillId="8" borderId="17" xfId="0" applyFont="1" applyFill="1" applyBorder="1"/>
    <xf numFmtId="0" fontId="1" fillId="8" borderId="29" xfId="0" applyFont="1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24" xfId="0" applyFill="1" applyBorder="1"/>
    <xf numFmtId="0" fontId="0" fillId="8" borderId="29" xfId="0" applyFill="1" applyBorder="1"/>
    <xf numFmtId="0" fontId="0" fillId="8" borderId="32" xfId="0" applyFill="1" applyBorder="1"/>
    <xf numFmtId="0" fontId="15" fillId="8" borderId="25" xfId="0" applyFont="1" applyFill="1" applyBorder="1"/>
    <xf numFmtId="0" fontId="0" fillId="8" borderId="26" xfId="0" applyFill="1" applyBorder="1"/>
    <xf numFmtId="164" fontId="0" fillId="6" borderId="27" xfId="0" applyNumberFormat="1" applyFill="1" applyBorder="1"/>
    <xf numFmtId="0" fontId="0" fillId="8" borderId="19" xfId="0" applyFill="1" applyBorder="1"/>
    <xf numFmtId="0" fontId="0" fillId="8" borderId="33" xfId="0" applyFill="1" applyBorder="1"/>
    <xf numFmtId="0" fontId="0" fillId="8" borderId="20" xfId="0" applyFill="1" applyBorder="1"/>
    <xf numFmtId="0" fontId="1" fillId="8" borderId="18" xfId="0" applyFont="1" applyFill="1" applyBorder="1"/>
    <xf numFmtId="0" fontId="1" fillId="8" borderId="22" xfId="0" applyFont="1" applyFill="1" applyBorder="1"/>
    <xf numFmtId="0" fontId="1" fillId="8" borderId="25" xfId="0" applyFont="1" applyFill="1" applyBorder="1" applyAlignment="1">
      <alignment horizontal="right"/>
    </xf>
    <xf numFmtId="0" fontId="1" fillId="8" borderId="25" xfId="0" applyFont="1" applyFill="1" applyBorder="1" applyAlignment="1">
      <alignment horizontal="left"/>
    </xf>
    <xf numFmtId="9" fontId="12" fillId="7" borderId="1" xfId="1" applyFont="1" applyFill="1" applyBorder="1" applyAlignment="1"/>
    <xf numFmtId="0" fontId="0" fillId="8" borderId="34" xfId="0" applyFill="1" applyBorder="1"/>
    <xf numFmtId="3" fontId="12" fillId="7" borderId="1" xfId="0" applyNumberFormat="1" applyFont="1" applyFill="1" applyBorder="1"/>
    <xf numFmtId="3" fontId="1" fillId="5" borderId="1" xfId="0" applyNumberFormat="1" applyFont="1" applyFill="1" applyBorder="1" applyAlignment="1">
      <alignment horizontal="left"/>
    </xf>
    <xf numFmtId="1" fontId="12" fillId="7" borderId="1" xfId="0" applyNumberFormat="1" applyFont="1" applyFill="1" applyBorder="1"/>
    <xf numFmtId="3" fontId="5" fillId="7" borderId="1" xfId="0" applyNumberFormat="1" applyFont="1" applyFill="1" applyBorder="1"/>
    <xf numFmtId="0" fontId="0" fillId="8" borderId="35" xfId="0" applyFill="1" applyBorder="1"/>
    <xf numFmtId="0" fontId="1" fillId="8" borderId="23" xfId="0" applyFont="1" applyFill="1" applyBorder="1"/>
    <xf numFmtId="3" fontId="1" fillId="8" borderId="23" xfId="0" applyNumberFormat="1" applyFont="1" applyFill="1" applyBorder="1"/>
    <xf numFmtId="0" fontId="1" fillId="8" borderId="22" xfId="0" applyFont="1" applyFill="1" applyBorder="1" applyAlignment="1">
      <alignment horizontal="right"/>
    </xf>
    <xf numFmtId="0" fontId="1" fillId="8" borderId="22" xfId="0" applyFont="1" applyFill="1" applyBorder="1" applyAlignment="1">
      <alignment horizontal="left"/>
    </xf>
    <xf numFmtId="9" fontId="5" fillId="2" borderId="1" xfId="0" applyNumberFormat="1" applyFont="1" applyFill="1" applyBorder="1"/>
    <xf numFmtId="0" fontId="1" fillId="8" borderId="25" xfId="0" applyFont="1" applyFill="1" applyBorder="1"/>
    <xf numFmtId="0" fontId="1" fillId="8" borderId="18" xfId="0" applyFont="1" applyFill="1" applyBorder="1" applyAlignment="1">
      <alignment horizontal="left"/>
    </xf>
    <xf numFmtId="4" fontId="1" fillId="4" borderId="1" xfId="0" applyNumberFormat="1" applyFont="1" applyFill="1" applyBorder="1"/>
    <xf numFmtId="0" fontId="0" fillId="8" borderId="47" xfId="0" applyFill="1" applyBorder="1"/>
    <xf numFmtId="0" fontId="0" fillId="8" borderId="48" xfId="0" applyFill="1" applyBorder="1"/>
    <xf numFmtId="0" fontId="0" fillId="8" borderId="49" xfId="0" applyFill="1" applyBorder="1"/>
    <xf numFmtId="0" fontId="0" fillId="8" borderId="50" xfId="0" applyFill="1" applyBorder="1"/>
    <xf numFmtId="0" fontId="0" fillId="8" borderId="51" xfId="0" applyFill="1" applyBorder="1"/>
    <xf numFmtId="0" fontId="0" fillId="8" borderId="30" xfId="0" applyFill="1" applyBorder="1"/>
    <xf numFmtId="0" fontId="15" fillId="8" borderId="10" xfId="0" applyFont="1" applyFill="1" applyBorder="1"/>
    <xf numFmtId="0" fontId="0" fillId="8" borderId="31" xfId="0" applyFill="1" applyBorder="1"/>
    <xf numFmtId="167" fontId="1" fillId="4" borderId="1" xfId="0" applyNumberFormat="1" applyFont="1" applyFill="1" applyBorder="1"/>
    <xf numFmtId="0" fontId="0" fillId="8" borderId="52" xfId="0" applyFill="1" applyBorder="1"/>
    <xf numFmtId="0" fontId="0" fillId="8" borderId="53" xfId="0" applyFill="1" applyBorder="1"/>
    <xf numFmtId="0" fontId="0" fillId="8" borderId="54" xfId="0" applyFill="1" applyBorder="1"/>
    <xf numFmtId="0" fontId="18" fillId="0" borderId="0" xfId="0" applyFont="1"/>
    <xf numFmtId="0" fontId="15" fillId="8" borderId="13" xfId="0" applyFont="1" applyFill="1" applyBorder="1"/>
    <xf numFmtId="9" fontId="1" fillId="4" borderId="1" xfId="1" applyFont="1" applyFill="1" applyBorder="1" applyAlignment="1"/>
    <xf numFmtId="3" fontId="12" fillId="11" borderId="1" xfId="0" applyNumberFormat="1" applyFont="1" applyFill="1" applyBorder="1" applyAlignment="1">
      <alignment horizontal="right"/>
    </xf>
    <xf numFmtId="10" fontId="0" fillId="0" borderId="0" xfId="0" applyNumberFormat="1"/>
    <xf numFmtId="0" fontId="1" fillId="5" borderId="1" xfId="0" quotePrefix="1" applyFont="1" applyFill="1" applyBorder="1" applyAlignment="1">
      <alignment horizontal="left"/>
    </xf>
    <xf numFmtId="9" fontId="12" fillId="7" borderId="1" xfId="0" applyNumberFormat="1" applyFont="1" applyFill="1" applyBorder="1"/>
    <xf numFmtId="0" fontId="4" fillId="0" borderId="0" xfId="0" applyFont="1"/>
    <xf numFmtId="3" fontId="21" fillId="7" borderId="1" xfId="0" applyNumberFormat="1" applyFont="1" applyFill="1" applyBorder="1" applyAlignment="1">
      <alignment horizontal="right"/>
    </xf>
    <xf numFmtId="164" fontId="1" fillId="13" borderId="2" xfId="0" applyNumberFormat="1" applyFont="1" applyFill="1" applyBorder="1"/>
    <xf numFmtId="164" fontId="8" fillId="12" borderId="2" xfId="0" applyNumberFormat="1" applyFont="1" applyFill="1" applyBorder="1" applyAlignment="1">
      <alignment horizontal="right"/>
    </xf>
    <xf numFmtId="0" fontId="12" fillId="14" borderId="1" xfId="0" applyFont="1" applyFill="1" applyBorder="1"/>
    <xf numFmtId="165" fontId="24" fillId="3" borderId="1" xfId="0" applyNumberFormat="1" applyFont="1" applyFill="1" applyBorder="1"/>
    <xf numFmtId="165" fontId="19" fillId="3" borderId="1" xfId="0" applyNumberFormat="1" applyFont="1" applyFill="1" applyBorder="1"/>
    <xf numFmtId="165" fontId="16" fillId="15" borderId="1" xfId="0" applyNumberFormat="1" applyFont="1" applyFill="1" applyBorder="1"/>
    <xf numFmtId="165" fontId="23" fillId="15" borderId="1" xfId="0" applyNumberFormat="1" applyFont="1" applyFill="1" applyBorder="1"/>
    <xf numFmtId="166" fontId="16" fillId="15" borderId="1" xfId="0" applyNumberFormat="1" applyFont="1" applyFill="1" applyBorder="1"/>
    <xf numFmtId="166" fontId="16" fillId="3" borderId="1" xfId="0" applyNumberFormat="1" applyFont="1" applyFill="1" applyBorder="1"/>
    <xf numFmtId="9" fontId="23" fillId="15" borderId="1" xfId="0" applyNumberFormat="1" applyFont="1" applyFill="1" applyBorder="1"/>
    <xf numFmtId="9" fontId="11" fillId="15" borderId="1" xfId="0" applyNumberFormat="1" applyFont="1" applyFill="1" applyBorder="1"/>
    <xf numFmtId="168" fontId="16" fillId="3" borderId="1" xfId="0" applyNumberFormat="1" applyFont="1" applyFill="1" applyBorder="1"/>
    <xf numFmtId="168" fontId="14" fillId="3" borderId="1" xfId="0" applyNumberFormat="1" applyFont="1" applyFill="1" applyBorder="1"/>
    <xf numFmtId="168" fontId="21" fillId="3" borderId="1" xfId="0" applyNumberFormat="1" applyFont="1" applyFill="1" applyBorder="1"/>
    <xf numFmtId="164" fontId="19" fillId="13" borderId="2" xfId="0" applyNumberFormat="1" applyFont="1" applyFill="1" applyBorder="1"/>
    <xf numFmtId="164" fontId="1" fillId="13" borderId="2" xfId="0" applyNumberFormat="1" applyFont="1" applyFill="1" applyBorder="1" applyAlignment="1">
      <alignment horizontal="right"/>
    </xf>
    <xf numFmtId="10" fontId="23" fillId="15" borderId="1" xfId="0" applyNumberFormat="1" applyFont="1" applyFill="1" applyBorder="1"/>
    <xf numFmtId="10" fontId="11" fillId="15" borderId="1" xfId="0" applyNumberFormat="1" applyFont="1" applyFill="1" applyBorder="1"/>
    <xf numFmtId="4" fontId="16" fillId="15" borderId="1" xfId="0" applyNumberFormat="1" applyFont="1" applyFill="1" applyBorder="1"/>
    <xf numFmtId="3" fontId="23" fillId="15" borderId="1" xfId="0" applyNumberFormat="1" applyFont="1" applyFill="1" applyBorder="1"/>
    <xf numFmtId="3" fontId="16" fillId="15" borderId="1" xfId="0" applyNumberFormat="1" applyFont="1" applyFill="1" applyBorder="1"/>
    <xf numFmtId="3" fontId="22" fillId="15" borderId="1" xfId="0" applyNumberFormat="1" applyFont="1" applyFill="1" applyBorder="1"/>
    <xf numFmtId="165" fontId="11" fillId="2" borderId="1" xfId="0" applyNumberFormat="1" applyFont="1" applyFill="1" applyBorder="1"/>
    <xf numFmtId="3" fontId="11" fillId="15" borderId="1" xfId="0" applyNumberFormat="1" applyFont="1" applyFill="1" applyBorder="1"/>
    <xf numFmtId="10" fontId="22" fillId="15" borderId="1" xfId="1" applyNumberFormat="1" applyFont="1" applyFill="1" applyBorder="1" applyAlignment="1"/>
    <xf numFmtId="10" fontId="23" fillId="15" borderId="1" xfId="1" applyNumberFormat="1" applyFont="1" applyFill="1" applyBorder="1" applyAlignment="1"/>
    <xf numFmtId="10" fontId="22" fillId="4" borderId="1" xfId="1" applyNumberFormat="1" applyFont="1" applyFill="1" applyBorder="1" applyAlignment="1"/>
    <xf numFmtId="4" fontId="24" fillId="15" borderId="1" xfId="0" applyNumberFormat="1" applyFont="1" applyFill="1" applyBorder="1"/>
    <xf numFmtId="4" fontId="20" fillId="3" borderId="1" xfId="0" applyNumberFormat="1" applyFont="1" applyFill="1" applyBorder="1"/>
    <xf numFmtId="3" fontId="20" fillId="3" borderId="1" xfId="0" applyNumberFormat="1" applyFont="1" applyFill="1" applyBorder="1"/>
    <xf numFmtId="10" fontId="24" fillId="3" borderId="1" xfId="0" applyNumberFormat="1" applyFont="1" applyFill="1" applyBorder="1"/>
    <xf numFmtId="164" fontId="0" fillId="12" borderId="2" xfId="0" applyNumberFormat="1" applyFill="1" applyBorder="1"/>
    <xf numFmtId="3" fontId="25" fillId="3" borderId="1" xfId="0" applyNumberFormat="1" applyFont="1" applyFill="1" applyBorder="1"/>
    <xf numFmtId="10" fontId="25" fillId="3" borderId="1" xfId="0" applyNumberFormat="1" applyFont="1" applyFill="1" applyBorder="1"/>
    <xf numFmtId="4" fontId="23" fillId="15" borderId="1" xfId="0" applyNumberFormat="1" applyFont="1" applyFill="1" applyBorder="1"/>
    <xf numFmtId="4" fontId="22" fillId="15" borderId="1" xfId="0" applyNumberFormat="1" applyFont="1" applyFill="1" applyBorder="1"/>
    <xf numFmtId="10" fontId="26" fillId="3" borderId="1" xfId="0" applyNumberFormat="1" applyFont="1" applyFill="1" applyBorder="1"/>
    <xf numFmtId="0" fontId="27" fillId="3" borderId="1" xfId="0" applyFont="1" applyFill="1" applyBorder="1" applyAlignment="1">
      <alignment horizontal="right"/>
    </xf>
    <xf numFmtId="10" fontId="16" fillId="3" borderId="1" xfId="1" applyNumberFormat="1" applyFont="1" applyFill="1" applyBorder="1" applyAlignment="1"/>
    <xf numFmtId="0" fontId="28" fillId="3" borderId="1" xfId="0" applyFont="1" applyFill="1" applyBorder="1" applyAlignment="1">
      <alignment horizontal="right"/>
    </xf>
    <xf numFmtId="10" fontId="29" fillId="3" borderId="1" xfId="0" applyNumberFormat="1" applyFont="1" applyFill="1" applyBorder="1"/>
    <xf numFmtId="166" fontId="29" fillId="3" borderId="1" xfId="0" applyNumberFormat="1" applyFont="1" applyFill="1" applyBorder="1"/>
    <xf numFmtId="9" fontId="16" fillId="3" borderId="1" xfId="0" applyNumberFormat="1" applyFont="1" applyFill="1" applyBorder="1"/>
    <xf numFmtId="3" fontId="29" fillId="3" borderId="1" xfId="0" applyNumberFormat="1" applyFont="1" applyFill="1" applyBorder="1"/>
    <xf numFmtId="3" fontId="16" fillId="3" borderId="1" xfId="0" applyNumberFormat="1" applyFont="1" applyFill="1" applyBorder="1"/>
    <xf numFmtId="4" fontId="16" fillId="3" borderId="1" xfId="0" applyNumberFormat="1" applyFont="1" applyFill="1" applyBorder="1"/>
    <xf numFmtId="4" fontId="29" fillId="3" borderId="1" xfId="0" applyNumberFormat="1" applyFont="1" applyFill="1" applyBorder="1"/>
    <xf numFmtId="4" fontId="22" fillId="3" borderId="1" xfId="0" applyNumberFormat="1" applyFont="1" applyFill="1" applyBorder="1"/>
    <xf numFmtId="4" fontId="11" fillId="15" borderId="1" xfId="0" applyNumberFormat="1" applyFont="1" applyFill="1" applyBorder="1"/>
    <xf numFmtId="165" fontId="10" fillId="14" borderId="1" xfId="0" applyNumberFormat="1" applyFont="1" applyFill="1" applyBorder="1"/>
    <xf numFmtId="167" fontId="11" fillId="15" borderId="1" xfId="0" applyNumberFormat="1" applyFont="1" applyFill="1" applyBorder="1"/>
    <xf numFmtId="167" fontId="23" fillId="15" borderId="1" xfId="0" applyNumberFormat="1" applyFont="1" applyFill="1" applyBorder="1"/>
    <xf numFmtId="167" fontId="23" fillId="3" borderId="1" xfId="0" applyNumberFormat="1" applyFont="1" applyFill="1" applyBorder="1"/>
    <xf numFmtId="167" fontId="22" fillId="3" borderId="1" xfId="0" applyNumberFormat="1" applyFont="1" applyFill="1" applyBorder="1"/>
    <xf numFmtId="167" fontId="29" fillId="3" borderId="1" xfId="0" applyNumberFormat="1" applyFont="1" applyFill="1" applyBorder="1"/>
    <xf numFmtId="167" fontId="16" fillId="3" borderId="1" xfId="0" applyNumberFormat="1" applyFont="1" applyFill="1" applyBorder="1"/>
    <xf numFmtId="9" fontId="11" fillId="15" borderId="1" xfId="1" applyFont="1" applyFill="1" applyBorder="1" applyAlignment="1"/>
    <xf numFmtId="9" fontId="16" fillId="3" borderId="1" xfId="1" applyFont="1" applyFill="1" applyBorder="1" applyAlignment="1"/>
    <xf numFmtId="0" fontId="30" fillId="3" borderId="1" xfId="0" applyFont="1" applyFill="1" applyBorder="1" applyAlignment="1">
      <alignment horizontal="right"/>
    </xf>
    <xf numFmtId="165" fontId="20" fillId="3" borderId="1" xfId="0" applyNumberFormat="1" applyFont="1" applyFill="1" applyBorder="1"/>
    <xf numFmtId="10" fontId="22" fillId="3" borderId="1" xfId="1" applyNumberFormat="1" applyFont="1" applyFill="1" applyBorder="1" applyAlignment="1"/>
    <xf numFmtId="10" fontId="23" fillId="3" borderId="1" xfId="1" applyNumberFormat="1" applyFont="1" applyFill="1" applyBorder="1" applyAlignment="1"/>
    <xf numFmtId="3" fontId="24" fillId="15" borderId="1" xfId="0" applyNumberFormat="1" applyFont="1" applyFill="1" applyBorder="1"/>
    <xf numFmtId="3" fontId="20" fillId="15" borderId="1" xfId="0" applyNumberFormat="1" applyFont="1" applyFill="1" applyBorder="1"/>
    <xf numFmtId="10" fontId="22" fillId="15" borderId="1" xfId="0" applyNumberFormat="1" applyFont="1" applyFill="1" applyBorder="1"/>
    <xf numFmtId="10" fontId="24" fillId="15" borderId="1" xfId="0" applyNumberFormat="1" applyFont="1" applyFill="1" applyBorder="1"/>
    <xf numFmtId="0" fontId="19" fillId="5" borderId="5" xfId="0" applyFont="1" applyFill="1" applyBorder="1"/>
    <xf numFmtId="0" fontId="19" fillId="5" borderId="7" xfId="0" applyFont="1" applyFill="1" applyBorder="1"/>
    <xf numFmtId="10" fontId="10" fillId="8" borderId="23" xfId="1" applyNumberFormat="1" applyFont="1" applyFill="1" applyBorder="1"/>
    <xf numFmtId="0" fontId="0" fillId="6" borderId="1" xfId="0" applyFill="1" applyBorder="1" applyAlignment="1">
      <alignment horizontal="left" vertical="top"/>
    </xf>
    <xf numFmtId="0" fontId="6" fillId="8" borderId="23" xfId="0" applyFont="1" applyFill="1" applyBorder="1" applyAlignment="1">
      <alignment horizontal="left"/>
    </xf>
  </cellXfs>
  <cellStyles count="3">
    <cellStyle name="Prozent" xfId="1" builtinId="5"/>
    <cellStyle name="Prozent 2" xfId="2" xr:uid="{A5FD1FDE-0FEE-4EDC-B835-0CEB336587EE}"/>
    <cellStyle name="Standard" xfId="0" builtinId="0"/>
  </cellStyles>
  <dxfs count="0"/>
  <tableStyles count="0" defaultTableStyle="TableStyleMedium9" defaultPivotStyle="PivotStyleLight16"/>
  <colors>
    <mruColors>
      <color rgb="FFDC6464"/>
      <color rgb="FFFDF1E3"/>
      <color rgb="FFF0F1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PLanSpielDesign(XLS)">
  <a:themeElements>
    <a:clrScheme name="Benutzerdefiniert 14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59FC7-D05A-43B0-98E7-28D20625FF14}">
  <dimension ref="A1:F21"/>
  <sheetViews>
    <sheetView showGridLines="0" tabSelected="1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11.125" customWidth="1"/>
    <col min="3" max="3" width="66.625" customWidth="1"/>
    <col min="4" max="5" width="8.875" customWidth="1"/>
    <col min="6" max="6" width="1.375" customWidth="1"/>
  </cols>
  <sheetData>
    <row r="1" spans="1:6" ht="7.15" customHeight="1" x14ac:dyDescent="0.25">
      <c r="A1" s="34"/>
      <c r="B1" s="35"/>
      <c r="C1" s="35"/>
      <c r="D1" s="35"/>
      <c r="E1" s="35"/>
      <c r="F1" s="36"/>
    </row>
    <row r="2" spans="1:6" ht="23.8" x14ac:dyDescent="0.4">
      <c r="A2" s="37"/>
      <c r="B2" s="38" t="s">
        <v>78</v>
      </c>
      <c r="C2" s="39"/>
      <c r="D2" s="54" t="s">
        <v>48</v>
      </c>
      <c r="E2" s="80" t="s">
        <v>151</v>
      </c>
      <c r="F2" s="40"/>
    </row>
    <row r="3" spans="1:6" ht="5.95" customHeight="1" thickBot="1" x14ac:dyDescent="0.3">
      <c r="A3" s="37"/>
      <c r="B3" s="39"/>
      <c r="C3" s="39"/>
      <c r="D3" s="39"/>
      <c r="E3" s="39"/>
      <c r="F3" s="40"/>
    </row>
    <row r="4" spans="1:6" ht="16.3" x14ac:dyDescent="0.3">
      <c r="A4" s="37"/>
      <c r="B4" s="41" t="s">
        <v>81</v>
      </c>
      <c r="C4" s="42"/>
      <c r="D4" s="43"/>
      <c r="E4" s="43"/>
      <c r="F4" s="40"/>
    </row>
    <row r="5" spans="1:6" x14ac:dyDescent="0.25">
      <c r="A5" s="37"/>
      <c r="B5" s="207" t="s">
        <v>69</v>
      </c>
      <c r="C5" s="44" t="s">
        <v>80</v>
      </c>
      <c r="D5" s="45"/>
      <c r="E5" s="46"/>
      <c r="F5" s="40"/>
    </row>
    <row r="6" spans="1:6" x14ac:dyDescent="0.25">
      <c r="A6" s="37"/>
      <c r="B6" s="207"/>
      <c r="C6" s="47"/>
      <c r="D6" s="48"/>
      <c r="E6" s="49"/>
      <c r="F6" s="40"/>
    </row>
    <row r="7" spans="1:6" x14ac:dyDescent="0.25">
      <c r="A7" s="37"/>
      <c r="B7" s="207" t="s">
        <v>70</v>
      </c>
      <c r="C7" s="44" t="s">
        <v>79</v>
      </c>
      <c r="D7" s="45"/>
      <c r="E7" s="46"/>
      <c r="F7" s="40"/>
    </row>
    <row r="8" spans="1:6" x14ac:dyDescent="0.25">
      <c r="A8" s="37"/>
      <c r="B8" s="207"/>
      <c r="C8" s="47" t="s">
        <v>110</v>
      </c>
      <c r="D8" s="48"/>
      <c r="E8" s="49"/>
      <c r="F8" s="40"/>
    </row>
    <row r="9" spans="1:6" x14ac:dyDescent="0.25">
      <c r="A9" s="37"/>
      <c r="B9" s="207" t="s">
        <v>71</v>
      </c>
      <c r="C9" s="44" t="s">
        <v>109</v>
      </c>
      <c r="D9" s="45"/>
      <c r="E9" s="46"/>
      <c r="F9" s="40"/>
    </row>
    <row r="10" spans="1:6" x14ac:dyDescent="0.25">
      <c r="A10" s="37"/>
      <c r="B10" s="207"/>
      <c r="C10" s="47" t="s">
        <v>85</v>
      </c>
      <c r="D10" s="48"/>
      <c r="E10" s="49"/>
      <c r="F10" s="40"/>
    </row>
    <row r="11" spans="1:6" x14ac:dyDescent="0.25">
      <c r="A11" s="37"/>
      <c r="B11" s="207" t="s">
        <v>72</v>
      </c>
      <c r="C11" s="44" t="s">
        <v>111</v>
      </c>
      <c r="D11" s="45"/>
      <c r="E11" s="46"/>
      <c r="F11" s="40"/>
    </row>
    <row r="12" spans="1:6" x14ac:dyDescent="0.25">
      <c r="A12" s="37"/>
      <c r="B12" s="207"/>
      <c r="C12" s="47" t="s">
        <v>74</v>
      </c>
      <c r="D12" s="48"/>
      <c r="E12" s="49"/>
      <c r="F12" s="40"/>
    </row>
    <row r="13" spans="1:6" x14ac:dyDescent="0.25">
      <c r="A13" s="37"/>
      <c r="B13" s="207" t="s">
        <v>73</v>
      </c>
      <c r="C13" s="204" t="s">
        <v>152</v>
      </c>
      <c r="D13" s="45"/>
      <c r="E13" s="46"/>
      <c r="F13" s="40"/>
    </row>
    <row r="14" spans="1:6" x14ac:dyDescent="0.25">
      <c r="A14" s="37"/>
      <c r="B14" s="207"/>
      <c r="C14" s="205" t="s">
        <v>153</v>
      </c>
      <c r="D14" s="48"/>
      <c r="E14" s="49"/>
      <c r="F14" s="40"/>
    </row>
    <row r="15" spans="1:6" x14ac:dyDescent="0.25">
      <c r="A15" s="37"/>
      <c r="B15" s="207" t="s">
        <v>75</v>
      </c>
      <c r="C15" s="44" t="s">
        <v>112</v>
      </c>
      <c r="D15" s="45"/>
      <c r="E15" s="46"/>
      <c r="F15" s="40"/>
    </row>
    <row r="16" spans="1:6" x14ac:dyDescent="0.25">
      <c r="A16" s="37"/>
      <c r="B16" s="207"/>
      <c r="C16" s="47" t="s">
        <v>86</v>
      </c>
      <c r="D16" s="48"/>
      <c r="E16" s="49"/>
      <c r="F16" s="40"/>
    </row>
    <row r="17" spans="1:6" x14ac:dyDescent="0.25">
      <c r="A17" s="37"/>
      <c r="B17" s="207" t="s">
        <v>76</v>
      </c>
      <c r="C17" s="204" t="s">
        <v>152</v>
      </c>
      <c r="D17" s="45"/>
      <c r="E17" s="46"/>
      <c r="F17" s="40"/>
    </row>
    <row r="18" spans="1:6" x14ac:dyDescent="0.25">
      <c r="A18" s="37"/>
      <c r="B18" s="207"/>
      <c r="C18" s="205" t="s">
        <v>153</v>
      </c>
      <c r="D18" s="48"/>
      <c r="E18" s="49"/>
      <c r="F18" s="40"/>
    </row>
    <row r="19" spans="1:6" x14ac:dyDescent="0.25">
      <c r="A19" s="37"/>
      <c r="B19" s="207" t="s">
        <v>77</v>
      </c>
      <c r="C19" s="204" t="s">
        <v>152</v>
      </c>
      <c r="D19" s="45"/>
      <c r="E19" s="46"/>
      <c r="F19" s="40"/>
    </row>
    <row r="20" spans="1:6" ht="14.95" thickBot="1" x14ac:dyDescent="0.3">
      <c r="A20" s="50"/>
      <c r="B20" s="207"/>
      <c r="C20" s="205" t="s">
        <v>153</v>
      </c>
      <c r="D20" s="48"/>
      <c r="E20" s="49"/>
      <c r="F20" s="40"/>
    </row>
    <row r="21" spans="1:6" ht="14.95" thickBot="1" x14ac:dyDescent="0.3">
      <c r="A21" s="51"/>
      <c r="B21" s="52"/>
      <c r="C21" s="52"/>
      <c r="D21" s="52"/>
      <c r="E21" s="52"/>
      <c r="F21" s="53"/>
    </row>
  </sheetData>
  <mergeCells count="8">
    <mergeCell ref="B13:B14"/>
    <mergeCell ref="B15:B16"/>
    <mergeCell ref="B17:B18"/>
    <mergeCell ref="B19:B20"/>
    <mergeCell ref="B5:B6"/>
    <mergeCell ref="B7:B8"/>
    <mergeCell ref="B9:B10"/>
    <mergeCell ref="B11:B1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C9D09-8E13-4598-B78F-96B892292060}">
  <dimension ref="A1:S22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4" width="5.5" customWidth="1"/>
    <col min="5" max="5" width="10" customWidth="1"/>
    <col min="6" max="18" width="8.875" customWidth="1"/>
    <col min="19" max="19" width="1.375" customWidth="1"/>
  </cols>
  <sheetData>
    <row r="1" spans="1:19" ht="7.15" customHeight="1" x14ac:dyDescent="0.25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  <c r="R1" s="58"/>
      <c r="S1" s="59"/>
    </row>
    <row r="2" spans="1:19" ht="23.8" x14ac:dyDescent="0.4">
      <c r="A2" s="60"/>
      <c r="B2" s="61" t="s">
        <v>55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  <c r="Q2" s="54" t="s">
        <v>48</v>
      </c>
      <c r="R2" s="55" t="str">
        <f>Übersicht!$E$2</f>
        <v>Pro 2.10</v>
      </c>
      <c r="S2" s="64"/>
    </row>
    <row r="3" spans="1:19" ht="5.95" customHeight="1" x14ac:dyDescent="0.25">
      <c r="A3" s="65"/>
      <c r="B3" s="66"/>
      <c r="C3" s="67"/>
      <c r="D3" s="67"/>
      <c r="E3" s="6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  <c r="R3" s="68"/>
      <c r="S3" s="69"/>
    </row>
    <row r="4" spans="1:19" ht="16.3" x14ac:dyDescent="0.3">
      <c r="A4" s="65"/>
      <c r="B4" s="70" t="s">
        <v>40</v>
      </c>
      <c r="C4" s="137" t="s">
        <v>87</v>
      </c>
      <c r="D4" s="137" t="s">
        <v>88</v>
      </c>
      <c r="E4" s="71"/>
      <c r="F4" s="138">
        <v>-2</v>
      </c>
      <c r="G4" s="138">
        <v>-1</v>
      </c>
      <c r="H4" s="138">
        <v>0</v>
      </c>
      <c r="I4" s="73">
        <v>1</v>
      </c>
      <c r="J4" s="73">
        <v>2</v>
      </c>
      <c r="K4" s="73">
        <v>3</v>
      </c>
      <c r="L4" s="73">
        <v>4</v>
      </c>
      <c r="M4" s="73">
        <v>5</v>
      </c>
      <c r="N4" s="73">
        <v>6</v>
      </c>
      <c r="O4" s="73">
        <v>7</v>
      </c>
      <c r="P4" s="73">
        <v>8</v>
      </c>
      <c r="Q4" s="139">
        <v>9</v>
      </c>
      <c r="R4" s="139">
        <v>10</v>
      </c>
      <c r="S4" s="69"/>
    </row>
    <row r="5" spans="1:19" x14ac:dyDescent="0.25">
      <c r="A5" s="74"/>
      <c r="B5" s="12" t="s">
        <v>45</v>
      </c>
      <c r="C5" s="140"/>
      <c r="D5" s="140"/>
      <c r="E5" s="13" t="s">
        <v>53</v>
      </c>
      <c r="F5" s="9"/>
      <c r="G5" s="10" t="s">
        <v>47</v>
      </c>
      <c r="H5" s="10" t="s">
        <v>47</v>
      </c>
      <c r="I5" s="196" t="s">
        <v>42</v>
      </c>
      <c r="J5" s="196" t="s">
        <v>42</v>
      </c>
      <c r="K5" s="196" t="s">
        <v>43</v>
      </c>
      <c r="L5" s="196" t="s">
        <v>47</v>
      </c>
      <c r="M5" s="196" t="s">
        <v>46</v>
      </c>
      <c r="N5" s="196" t="s">
        <v>47</v>
      </c>
      <c r="O5" s="175" t="s">
        <v>42</v>
      </c>
      <c r="P5" s="175" t="s">
        <v>42</v>
      </c>
      <c r="Q5" s="177" t="s">
        <v>47</v>
      </c>
      <c r="R5" s="177" t="s">
        <v>42</v>
      </c>
      <c r="S5" s="69"/>
    </row>
    <row r="6" spans="1:19" x14ac:dyDescent="0.25">
      <c r="A6" s="74"/>
      <c r="B6" s="12" t="s">
        <v>104</v>
      </c>
      <c r="C6" s="140"/>
      <c r="D6" s="140"/>
      <c r="E6" s="13" t="s">
        <v>15</v>
      </c>
      <c r="F6" s="15"/>
      <c r="G6" s="15">
        <v>1E-3</v>
      </c>
      <c r="H6" s="15">
        <v>5.0000000000000001E-3</v>
      </c>
      <c r="I6" s="168">
        <v>8.0000000000000002E-3</v>
      </c>
      <c r="J6" s="168">
        <v>1.7999999999999999E-2</v>
      </c>
      <c r="K6" s="168">
        <v>3.3000000000000002E-2</v>
      </c>
      <c r="L6" s="168">
        <v>3.0000000000000001E-3</v>
      </c>
      <c r="M6" s="168">
        <v>-7.0000000000000001E-3</v>
      </c>
      <c r="N6" s="168">
        <v>2E-3</v>
      </c>
      <c r="O6" s="174">
        <v>1.2E-2</v>
      </c>
      <c r="P6" s="174">
        <v>1.6E-2</v>
      </c>
      <c r="Q6" s="178">
        <v>4.0000000000000001E-3</v>
      </c>
      <c r="R6" s="178">
        <v>1.6E-2</v>
      </c>
      <c r="S6" s="69"/>
    </row>
    <row r="7" spans="1:19" x14ac:dyDescent="0.25">
      <c r="A7" s="74"/>
      <c r="B7" s="12" t="s">
        <v>97</v>
      </c>
      <c r="C7" s="140"/>
      <c r="D7" s="140"/>
      <c r="E7" s="13" t="s">
        <v>35</v>
      </c>
      <c r="F7" s="17">
        <f t="shared" ref="F7" si="0">ROUND(G7/(1+G6),1)</f>
        <v>99.4</v>
      </c>
      <c r="G7" s="17">
        <f>ROUND(H7/(1+H6),1)</f>
        <v>99.5</v>
      </c>
      <c r="H7" s="141">
        <v>100</v>
      </c>
      <c r="I7" s="197">
        <f>ROUND(H7*(1+I6),1)</f>
        <v>100.8</v>
      </c>
      <c r="J7" s="197">
        <f t="shared" ref="J7:N7" si="1">ROUND(I7*(1+J6),1)</f>
        <v>102.6</v>
      </c>
      <c r="K7" s="197">
        <f t="shared" si="1"/>
        <v>106</v>
      </c>
      <c r="L7" s="197">
        <f t="shared" si="1"/>
        <v>106.3</v>
      </c>
      <c r="M7" s="197">
        <f t="shared" si="1"/>
        <v>105.6</v>
      </c>
      <c r="N7" s="197">
        <f t="shared" si="1"/>
        <v>105.8</v>
      </c>
      <c r="O7" s="142">
        <f t="shared" ref="O7:P7" si="2">ROUND(N7*(1+O6),1)</f>
        <v>107.1</v>
      </c>
      <c r="P7" s="142">
        <f t="shared" si="2"/>
        <v>108.8</v>
      </c>
      <c r="Q7" s="17">
        <f>ROUND(P7*(1+Q6),1)</f>
        <v>109.2</v>
      </c>
      <c r="R7" s="17">
        <f t="shared" ref="R7" si="3">ROUND(Q7*(1+R6),1)</f>
        <v>110.9</v>
      </c>
      <c r="S7" s="69"/>
    </row>
    <row r="8" spans="1:19" x14ac:dyDescent="0.25">
      <c r="A8" s="74"/>
      <c r="B8" s="12" t="s">
        <v>82</v>
      </c>
      <c r="C8" s="140"/>
      <c r="D8" s="140"/>
      <c r="E8" s="13" t="s">
        <v>15</v>
      </c>
      <c r="F8" s="15"/>
      <c r="G8" s="15">
        <v>8.9999999999999993E-3</v>
      </c>
      <c r="H8" s="15">
        <v>7.0000000000000001E-3</v>
      </c>
      <c r="I8" s="168">
        <v>1.2E-2</v>
      </c>
      <c r="J8" s="168">
        <v>2.1000000000000001E-2</v>
      </c>
      <c r="K8" s="168">
        <v>2.8000000000000001E-2</v>
      </c>
      <c r="L8" s="168">
        <v>3.4799999999999998E-2</v>
      </c>
      <c r="M8" s="168">
        <v>1.9E-2</v>
      </c>
      <c r="N8" s="168">
        <v>1.6E-2</v>
      </c>
      <c r="O8" s="174">
        <v>1.7999999999999999E-2</v>
      </c>
      <c r="P8" s="174">
        <v>0.02</v>
      </c>
      <c r="Q8" s="178">
        <v>1.7999999999999999E-2</v>
      </c>
      <c r="R8" s="178">
        <v>2.1000000000000001E-2</v>
      </c>
      <c r="S8" s="69"/>
    </row>
    <row r="9" spans="1:19" x14ac:dyDescent="0.25">
      <c r="A9" s="74"/>
      <c r="B9" s="14" t="s">
        <v>32</v>
      </c>
      <c r="C9" s="140"/>
      <c r="D9" s="140"/>
      <c r="E9" s="13" t="s">
        <v>35</v>
      </c>
      <c r="F9" s="143">
        <f t="shared" ref="F9" si="4">ROUND(G9/(1+G8),1)</f>
        <v>98.4</v>
      </c>
      <c r="G9" s="143">
        <f>ROUND(H9/(1+H8),1)</f>
        <v>99.3</v>
      </c>
      <c r="H9" s="144">
        <v>100</v>
      </c>
      <c r="I9" s="18">
        <f>ROUND(H9*(1+I8),1)</f>
        <v>101.2</v>
      </c>
      <c r="J9" s="18">
        <f t="shared" ref="J9:N9" si="5">ROUND(I9*(1+J8),1)</f>
        <v>103.3</v>
      </c>
      <c r="K9" s="18">
        <f t="shared" si="5"/>
        <v>106.2</v>
      </c>
      <c r="L9" s="18">
        <f t="shared" si="5"/>
        <v>109.9</v>
      </c>
      <c r="M9" s="18">
        <f t="shared" si="5"/>
        <v>112</v>
      </c>
      <c r="N9" s="18">
        <f t="shared" si="5"/>
        <v>113.8</v>
      </c>
      <c r="O9" s="18">
        <f t="shared" ref="O9:R9" si="6">ROUND(N9*(1+O8),1)</f>
        <v>115.8</v>
      </c>
      <c r="P9" s="18">
        <f t="shared" si="6"/>
        <v>118.1</v>
      </c>
      <c r="Q9" s="17">
        <f t="shared" si="6"/>
        <v>120.2</v>
      </c>
      <c r="R9" s="17">
        <f t="shared" si="6"/>
        <v>122.7</v>
      </c>
      <c r="S9" s="69"/>
    </row>
    <row r="10" spans="1:19" x14ac:dyDescent="0.25">
      <c r="A10" s="74"/>
      <c r="B10" s="14" t="s">
        <v>121</v>
      </c>
      <c r="C10" s="140"/>
      <c r="D10" s="140"/>
      <c r="E10" s="13" t="s">
        <v>14</v>
      </c>
      <c r="F10" s="143"/>
      <c r="G10" s="145">
        <v>1.45</v>
      </c>
      <c r="H10" s="145">
        <v>1.46</v>
      </c>
      <c r="I10" s="146">
        <v>1.47</v>
      </c>
      <c r="J10" s="146">
        <v>1.49</v>
      </c>
      <c r="K10" s="19">
        <v>1.5</v>
      </c>
      <c r="L10" s="19">
        <v>1.43</v>
      </c>
      <c r="M10" s="19">
        <v>1.45</v>
      </c>
      <c r="N10" s="19">
        <v>1.47</v>
      </c>
      <c r="O10" s="19">
        <v>1.5</v>
      </c>
      <c r="P10" s="19">
        <v>1.47</v>
      </c>
      <c r="Q10" s="179">
        <v>1.45</v>
      </c>
      <c r="R10" s="179">
        <v>1.43</v>
      </c>
      <c r="S10" s="69"/>
    </row>
    <row r="11" spans="1:19" x14ac:dyDescent="0.25">
      <c r="A11" s="74"/>
      <c r="B11" s="14" t="s">
        <v>33</v>
      </c>
      <c r="C11" s="140"/>
      <c r="D11" s="140"/>
      <c r="E11" s="13" t="s">
        <v>34</v>
      </c>
      <c r="F11" s="143"/>
      <c r="G11" s="147">
        <v>0.8</v>
      </c>
      <c r="H11" s="148">
        <f>G11</f>
        <v>0.8</v>
      </c>
      <c r="I11" s="21">
        <f t="shared" ref="I11:N12" si="7">H11</f>
        <v>0.8</v>
      </c>
      <c r="J11" s="21">
        <f t="shared" si="7"/>
        <v>0.8</v>
      </c>
      <c r="K11" s="21">
        <f t="shared" si="7"/>
        <v>0.8</v>
      </c>
      <c r="L11" s="21">
        <f t="shared" si="7"/>
        <v>0.8</v>
      </c>
      <c r="M11" s="20">
        <v>0.7</v>
      </c>
      <c r="N11" s="21">
        <v>0.7</v>
      </c>
      <c r="O11" s="20">
        <v>0.75</v>
      </c>
      <c r="P11" s="20">
        <v>0.8</v>
      </c>
      <c r="Q11" s="180">
        <f t="shared" ref="O11:R12" si="8">P11</f>
        <v>0.8</v>
      </c>
      <c r="R11" s="180">
        <f t="shared" si="8"/>
        <v>0.8</v>
      </c>
      <c r="S11" s="69"/>
    </row>
    <row r="12" spans="1:19" x14ac:dyDescent="0.25">
      <c r="A12" s="74"/>
      <c r="B12" s="14" t="s">
        <v>38</v>
      </c>
      <c r="C12" s="140"/>
      <c r="D12" s="140"/>
      <c r="E12" s="13" t="s">
        <v>39</v>
      </c>
      <c r="F12" s="143"/>
      <c r="G12" s="147">
        <v>0.35</v>
      </c>
      <c r="H12" s="148">
        <f>G12</f>
        <v>0.35</v>
      </c>
      <c r="I12" s="21">
        <f t="shared" si="7"/>
        <v>0.35</v>
      </c>
      <c r="J12" s="21">
        <f t="shared" si="7"/>
        <v>0.35</v>
      </c>
      <c r="K12" s="21">
        <f t="shared" si="7"/>
        <v>0.35</v>
      </c>
      <c r="L12" s="21">
        <f t="shared" si="7"/>
        <v>0.35</v>
      </c>
      <c r="M12" s="21">
        <f t="shared" si="7"/>
        <v>0.35</v>
      </c>
      <c r="N12" s="21">
        <f t="shared" si="7"/>
        <v>0.35</v>
      </c>
      <c r="O12" s="21">
        <f t="shared" si="8"/>
        <v>0.35</v>
      </c>
      <c r="P12" s="21">
        <f t="shared" si="8"/>
        <v>0.35</v>
      </c>
      <c r="Q12" s="180">
        <f t="shared" si="8"/>
        <v>0.35</v>
      </c>
      <c r="R12" s="180">
        <f t="shared" si="8"/>
        <v>0.35</v>
      </c>
      <c r="S12" s="69"/>
    </row>
    <row r="13" spans="1:19" x14ac:dyDescent="0.25">
      <c r="A13" s="74"/>
      <c r="B13" s="11" t="s">
        <v>122</v>
      </c>
      <c r="C13" s="140"/>
      <c r="D13" s="140"/>
      <c r="E13" s="13" t="s">
        <v>41</v>
      </c>
      <c r="F13" s="17"/>
      <c r="G13" s="149">
        <f>ROUND(1/G$10,4)</f>
        <v>0.68969999999999998</v>
      </c>
      <c r="H13" s="149">
        <f>ROUND(1/H$10,4)</f>
        <v>0.68489999999999995</v>
      </c>
      <c r="I13" s="150">
        <f t="shared" ref="I13:N13" si="9">ROUND(1/I$10,4)</f>
        <v>0.68030000000000002</v>
      </c>
      <c r="J13" s="150">
        <f t="shared" si="9"/>
        <v>0.67110000000000003</v>
      </c>
      <c r="K13" s="150">
        <f t="shared" si="9"/>
        <v>0.66669999999999996</v>
      </c>
      <c r="L13" s="151">
        <f t="shared" si="9"/>
        <v>0.69930000000000003</v>
      </c>
      <c r="M13" s="151">
        <f>ROUND(1/M$10,4)</f>
        <v>0.68969999999999998</v>
      </c>
      <c r="N13" s="151">
        <f t="shared" si="9"/>
        <v>0.68030000000000002</v>
      </c>
      <c r="O13" s="151">
        <f t="shared" ref="O13:R13" si="10">ROUND(1/O$10,4)</f>
        <v>0.66669999999999996</v>
      </c>
      <c r="P13" s="151">
        <f t="shared" si="10"/>
        <v>0.68030000000000002</v>
      </c>
      <c r="Q13" s="150">
        <f t="shared" si="10"/>
        <v>0.68969999999999998</v>
      </c>
      <c r="R13" s="150">
        <f t="shared" si="10"/>
        <v>0.69930000000000003</v>
      </c>
      <c r="S13" s="69"/>
    </row>
    <row r="14" spans="1:19" x14ac:dyDescent="0.25">
      <c r="A14" s="65"/>
      <c r="B14" s="75"/>
      <c r="C14" s="68"/>
      <c r="D14" s="68"/>
      <c r="E14" s="75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9"/>
    </row>
    <row r="15" spans="1:19" ht="16.3" x14ac:dyDescent="0.3">
      <c r="A15" s="65"/>
      <c r="B15" s="70" t="s">
        <v>36</v>
      </c>
      <c r="C15" s="8" t="s">
        <v>87</v>
      </c>
      <c r="D15" s="137" t="s">
        <v>88</v>
      </c>
      <c r="E15" s="71"/>
      <c r="F15" s="152">
        <v>-2</v>
      </c>
      <c r="G15" s="153">
        <v>-1</v>
      </c>
      <c r="H15" s="153">
        <v>0</v>
      </c>
      <c r="I15" s="5">
        <v>1</v>
      </c>
      <c r="J15" s="5">
        <v>2</v>
      </c>
      <c r="K15" s="5">
        <v>3</v>
      </c>
      <c r="L15" s="5">
        <v>4</v>
      </c>
      <c r="M15" s="5">
        <v>5</v>
      </c>
      <c r="N15" s="5">
        <v>6</v>
      </c>
      <c r="O15" s="5">
        <v>7</v>
      </c>
      <c r="P15" s="5">
        <v>8</v>
      </c>
      <c r="Q15" s="139">
        <v>9</v>
      </c>
      <c r="R15" s="139">
        <v>10</v>
      </c>
      <c r="S15" s="69"/>
    </row>
    <row r="16" spans="1:19" x14ac:dyDescent="0.25">
      <c r="A16" s="74"/>
      <c r="B16" s="22" t="s">
        <v>44</v>
      </c>
      <c r="C16" s="140"/>
      <c r="D16" s="140"/>
      <c r="E16" s="13" t="s">
        <v>15</v>
      </c>
      <c r="F16" s="154">
        <v>1.4999999999999999E-2</v>
      </c>
      <c r="G16" s="154">
        <v>1.4999999999999999E-2</v>
      </c>
      <c r="H16" s="155">
        <f>G16</f>
        <v>1.4999999999999999E-2</v>
      </c>
      <c r="I16" s="16">
        <v>0.01</v>
      </c>
      <c r="J16" s="23">
        <f>I16</f>
        <v>0.01</v>
      </c>
      <c r="K16" s="23">
        <f>J16</f>
        <v>0.01</v>
      </c>
      <c r="L16" s="16">
        <v>0.02</v>
      </c>
      <c r="M16" s="16">
        <v>1.4999999999999999E-2</v>
      </c>
      <c r="N16" s="16">
        <v>0.01</v>
      </c>
      <c r="O16" s="23">
        <f>N16</f>
        <v>0.01</v>
      </c>
      <c r="P16" s="16">
        <v>1.4999999999999999E-2</v>
      </c>
      <c r="Q16" s="178">
        <v>1.4999999999999999E-2</v>
      </c>
      <c r="R16" s="178">
        <v>0.02</v>
      </c>
      <c r="S16" s="69"/>
    </row>
    <row r="17" spans="1:19" x14ac:dyDescent="0.25">
      <c r="A17" s="74"/>
      <c r="B17" s="1" t="s">
        <v>58</v>
      </c>
      <c r="C17" s="24">
        <v>0.01</v>
      </c>
      <c r="D17" s="140"/>
      <c r="E17" s="13" t="s">
        <v>15</v>
      </c>
      <c r="F17" s="155">
        <f>F$16+$C17</f>
        <v>2.5000000000000001E-2</v>
      </c>
      <c r="G17" s="155">
        <f>G$16+$C17</f>
        <v>2.5000000000000001E-2</v>
      </c>
      <c r="H17" s="155">
        <f t="shared" ref="H17:N17" si="11">H$16+$C17</f>
        <v>2.5000000000000001E-2</v>
      </c>
      <c r="I17" s="23">
        <f t="shared" si="11"/>
        <v>0.02</v>
      </c>
      <c r="J17" s="23">
        <f t="shared" si="11"/>
        <v>0.02</v>
      </c>
      <c r="K17" s="23">
        <f t="shared" si="11"/>
        <v>0.02</v>
      </c>
      <c r="L17" s="23">
        <f t="shared" si="11"/>
        <v>0.03</v>
      </c>
      <c r="M17" s="23">
        <f t="shared" si="11"/>
        <v>2.5000000000000001E-2</v>
      </c>
      <c r="N17" s="23">
        <f t="shared" si="11"/>
        <v>0.02</v>
      </c>
      <c r="O17" s="23">
        <f t="shared" ref="O17:R17" si="12">O$16+$C17</f>
        <v>0.02</v>
      </c>
      <c r="P17" s="23">
        <f t="shared" si="12"/>
        <v>2.5000000000000001E-2</v>
      </c>
      <c r="Q17" s="15">
        <f t="shared" si="12"/>
        <v>2.5000000000000001E-2</v>
      </c>
      <c r="R17" s="15">
        <f t="shared" si="12"/>
        <v>0.03</v>
      </c>
      <c r="S17" s="76"/>
    </row>
    <row r="18" spans="1:19" x14ac:dyDescent="0.25">
      <c r="A18" s="74"/>
      <c r="B18" s="22" t="s">
        <v>37</v>
      </c>
      <c r="C18" s="24">
        <v>6.5000000000000002E-2</v>
      </c>
      <c r="D18" s="140"/>
      <c r="E18" s="13" t="s">
        <v>15</v>
      </c>
      <c r="F18" s="155">
        <f t="shared" ref="F18:N21" si="13">F$16+$C18</f>
        <v>0.08</v>
      </c>
      <c r="G18" s="155">
        <f t="shared" si="13"/>
        <v>0.08</v>
      </c>
      <c r="H18" s="155">
        <f t="shared" si="13"/>
        <v>0.08</v>
      </c>
      <c r="I18" s="23">
        <f t="shared" si="13"/>
        <v>7.4999999999999997E-2</v>
      </c>
      <c r="J18" s="23">
        <f t="shared" si="13"/>
        <v>7.4999999999999997E-2</v>
      </c>
      <c r="K18" s="23">
        <f t="shared" si="13"/>
        <v>7.4999999999999997E-2</v>
      </c>
      <c r="L18" s="23">
        <f t="shared" si="13"/>
        <v>8.5000000000000006E-2</v>
      </c>
      <c r="M18" s="23">
        <f t="shared" si="13"/>
        <v>0.08</v>
      </c>
      <c r="N18" s="23">
        <f t="shared" si="13"/>
        <v>7.4999999999999997E-2</v>
      </c>
      <c r="O18" s="23">
        <f t="shared" ref="O18:R21" si="14">O$16+$C18</f>
        <v>7.4999999999999997E-2</v>
      </c>
      <c r="P18" s="23">
        <f t="shared" si="14"/>
        <v>0.08</v>
      </c>
      <c r="Q18" s="15">
        <f t="shared" si="14"/>
        <v>0.08</v>
      </c>
      <c r="R18" s="15">
        <f t="shared" si="14"/>
        <v>8.5000000000000006E-2</v>
      </c>
      <c r="S18" s="76"/>
    </row>
    <row r="19" spans="1:19" x14ac:dyDescent="0.25">
      <c r="A19" s="74"/>
      <c r="B19" s="134" t="s">
        <v>124</v>
      </c>
      <c r="C19" s="24">
        <v>1.4999999999999999E-2</v>
      </c>
      <c r="D19" s="140"/>
      <c r="E19" s="13" t="s">
        <v>15</v>
      </c>
      <c r="F19" s="155">
        <f t="shared" si="13"/>
        <v>0.03</v>
      </c>
      <c r="G19" s="155">
        <f t="shared" si="13"/>
        <v>0.03</v>
      </c>
      <c r="H19" s="155">
        <f t="shared" si="13"/>
        <v>0.03</v>
      </c>
      <c r="I19" s="23">
        <f t="shared" si="13"/>
        <v>2.5000000000000001E-2</v>
      </c>
      <c r="J19" s="23">
        <f t="shared" si="13"/>
        <v>2.5000000000000001E-2</v>
      </c>
      <c r="K19" s="23">
        <f t="shared" si="13"/>
        <v>2.5000000000000001E-2</v>
      </c>
      <c r="L19" s="23">
        <f t="shared" si="13"/>
        <v>3.5000000000000003E-2</v>
      </c>
      <c r="M19" s="23">
        <f t="shared" si="13"/>
        <v>0.03</v>
      </c>
      <c r="N19" s="23">
        <f t="shared" si="13"/>
        <v>2.5000000000000001E-2</v>
      </c>
      <c r="O19" s="23">
        <f t="shared" si="14"/>
        <v>2.5000000000000001E-2</v>
      </c>
      <c r="P19" s="23">
        <f t="shared" si="14"/>
        <v>0.03</v>
      </c>
      <c r="Q19" s="15">
        <f t="shared" si="14"/>
        <v>0.03</v>
      </c>
      <c r="R19" s="15">
        <f t="shared" si="14"/>
        <v>3.5000000000000003E-2</v>
      </c>
      <c r="S19" s="76"/>
    </row>
    <row r="20" spans="1:19" x14ac:dyDescent="0.25">
      <c r="A20" s="74"/>
      <c r="B20" s="134" t="s">
        <v>125</v>
      </c>
      <c r="C20" s="24">
        <v>1.9E-2</v>
      </c>
      <c r="D20" s="140"/>
      <c r="E20" s="13" t="s">
        <v>15</v>
      </c>
      <c r="F20" s="155">
        <f t="shared" si="13"/>
        <v>3.4000000000000002E-2</v>
      </c>
      <c r="G20" s="155">
        <f t="shared" si="13"/>
        <v>3.4000000000000002E-2</v>
      </c>
      <c r="H20" s="155">
        <f t="shared" si="13"/>
        <v>3.4000000000000002E-2</v>
      </c>
      <c r="I20" s="23">
        <f t="shared" si="13"/>
        <v>2.8999999999999998E-2</v>
      </c>
      <c r="J20" s="23">
        <f t="shared" si="13"/>
        <v>2.8999999999999998E-2</v>
      </c>
      <c r="K20" s="23">
        <f t="shared" si="13"/>
        <v>2.8999999999999998E-2</v>
      </c>
      <c r="L20" s="23">
        <f t="shared" si="13"/>
        <v>3.9E-2</v>
      </c>
      <c r="M20" s="23">
        <f t="shared" si="13"/>
        <v>3.4000000000000002E-2</v>
      </c>
      <c r="N20" s="23">
        <f t="shared" si="13"/>
        <v>2.8999999999999998E-2</v>
      </c>
      <c r="O20" s="23">
        <f t="shared" si="14"/>
        <v>2.8999999999999998E-2</v>
      </c>
      <c r="P20" s="23">
        <f t="shared" si="14"/>
        <v>3.4000000000000002E-2</v>
      </c>
      <c r="Q20" s="15">
        <f t="shared" si="14"/>
        <v>3.4000000000000002E-2</v>
      </c>
      <c r="R20" s="15">
        <f t="shared" si="14"/>
        <v>3.9E-2</v>
      </c>
      <c r="S20" s="76"/>
    </row>
    <row r="21" spans="1:19" x14ac:dyDescent="0.25">
      <c r="A21" s="74"/>
      <c r="B21" s="134" t="s">
        <v>123</v>
      </c>
      <c r="C21" s="24">
        <v>2.5000000000000001E-2</v>
      </c>
      <c r="D21" s="140"/>
      <c r="E21" s="13" t="s">
        <v>15</v>
      </c>
      <c r="F21" s="155">
        <f t="shared" si="13"/>
        <v>0.04</v>
      </c>
      <c r="G21" s="155">
        <f t="shared" si="13"/>
        <v>0.04</v>
      </c>
      <c r="H21" s="155">
        <f t="shared" si="13"/>
        <v>0.04</v>
      </c>
      <c r="I21" s="23">
        <f t="shared" si="13"/>
        <v>3.5000000000000003E-2</v>
      </c>
      <c r="J21" s="23">
        <f t="shared" si="13"/>
        <v>3.5000000000000003E-2</v>
      </c>
      <c r="K21" s="23">
        <f t="shared" si="13"/>
        <v>3.5000000000000003E-2</v>
      </c>
      <c r="L21" s="23">
        <f t="shared" si="13"/>
        <v>4.4999999999999998E-2</v>
      </c>
      <c r="M21" s="23">
        <f t="shared" si="13"/>
        <v>0.04</v>
      </c>
      <c r="N21" s="23">
        <f t="shared" si="13"/>
        <v>3.5000000000000003E-2</v>
      </c>
      <c r="O21" s="23">
        <f t="shared" si="14"/>
        <v>3.5000000000000003E-2</v>
      </c>
      <c r="P21" s="23">
        <f t="shared" si="14"/>
        <v>0.04</v>
      </c>
      <c r="Q21" s="15">
        <f t="shared" si="14"/>
        <v>0.04</v>
      </c>
      <c r="R21" s="15">
        <f t="shared" si="14"/>
        <v>4.4999999999999998E-2</v>
      </c>
      <c r="S21" s="76"/>
    </row>
    <row r="22" spans="1:19" ht="14.95" thickBot="1" x14ac:dyDescent="0.3">
      <c r="A22" s="77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73C4B-6E06-4372-8907-C527F854462A}">
  <sheetPr codeName="Tabelle4"/>
  <dimension ref="A1:S44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4" width="5.5" customWidth="1"/>
    <col min="5" max="5" width="10" customWidth="1"/>
    <col min="6" max="18" width="8.875" customWidth="1"/>
    <col min="19" max="19" width="1.375" customWidth="1"/>
  </cols>
  <sheetData>
    <row r="1" spans="1:19" ht="7.15" customHeight="1" x14ac:dyDescent="0.25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  <c r="R1" s="83"/>
      <c r="S1" s="84"/>
    </row>
    <row r="2" spans="1:19" ht="23.8" x14ac:dyDescent="0.4">
      <c r="A2" s="85"/>
      <c r="B2" s="61" t="s">
        <v>57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4"/>
      <c r="Q2" s="54" t="s">
        <v>48</v>
      </c>
      <c r="R2" s="55" t="str">
        <f>Übersicht!$E$2</f>
        <v>Pro 2.10</v>
      </c>
      <c r="S2" s="86"/>
    </row>
    <row r="3" spans="1:19" ht="5.95" customHeight="1" x14ac:dyDescent="0.25">
      <c r="A3" s="87"/>
      <c r="B3" s="66"/>
      <c r="C3" s="67"/>
      <c r="D3" s="67"/>
      <c r="E3" s="6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8"/>
      <c r="R3" s="68"/>
      <c r="S3" s="88"/>
    </row>
    <row r="4" spans="1:19" ht="16.3" x14ac:dyDescent="0.3">
      <c r="A4" s="87"/>
      <c r="B4" s="70" t="s">
        <v>113</v>
      </c>
      <c r="C4" s="137" t="s">
        <v>87</v>
      </c>
      <c r="D4" s="137" t="s">
        <v>88</v>
      </c>
      <c r="E4" s="89"/>
      <c r="F4" s="138">
        <v>-2</v>
      </c>
      <c r="G4" s="138">
        <v>-1</v>
      </c>
      <c r="H4" s="138">
        <v>0</v>
      </c>
      <c r="I4" s="73">
        <v>1</v>
      </c>
      <c r="J4" s="73">
        <v>2</v>
      </c>
      <c r="K4" s="73">
        <v>3</v>
      </c>
      <c r="L4" s="73">
        <v>4</v>
      </c>
      <c r="M4" s="73">
        <v>5</v>
      </c>
      <c r="N4" s="73">
        <v>6</v>
      </c>
      <c r="O4" s="73">
        <v>7</v>
      </c>
      <c r="P4" s="73">
        <v>8</v>
      </c>
      <c r="Q4" s="139">
        <v>9</v>
      </c>
      <c r="R4" s="139">
        <v>10</v>
      </c>
      <c r="S4" s="90"/>
    </row>
    <row r="5" spans="1:19" x14ac:dyDescent="0.25">
      <c r="A5" s="91"/>
      <c r="B5" s="22" t="s">
        <v>20</v>
      </c>
      <c r="C5" s="140"/>
      <c r="D5" s="140"/>
      <c r="E5" s="13" t="s">
        <v>15</v>
      </c>
      <c r="F5" s="156"/>
      <c r="G5" s="156"/>
      <c r="H5" s="157">
        <v>1500</v>
      </c>
      <c r="I5" s="25">
        <v>1450</v>
      </c>
      <c r="J5" s="25">
        <v>1450</v>
      </c>
      <c r="K5" s="25">
        <v>1400</v>
      </c>
      <c r="L5" s="25">
        <v>1400</v>
      </c>
      <c r="M5" s="25">
        <v>1400</v>
      </c>
      <c r="N5" s="25">
        <v>1450</v>
      </c>
      <c r="O5" s="25">
        <v>1450</v>
      </c>
      <c r="P5" s="25">
        <v>1450</v>
      </c>
      <c r="Q5" s="181">
        <v>1500</v>
      </c>
      <c r="R5" s="181">
        <v>1550</v>
      </c>
      <c r="S5" s="90"/>
    </row>
    <row r="6" spans="1:19" x14ac:dyDescent="0.25">
      <c r="A6" s="91"/>
      <c r="B6" s="22" t="s">
        <v>21</v>
      </c>
      <c r="C6" s="140"/>
      <c r="D6" s="140"/>
      <c r="E6" s="13" t="s">
        <v>13</v>
      </c>
      <c r="F6" s="158"/>
      <c r="G6" s="158"/>
      <c r="H6" s="157">
        <v>0</v>
      </c>
      <c r="I6" s="25">
        <v>5000</v>
      </c>
      <c r="J6" s="25">
        <v>8000</v>
      </c>
      <c r="K6" s="25">
        <v>9000</v>
      </c>
      <c r="L6" s="25">
        <v>6000</v>
      </c>
      <c r="M6" s="25">
        <v>0</v>
      </c>
      <c r="N6" s="25">
        <v>5000</v>
      </c>
      <c r="O6" s="25">
        <v>7000</v>
      </c>
      <c r="P6" s="25">
        <v>12000</v>
      </c>
      <c r="Q6" s="181">
        <v>5000</v>
      </c>
      <c r="R6" s="181">
        <v>2000</v>
      </c>
      <c r="S6" s="90"/>
    </row>
    <row r="7" spans="1:19" x14ac:dyDescent="0.25">
      <c r="A7" s="87"/>
      <c r="B7" s="75"/>
      <c r="C7" s="68"/>
      <c r="D7" s="68"/>
      <c r="E7" s="75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88"/>
    </row>
    <row r="8" spans="1:19" ht="16.3" x14ac:dyDescent="0.3">
      <c r="A8" s="87"/>
      <c r="B8" s="70" t="s">
        <v>19</v>
      </c>
      <c r="C8" s="137" t="s">
        <v>87</v>
      </c>
      <c r="D8" s="137" t="s">
        <v>88</v>
      </c>
      <c r="E8" s="89"/>
      <c r="F8" s="138">
        <v>-2</v>
      </c>
      <c r="G8" s="138">
        <v>-1</v>
      </c>
      <c r="H8" s="138">
        <v>0</v>
      </c>
      <c r="I8" s="73">
        <v>1</v>
      </c>
      <c r="J8" s="73">
        <v>2</v>
      </c>
      <c r="K8" s="73">
        <v>3</v>
      </c>
      <c r="L8" s="73">
        <v>4</v>
      </c>
      <c r="M8" s="73">
        <v>5</v>
      </c>
      <c r="N8" s="73">
        <v>6</v>
      </c>
      <c r="O8" s="73">
        <v>7</v>
      </c>
      <c r="P8" s="73">
        <v>8</v>
      </c>
      <c r="Q8" s="139">
        <v>9</v>
      </c>
      <c r="R8" s="139">
        <v>10</v>
      </c>
      <c r="S8" s="90"/>
    </row>
    <row r="9" spans="1:19" x14ac:dyDescent="0.25">
      <c r="A9" s="91"/>
      <c r="B9" s="22" t="s">
        <v>114</v>
      </c>
      <c r="C9" s="140"/>
      <c r="D9" s="140"/>
      <c r="E9" s="13" t="s">
        <v>11</v>
      </c>
      <c r="F9" s="159">
        <f t="shared" ref="F9" si="0">ROUND(G9/(1+G29),-2)</f>
        <v>63200</v>
      </c>
      <c r="G9" s="160">
        <f>ROUND(G28/1000*G27,-2)</f>
        <v>64000</v>
      </c>
      <c r="H9" s="161">
        <f t="shared" ref="H9:N9" si="1">ROUND(G9*(1+H29),-2)</f>
        <v>64400</v>
      </c>
      <c r="I9" s="27">
        <f t="shared" si="1"/>
        <v>66100</v>
      </c>
      <c r="J9" s="27">
        <f t="shared" si="1"/>
        <v>71500</v>
      </c>
      <c r="K9" s="27">
        <f t="shared" si="1"/>
        <v>78400</v>
      </c>
      <c r="L9" s="27">
        <f t="shared" si="1"/>
        <v>76400</v>
      </c>
      <c r="M9" s="27">
        <f t="shared" si="1"/>
        <v>71800</v>
      </c>
      <c r="N9" s="27">
        <f t="shared" si="1"/>
        <v>71900</v>
      </c>
      <c r="O9" s="27">
        <f t="shared" ref="O9:R9" si="2">ROUND(N9*(1+O29),-2)</f>
        <v>74200</v>
      </c>
      <c r="P9" s="27">
        <f t="shared" si="2"/>
        <v>78900</v>
      </c>
      <c r="Q9" s="182">
        <f t="shared" si="2"/>
        <v>82900</v>
      </c>
      <c r="R9" s="182">
        <f t="shared" si="2"/>
        <v>84900</v>
      </c>
      <c r="S9" s="90"/>
    </row>
    <row r="10" spans="1:19" x14ac:dyDescent="0.25">
      <c r="A10" s="91"/>
      <c r="B10" s="28" t="s">
        <v>101</v>
      </c>
      <c r="C10" s="140"/>
      <c r="D10" s="140"/>
      <c r="E10" s="13" t="s">
        <v>100</v>
      </c>
      <c r="F10" s="162"/>
      <c r="G10" s="163">
        <v>4.0000000000000001E-3</v>
      </c>
      <c r="H10" s="162"/>
      <c r="I10" s="164"/>
      <c r="J10" s="164"/>
      <c r="K10" s="164"/>
      <c r="L10" s="164"/>
      <c r="M10" s="164"/>
      <c r="N10" s="164"/>
      <c r="O10" s="164"/>
      <c r="P10" s="164"/>
      <c r="Q10" s="176"/>
      <c r="R10" s="176"/>
      <c r="S10" s="90"/>
    </row>
    <row r="11" spans="1:19" x14ac:dyDescent="0.25">
      <c r="A11" s="91"/>
      <c r="B11" s="28" t="s">
        <v>102</v>
      </c>
      <c r="C11" s="140"/>
      <c r="D11" s="140"/>
      <c r="E11" s="13" t="s">
        <v>100</v>
      </c>
      <c r="F11" s="162"/>
      <c r="G11" s="163">
        <v>5.6000000000000001E-2</v>
      </c>
      <c r="H11" s="162"/>
      <c r="I11" s="164"/>
      <c r="J11" s="164"/>
      <c r="K11" s="164"/>
      <c r="L11" s="164"/>
      <c r="M11" s="164"/>
      <c r="N11" s="164"/>
      <c r="O11" s="164"/>
      <c r="P11" s="164"/>
      <c r="Q11" s="176"/>
      <c r="R11" s="176"/>
      <c r="S11" s="90"/>
    </row>
    <row r="12" spans="1:19" x14ac:dyDescent="0.25">
      <c r="A12" s="91"/>
      <c r="B12" s="28" t="s">
        <v>103</v>
      </c>
      <c r="C12" s="140"/>
      <c r="D12" s="140"/>
      <c r="E12" s="13" t="s">
        <v>100</v>
      </c>
      <c r="F12" s="162"/>
      <c r="G12" s="163">
        <v>1.2E-2</v>
      </c>
      <c r="H12" s="162"/>
      <c r="I12" s="164"/>
      <c r="J12" s="164"/>
      <c r="K12" s="164"/>
      <c r="L12" s="164"/>
      <c r="M12" s="164"/>
      <c r="N12" s="164"/>
      <c r="O12" s="164"/>
      <c r="P12" s="164"/>
      <c r="Q12" s="176"/>
      <c r="R12" s="176"/>
      <c r="S12" s="90"/>
    </row>
    <row r="13" spans="1:19" x14ac:dyDescent="0.25">
      <c r="A13" s="91"/>
      <c r="B13" s="22" t="s">
        <v>115</v>
      </c>
      <c r="C13" s="140"/>
      <c r="D13" s="140"/>
      <c r="E13" s="13" t="s">
        <v>11</v>
      </c>
      <c r="F13" s="182">
        <v>0</v>
      </c>
      <c r="G13" s="26">
        <v>0</v>
      </c>
      <c r="H13" s="26">
        <v>0</v>
      </c>
      <c r="I13" s="26">
        <v>0</v>
      </c>
      <c r="J13" s="26">
        <f>K13</f>
        <v>6300</v>
      </c>
      <c r="K13" s="25">
        <v>6300</v>
      </c>
      <c r="L13" s="27">
        <f t="shared" ref="L13:N13" si="3">ROUND(K13*(1+L32),-2)</f>
        <v>8400</v>
      </c>
      <c r="M13" s="27">
        <f t="shared" si="3"/>
        <v>9700</v>
      </c>
      <c r="N13" s="27">
        <f t="shared" si="3"/>
        <v>9500</v>
      </c>
      <c r="O13" s="27">
        <f t="shared" ref="O13:R13" si="4">ROUND(N13*(1+O32),-2)</f>
        <v>10100</v>
      </c>
      <c r="P13" s="27">
        <f t="shared" si="4"/>
        <v>11200</v>
      </c>
      <c r="Q13" s="182">
        <f t="shared" si="4"/>
        <v>12100</v>
      </c>
      <c r="R13" s="182">
        <f t="shared" si="4"/>
        <v>12700</v>
      </c>
      <c r="S13" s="90"/>
    </row>
    <row r="14" spans="1:19" x14ac:dyDescent="0.25">
      <c r="A14" s="91"/>
      <c r="B14" s="28" t="s">
        <v>101</v>
      </c>
      <c r="C14" s="140"/>
      <c r="D14" s="140"/>
      <c r="E14" s="13" t="s">
        <v>100</v>
      </c>
      <c r="F14" s="198"/>
      <c r="G14" s="199"/>
      <c r="H14" s="199"/>
      <c r="I14" s="199"/>
      <c r="J14" s="29">
        <v>0</v>
      </c>
      <c r="K14" s="164"/>
      <c r="L14" s="164"/>
      <c r="M14" s="164"/>
      <c r="N14" s="164"/>
      <c r="O14" s="164"/>
      <c r="P14" s="164"/>
      <c r="Q14" s="176"/>
      <c r="R14" s="176"/>
      <c r="S14" s="90"/>
    </row>
    <row r="15" spans="1:19" x14ac:dyDescent="0.25">
      <c r="A15" s="91"/>
      <c r="B15" s="28" t="s">
        <v>102</v>
      </c>
      <c r="C15" s="140"/>
      <c r="D15" s="140"/>
      <c r="E15" s="13" t="s">
        <v>100</v>
      </c>
      <c r="F15" s="198"/>
      <c r="G15" s="199"/>
      <c r="H15" s="199"/>
      <c r="I15" s="199"/>
      <c r="J15" s="29">
        <v>7.4999999999999997E-2</v>
      </c>
      <c r="K15" s="164"/>
      <c r="L15" s="164"/>
      <c r="M15" s="164"/>
      <c r="N15" s="164"/>
      <c r="O15" s="164"/>
      <c r="P15" s="164"/>
      <c r="Q15" s="176"/>
      <c r="R15" s="176"/>
      <c r="S15" s="90"/>
    </row>
    <row r="16" spans="1:19" x14ac:dyDescent="0.25">
      <c r="A16" s="91"/>
      <c r="B16" s="28" t="s">
        <v>103</v>
      </c>
      <c r="C16" s="140"/>
      <c r="D16" s="140"/>
      <c r="E16" s="13" t="s">
        <v>100</v>
      </c>
      <c r="F16" s="198"/>
      <c r="G16" s="199"/>
      <c r="H16" s="199"/>
      <c r="I16" s="199"/>
      <c r="J16" s="29">
        <v>0</v>
      </c>
      <c r="K16" s="164"/>
      <c r="L16" s="164"/>
      <c r="M16" s="164"/>
      <c r="N16" s="164"/>
      <c r="O16" s="164"/>
      <c r="P16" s="164"/>
      <c r="Q16" s="176"/>
      <c r="R16" s="176"/>
      <c r="S16" s="90"/>
    </row>
    <row r="17" spans="1:19" x14ac:dyDescent="0.25">
      <c r="A17" s="91"/>
      <c r="B17" s="22" t="s">
        <v>61</v>
      </c>
      <c r="C17" s="140"/>
      <c r="D17" s="140"/>
      <c r="E17" s="13" t="s">
        <v>11</v>
      </c>
      <c r="F17" s="182">
        <v>0</v>
      </c>
      <c r="G17" s="26">
        <v>0</v>
      </c>
      <c r="H17" s="26">
        <v>0</v>
      </c>
      <c r="I17" s="26">
        <v>0</v>
      </c>
      <c r="J17" s="26">
        <v>0</v>
      </c>
      <c r="K17" s="26">
        <f>L17</f>
        <v>10400</v>
      </c>
      <c r="L17" s="25">
        <v>10400</v>
      </c>
      <c r="M17" s="27">
        <f>ROUND(L17*(1+M37),-2)</f>
        <v>20000</v>
      </c>
      <c r="N17" s="27">
        <f t="shared" ref="N17:R17" si="5">ROUND(M17*(1+N37),-2)</f>
        <v>29600</v>
      </c>
      <c r="O17" s="27">
        <f t="shared" si="5"/>
        <v>29500</v>
      </c>
      <c r="P17" s="27">
        <f t="shared" si="5"/>
        <v>31700</v>
      </c>
      <c r="Q17" s="182">
        <f t="shared" si="5"/>
        <v>33900</v>
      </c>
      <c r="R17" s="182">
        <f t="shared" si="5"/>
        <v>34800</v>
      </c>
      <c r="S17" s="90"/>
    </row>
    <row r="18" spans="1:19" x14ac:dyDescent="0.25">
      <c r="A18" s="91"/>
      <c r="B18" s="28" t="s">
        <v>101</v>
      </c>
      <c r="C18" s="140"/>
      <c r="D18" s="140"/>
      <c r="E18" s="13" t="s">
        <v>100</v>
      </c>
      <c r="F18" s="198"/>
      <c r="G18" s="198"/>
      <c r="H18" s="198"/>
      <c r="I18" s="198"/>
      <c r="J18" s="198"/>
      <c r="K18" s="29">
        <v>0</v>
      </c>
      <c r="L18" s="164"/>
      <c r="M18" s="164"/>
      <c r="N18" s="164"/>
      <c r="O18" s="164"/>
      <c r="P18" s="164"/>
      <c r="Q18" s="176"/>
      <c r="R18" s="176"/>
      <c r="S18" s="90"/>
    </row>
    <row r="19" spans="1:19" x14ac:dyDescent="0.25">
      <c r="A19" s="91"/>
      <c r="B19" s="28" t="s">
        <v>102</v>
      </c>
      <c r="C19" s="140"/>
      <c r="D19" s="140"/>
      <c r="E19" s="13" t="s">
        <v>100</v>
      </c>
      <c r="F19" s="198"/>
      <c r="G19" s="198"/>
      <c r="H19" s="198"/>
      <c r="I19" s="198"/>
      <c r="J19" s="198"/>
      <c r="K19" s="29">
        <v>0.08</v>
      </c>
      <c r="L19" s="164"/>
      <c r="M19" s="164"/>
      <c r="N19" s="164"/>
      <c r="O19" s="164"/>
      <c r="P19" s="164"/>
      <c r="Q19" s="176"/>
      <c r="R19" s="176"/>
      <c r="S19" s="90"/>
    </row>
    <row r="20" spans="1:19" x14ac:dyDescent="0.25">
      <c r="A20" s="91"/>
      <c r="B20" s="28" t="s">
        <v>103</v>
      </c>
      <c r="C20" s="140"/>
      <c r="D20" s="140"/>
      <c r="E20" s="13" t="s">
        <v>100</v>
      </c>
      <c r="F20" s="198"/>
      <c r="G20" s="198"/>
      <c r="H20" s="198"/>
      <c r="I20" s="198"/>
      <c r="J20" s="198"/>
      <c r="K20" s="29">
        <v>0</v>
      </c>
      <c r="L20" s="164"/>
      <c r="M20" s="164"/>
      <c r="N20" s="164"/>
      <c r="O20" s="164"/>
      <c r="P20" s="164"/>
      <c r="Q20" s="176"/>
      <c r="R20" s="176"/>
      <c r="S20" s="90"/>
    </row>
    <row r="21" spans="1:19" x14ac:dyDescent="0.25">
      <c r="A21" s="91"/>
      <c r="B21" s="22" t="s">
        <v>62</v>
      </c>
      <c r="C21" s="140"/>
      <c r="D21" s="140"/>
      <c r="E21" s="13" t="s">
        <v>11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f>N21</f>
        <v>4400</v>
      </c>
      <c r="N21" s="25">
        <v>4400</v>
      </c>
      <c r="O21" s="27">
        <f>ROUND(N21*(1+O40),-2)</f>
        <v>5200</v>
      </c>
      <c r="P21" s="27">
        <f>ROUND(O21*(1+P40),-2)</f>
        <v>6800</v>
      </c>
      <c r="Q21" s="182">
        <f>ROUND(P21*(1+Q40),-2)</f>
        <v>8000</v>
      </c>
      <c r="R21" s="182">
        <f>ROUND(Q21*(1+R40),-2)</f>
        <v>9000</v>
      </c>
      <c r="S21" s="90"/>
    </row>
    <row r="22" spans="1:19" x14ac:dyDescent="0.25">
      <c r="A22" s="91"/>
      <c r="B22" s="28" t="s">
        <v>101</v>
      </c>
      <c r="C22" s="140"/>
      <c r="D22" s="140"/>
      <c r="E22" s="13" t="s">
        <v>100</v>
      </c>
      <c r="F22" s="198"/>
      <c r="G22" s="198"/>
      <c r="H22" s="198"/>
      <c r="I22" s="198"/>
      <c r="J22" s="198"/>
      <c r="K22" s="198"/>
      <c r="L22" s="198"/>
      <c r="M22" s="29">
        <v>0</v>
      </c>
      <c r="N22" s="164"/>
      <c r="O22" s="164"/>
      <c r="P22" s="164"/>
      <c r="Q22" s="176"/>
      <c r="R22" s="176"/>
      <c r="S22" s="90"/>
    </row>
    <row r="23" spans="1:19" x14ac:dyDescent="0.25">
      <c r="A23" s="91"/>
      <c r="B23" s="28" t="s">
        <v>102</v>
      </c>
      <c r="C23" s="140"/>
      <c r="D23" s="140"/>
      <c r="E23" s="13" t="s">
        <v>100</v>
      </c>
      <c r="F23" s="198"/>
      <c r="G23" s="198"/>
      <c r="H23" s="198"/>
      <c r="I23" s="198"/>
      <c r="J23" s="198"/>
      <c r="K23" s="198"/>
      <c r="L23" s="198"/>
      <c r="M23" s="29">
        <v>0.1</v>
      </c>
      <c r="N23" s="164"/>
      <c r="O23" s="164"/>
      <c r="P23" s="164"/>
      <c r="Q23" s="176"/>
      <c r="R23" s="176"/>
      <c r="S23" s="90"/>
    </row>
    <row r="24" spans="1:19" x14ac:dyDescent="0.25">
      <c r="A24" s="91"/>
      <c r="B24" s="28" t="s">
        <v>103</v>
      </c>
      <c r="C24" s="140"/>
      <c r="D24" s="140"/>
      <c r="E24" s="13" t="s">
        <v>100</v>
      </c>
      <c r="F24" s="198"/>
      <c r="G24" s="198"/>
      <c r="H24" s="198"/>
      <c r="I24" s="198"/>
      <c r="J24" s="198"/>
      <c r="K24" s="198"/>
      <c r="L24" s="198"/>
      <c r="M24" s="29">
        <v>0</v>
      </c>
      <c r="N24" s="164"/>
      <c r="O24" s="164"/>
      <c r="P24" s="164"/>
      <c r="Q24" s="176"/>
      <c r="R24" s="176"/>
      <c r="S24" s="90"/>
    </row>
    <row r="25" spans="1:19" x14ac:dyDescent="0.25">
      <c r="A25" s="87"/>
      <c r="B25" s="75"/>
      <c r="C25" s="68"/>
      <c r="D25" s="68"/>
      <c r="E25" s="75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88"/>
    </row>
    <row r="26" spans="1:19" ht="16.3" x14ac:dyDescent="0.3">
      <c r="A26" s="87"/>
      <c r="B26" s="70" t="s">
        <v>114</v>
      </c>
      <c r="C26" s="137" t="s">
        <v>87</v>
      </c>
      <c r="D26" s="137" t="s">
        <v>88</v>
      </c>
      <c r="E26" s="89"/>
      <c r="F26" s="138">
        <v>-2</v>
      </c>
      <c r="G26" s="138">
        <v>-1</v>
      </c>
      <c r="H26" s="138">
        <v>0</v>
      </c>
      <c r="I26" s="73">
        <v>1</v>
      </c>
      <c r="J26" s="73">
        <v>2</v>
      </c>
      <c r="K26" s="73">
        <v>3</v>
      </c>
      <c r="L26" s="73">
        <v>4</v>
      </c>
      <c r="M26" s="73">
        <v>5</v>
      </c>
      <c r="N26" s="73">
        <v>6</v>
      </c>
      <c r="O26" s="73">
        <v>7</v>
      </c>
      <c r="P26" s="73">
        <v>8</v>
      </c>
      <c r="Q26" s="139">
        <v>9</v>
      </c>
      <c r="R26" s="139">
        <v>10</v>
      </c>
      <c r="S26" s="90"/>
    </row>
    <row r="27" spans="1:19" x14ac:dyDescent="0.25">
      <c r="A27" s="91"/>
      <c r="B27" s="12" t="s">
        <v>98</v>
      </c>
      <c r="C27" s="140"/>
      <c r="D27" s="140"/>
      <c r="E27" s="13" t="s">
        <v>11</v>
      </c>
      <c r="F27" s="165">
        <v>1570</v>
      </c>
      <c r="G27" s="165">
        <v>1600</v>
      </c>
      <c r="H27" s="165">
        <v>1600</v>
      </c>
      <c r="I27" s="166">
        <f>ROUND($H27*Volkswirtschaft!I$9/100,2)</f>
        <v>1619.2</v>
      </c>
      <c r="J27" s="166">
        <f>ROUND($H27*Volkswirtschaft!J$9/100,2)</f>
        <v>1652.8</v>
      </c>
      <c r="K27" s="166">
        <f>ROUND($H27*Volkswirtschaft!K$9/100,2)</f>
        <v>1699.2</v>
      </c>
      <c r="L27" s="166">
        <f>ROUND($H27*Volkswirtschaft!L$9/100,2)</f>
        <v>1758.4</v>
      </c>
      <c r="M27" s="166">
        <f>ROUND($H27*Volkswirtschaft!M$9/100,2)</f>
        <v>1792</v>
      </c>
      <c r="N27" s="166">
        <f>ROUND($H27*Volkswirtschaft!N$9/100,2)</f>
        <v>1820.8</v>
      </c>
      <c r="O27" s="166">
        <f>ROUND($H27*Volkswirtschaft!O$9/100,2)</f>
        <v>1852.8</v>
      </c>
      <c r="P27" s="166">
        <f>ROUND($H27*Volkswirtschaft!P$9/100,2)</f>
        <v>1889.6</v>
      </c>
      <c r="Q27" s="183">
        <f>ROUND($H27*Volkswirtschaft!Q$9/100,2)</f>
        <v>1923.2</v>
      </c>
      <c r="R27" s="183">
        <f>ROUND($H27*Volkswirtschaft!R$9/100,2)</f>
        <v>1963.2</v>
      </c>
      <c r="S27" s="90"/>
    </row>
    <row r="28" spans="1:19" x14ac:dyDescent="0.25">
      <c r="A28" s="91"/>
      <c r="B28" s="12" t="s">
        <v>50</v>
      </c>
      <c r="C28" s="140"/>
      <c r="D28" s="140"/>
      <c r="E28" s="13" t="s">
        <v>49</v>
      </c>
      <c r="F28" s="159">
        <f t="shared" ref="F28" si="6">ROUND(1000*F9/F27,-1)</f>
        <v>40250</v>
      </c>
      <c r="G28" s="200">
        <v>40000</v>
      </c>
      <c r="H28" s="201">
        <f t="shared" ref="H28:N28" si="7">ROUND(1000*H9/H27,-1)</f>
        <v>40250</v>
      </c>
      <c r="I28" s="167">
        <f t="shared" si="7"/>
        <v>40820</v>
      </c>
      <c r="J28" s="167">
        <f t="shared" si="7"/>
        <v>43260</v>
      </c>
      <c r="K28" s="167">
        <f t="shared" si="7"/>
        <v>46140</v>
      </c>
      <c r="L28" s="167">
        <f t="shared" si="7"/>
        <v>43450</v>
      </c>
      <c r="M28" s="167">
        <f t="shared" si="7"/>
        <v>40070</v>
      </c>
      <c r="N28" s="167">
        <f t="shared" si="7"/>
        <v>39490</v>
      </c>
      <c r="O28" s="167">
        <f t="shared" ref="O28:R28" si="8">ROUND(1000*O9/O27,-1)</f>
        <v>40050</v>
      </c>
      <c r="P28" s="167">
        <f t="shared" si="8"/>
        <v>41750</v>
      </c>
      <c r="Q28" s="182">
        <f t="shared" si="8"/>
        <v>43110</v>
      </c>
      <c r="R28" s="182">
        <f t="shared" si="8"/>
        <v>43250</v>
      </c>
      <c r="S28" s="90"/>
    </row>
    <row r="29" spans="1:19" x14ac:dyDescent="0.25">
      <c r="A29" s="91"/>
      <c r="B29" s="12" t="s">
        <v>22</v>
      </c>
      <c r="C29" s="140"/>
      <c r="D29" s="140"/>
      <c r="E29" s="13" t="s">
        <v>15</v>
      </c>
      <c r="F29" s="202"/>
      <c r="G29" s="202">
        <v>1.2999999999999999E-2</v>
      </c>
      <c r="H29" s="203">
        <v>6.0000000000000001E-3</v>
      </c>
      <c r="I29" s="168">
        <v>2.6499999999999999E-2</v>
      </c>
      <c r="J29" s="168">
        <v>8.1500000000000003E-2</v>
      </c>
      <c r="K29" s="168">
        <v>9.6000000000000002E-2</v>
      </c>
      <c r="L29" s="168">
        <v>-2.5999999999999999E-2</v>
      </c>
      <c r="M29" s="168">
        <v>-0.06</v>
      </c>
      <c r="N29" s="168">
        <v>2E-3</v>
      </c>
      <c r="O29" s="168">
        <v>3.2000000000000001E-2</v>
      </c>
      <c r="P29" s="168">
        <v>6.4000000000000001E-2</v>
      </c>
      <c r="Q29" s="178">
        <v>5.0999999999999997E-2</v>
      </c>
      <c r="R29" s="178">
        <v>2.4E-2</v>
      </c>
      <c r="S29" s="90"/>
    </row>
    <row r="30" spans="1:19" x14ac:dyDescent="0.25">
      <c r="A30" s="74"/>
      <c r="B30" s="14" t="s">
        <v>99</v>
      </c>
      <c r="C30" s="140"/>
      <c r="D30" s="140"/>
      <c r="E30" s="13" t="s">
        <v>35</v>
      </c>
      <c r="F30" s="165">
        <v>109.39</v>
      </c>
      <c r="G30" s="165">
        <v>111.01</v>
      </c>
      <c r="H30" s="165">
        <v>112.43</v>
      </c>
      <c r="I30" s="33">
        <v>113.83999999999999</v>
      </c>
      <c r="J30" s="33">
        <v>115.17</v>
      </c>
      <c r="K30" s="33">
        <v>116.52</v>
      </c>
      <c r="L30" s="33">
        <v>117.88</v>
      </c>
      <c r="M30" s="33">
        <v>119.27000000000001</v>
      </c>
      <c r="N30" s="33">
        <v>125.30999999999999</v>
      </c>
      <c r="O30" s="33">
        <v>127.06</v>
      </c>
      <c r="P30" s="33">
        <v>128.81</v>
      </c>
      <c r="Q30" s="184">
        <v>130.57999999999998</v>
      </c>
      <c r="R30" s="184">
        <v>132.36000000000001</v>
      </c>
      <c r="S30" s="69"/>
    </row>
    <row r="31" spans="1:19" ht="16.3" x14ac:dyDescent="0.3">
      <c r="A31" s="87"/>
      <c r="B31" s="92" t="s">
        <v>115</v>
      </c>
      <c r="C31" s="137" t="s">
        <v>87</v>
      </c>
      <c r="D31" s="137" t="s">
        <v>88</v>
      </c>
      <c r="E31" s="93"/>
      <c r="F31" s="138">
        <v>-2</v>
      </c>
      <c r="G31" s="138">
        <v>-1</v>
      </c>
      <c r="H31" s="138">
        <v>0</v>
      </c>
      <c r="I31" s="169">
        <v>1</v>
      </c>
      <c r="J31" s="169">
        <v>2</v>
      </c>
      <c r="K31" s="94">
        <v>3</v>
      </c>
      <c r="L31" s="94">
        <v>4</v>
      </c>
      <c r="M31" s="94">
        <v>5</v>
      </c>
      <c r="N31" s="94">
        <v>6</v>
      </c>
      <c r="O31" s="94">
        <v>7</v>
      </c>
      <c r="P31" s="94">
        <v>8</v>
      </c>
      <c r="Q31" s="139">
        <v>9</v>
      </c>
      <c r="R31" s="139">
        <v>10</v>
      </c>
      <c r="S31" s="90"/>
    </row>
    <row r="32" spans="1:19" x14ac:dyDescent="0.25">
      <c r="A32" s="91"/>
      <c r="B32" s="12" t="s">
        <v>22</v>
      </c>
      <c r="C32" s="140"/>
      <c r="D32" s="140"/>
      <c r="E32" s="13" t="s">
        <v>15</v>
      </c>
      <c r="F32" s="170"/>
      <c r="G32" s="170"/>
      <c r="H32" s="171"/>
      <c r="I32" s="171"/>
      <c r="J32" s="171"/>
      <c r="K32" s="171"/>
      <c r="L32" s="16">
        <v>0.32800000000000001</v>
      </c>
      <c r="M32" s="16">
        <v>0.153</v>
      </c>
      <c r="N32" s="16">
        <v>-2.1000000000000001E-2</v>
      </c>
      <c r="O32" s="16">
        <v>6.8000000000000005E-2</v>
      </c>
      <c r="P32" s="16">
        <v>0.112</v>
      </c>
      <c r="Q32" s="178">
        <v>8.1000000000000003E-2</v>
      </c>
      <c r="R32" s="178">
        <v>4.8000000000000001E-2</v>
      </c>
      <c r="S32" s="90"/>
    </row>
    <row r="33" spans="1:19" x14ac:dyDescent="0.25">
      <c r="A33" s="87"/>
      <c r="B33" s="75"/>
      <c r="C33" s="68"/>
      <c r="D33" s="68"/>
      <c r="E33" s="75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88"/>
    </row>
    <row r="34" spans="1:19" ht="16.3" x14ac:dyDescent="0.3">
      <c r="A34" s="87"/>
      <c r="B34" s="70" t="s">
        <v>61</v>
      </c>
      <c r="C34" s="137" t="s">
        <v>87</v>
      </c>
      <c r="D34" s="137" t="s">
        <v>88</v>
      </c>
      <c r="E34" s="89"/>
      <c r="F34" s="72">
        <v>-2</v>
      </c>
      <c r="G34" s="72">
        <v>-1</v>
      </c>
      <c r="H34" s="72">
        <v>0</v>
      </c>
      <c r="I34" s="72">
        <v>1</v>
      </c>
      <c r="J34" s="72">
        <v>2</v>
      </c>
      <c r="K34" s="72">
        <v>3</v>
      </c>
      <c r="L34" s="73">
        <v>4</v>
      </c>
      <c r="M34" s="73">
        <v>5</v>
      </c>
      <c r="N34" s="73">
        <v>6</v>
      </c>
      <c r="O34" s="73">
        <v>7</v>
      </c>
      <c r="P34" s="73">
        <v>8</v>
      </c>
      <c r="Q34" s="139">
        <v>9</v>
      </c>
      <c r="R34" s="139">
        <v>10</v>
      </c>
      <c r="S34" s="90"/>
    </row>
    <row r="35" spans="1:19" x14ac:dyDescent="0.25">
      <c r="A35" s="91"/>
      <c r="B35" s="12" t="s">
        <v>98</v>
      </c>
      <c r="C35" s="140"/>
      <c r="D35" s="140"/>
      <c r="E35" s="13" t="s">
        <v>11</v>
      </c>
      <c r="F35" s="183"/>
      <c r="G35" s="183"/>
      <c r="H35" s="26"/>
      <c r="I35" s="26"/>
      <c r="J35" s="26"/>
      <c r="K35" s="26"/>
      <c r="L35" s="184">
        <v>3500</v>
      </c>
      <c r="M35" s="185">
        <f>ROUND($L35*Volkswirtschaft!M$9/100,2)</f>
        <v>3920</v>
      </c>
      <c r="N35" s="185">
        <f>ROUND($L35*Volkswirtschaft!N$9/100,2)</f>
        <v>3983</v>
      </c>
      <c r="O35" s="185">
        <f>ROUND($L35*Volkswirtschaft!O$9/100,2)</f>
        <v>4053</v>
      </c>
      <c r="P35" s="185">
        <f>ROUND($L35*Volkswirtschaft!P$9/100,2)</f>
        <v>4133.5</v>
      </c>
      <c r="Q35" s="183">
        <f>ROUND($L35*Volkswirtschaft!Q$9/100,2)</f>
        <v>4207</v>
      </c>
      <c r="R35" s="183">
        <f>ROUND($L35*Volkswirtschaft!R$9/100,2)</f>
        <v>4294.5</v>
      </c>
      <c r="S35" s="90"/>
    </row>
    <row r="36" spans="1:19" x14ac:dyDescent="0.25">
      <c r="A36" s="91"/>
      <c r="B36" s="12" t="s">
        <v>50</v>
      </c>
      <c r="C36" s="140"/>
      <c r="D36" s="140"/>
      <c r="E36" s="13" t="s">
        <v>49</v>
      </c>
      <c r="F36" s="182"/>
      <c r="G36" s="182"/>
      <c r="H36" s="26"/>
      <c r="I36" s="26"/>
      <c r="J36" s="26"/>
      <c r="K36" s="26"/>
      <c r="L36" s="181">
        <v>5000</v>
      </c>
      <c r="M36" s="26">
        <f t="shared" ref="M36:R36" si="9">ROUND(1000*M17/M35,-1)</f>
        <v>5100</v>
      </c>
      <c r="N36" s="26">
        <f t="shared" si="9"/>
        <v>7430</v>
      </c>
      <c r="O36" s="26">
        <f t="shared" si="9"/>
        <v>7280</v>
      </c>
      <c r="P36" s="26">
        <f t="shared" si="9"/>
        <v>7670</v>
      </c>
      <c r="Q36" s="182">
        <f t="shared" si="9"/>
        <v>8060</v>
      </c>
      <c r="R36" s="182">
        <f t="shared" si="9"/>
        <v>8100</v>
      </c>
      <c r="S36" s="90"/>
    </row>
    <row r="37" spans="1:19" x14ac:dyDescent="0.25">
      <c r="A37" s="91"/>
      <c r="B37" s="12" t="s">
        <v>22</v>
      </c>
      <c r="C37" s="140"/>
      <c r="D37" s="140"/>
      <c r="E37" s="13" t="s">
        <v>15</v>
      </c>
      <c r="F37" s="182"/>
      <c r="G37" s="182"/>
      <c r="H37" s="32"/>
      <c r="I37" s="32"/>
      <c r="J37" s="32"/>
      <c r="K37" s="32"/>
      <c r="L37" s="32"/>
      <c r="M37" s="178">
        <v>0.92</v>
      </c>
      <c r="N37" s="178">
        <v>0.48</v>
      </c>
      <c r="O37" s="178">
        <v>-4.0000000000000001E-3</v>
      </c>
      <c r="P37" s="178">
        <v>7.2999999999999995E-2</v>
      </c>
      <c r="Q37" s="178">
        <v>6.8000000000000005E-2</v>
      </c>
      <c r="R37" s="178">
        <v>2.5999999999999999E-2</v>
      </c>
      <c r="S37" s="90"/>
    </row>
    <row r="38" spans="1:19" x14ac:dyDescent="0.25">
      <c r="A38" s="74"/>
      <c r="B38" s="14" t="s">
        <v>99</v>
      </c>
      <c r="C38" s="140"/>
      <c r="D38" s="140"/>
      <c r="E38" s="13" t="s">
        <v>35</v>
      </c>
      <c r="F38" s="172"/>
      <c r="G38" s="172">
        <v>92.73</v>
      </c>
      <c r="H38" s="173">
        <v>92.73</v>
      </c>
      <c r="I38" s="173">
        <v>92.73</v>
      </c>
      <c r="J38" s="173">
        <v>94.7</v>
      </c>
      <c r="K38" s="173">
        <v>97.35</v>
      </c>
      <c r="L38" s="33">
        <v>100.1</v>
      </c>
      <c r="M38" s="33">
        <v>103.83</v>
      </c>
      <c r="N38" s="33">
        <v>107.19</v>
      </c>
      <c r="O38" s="33">
        <v>110.33</v>
      </c>
      <c r="P38" s="33">
        <v>113.41</v>
      </c>
      <c r="Q38" s="31">
        <v>116.46</v>
      </c>
      <c r="R38" s="31">
        <v>119.52000000000001</v>
      </c>
      <c r="S38" s="69"/>
    </row>
    <row r="39" spans="1:19" ht="16.3" x14ac:dyDescent="0.3">
      <c r="A39" s="87"/>
      <c r="B39" s="92" t="s">
        <v>62</v>
      </c>
      <c r="C39" s="137" t="s">
        <v>87</v>
      </c>
      <c r="D39" s="137" t="s">
        <v>88</v>
      </c>
      <c r="E39" s="93"/>
      <c r="F39" s="72">
        <v>-2</v>
      </c>
      <c r="G39" s="72">
        <v>-1</v>
      </c>
      <c r="H39" s="72">
        <v>0</v>
      </c>
      <c r="I39" s="72">
        <v>1</v>
      </c>
      <c r="J39" s="72">
        <v>2</v>
      </c>
      <c r="K39" s="72">
        <v>3</v>
      </c>
      <c r="L39" s="72">
        <v>4</v>
      </c>
      <c r="M39" s="72">
        <v>5</v>
      </c>
      <c r="N39" s="94">
        <v>6</v>
      </c>
      <c r="O39" s="94">
        <v>7</v>
      </c>
      <c r="P39" s="94">
        <v>8</v>
      </c>
      <c r="Q39" s="139">
        <v>9</v>
      </c>
      <c r="R39" s="139">
        <v>10</v>
      </c>
      <c r="S39" s="90"/>
    </row>
    <row r="40" spans="1:19" x14ac:dyDescent="0.25">
      <c r="A40" s="91"/>
      <c r="B40" s="12" t="s">
        <v>22</v>
      </c>
      <c r="C40" s="140"/>
      <c r="D40" s="140"/>
      <c r="E40" s="13" t="s">
        <v>15</v>
      </c>
      <c r="F40" s="182"/>
      <c r="G40" s="182"/>
      <c r="H40" s="32"/>
      <c r="I40" s="32"/>
      <c r="J40" s="32"/>
      <c r="K40" s="32"/>
      <c r="L40" s="32"/>
      <c r="M40" s="32"/>
      <c r="N40" s="32"/>
      <c r="O40" s="178">
        <v>0.18</v>
      </c>
      <c r="P40" s="178">
        <v>0.316</v>
      </c>
      <c r="Q40" s="178">
        <v>0.17499999999999999</v>
      </c>
      <c r="R40" s="178">
        <v>0.12</v>
      </c>
      <c r="S40" s="90"/>
    </row>
    <row r="41" spans="1:19" ht="14.95" thickBot="1" x14ac:dyDescent="0.3">
      <c r="A41" s="95"/>
      <c r="B41" s="96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7"/>
    </row>
    <row r="43" spans="1:19" x14ac:dyDescent="0.25">
      <c r="F43" s="72">
        <v>-2</v>
      </c>
      <c r="G43" s="72">
        <v>-1</v>
      </c>
      <c r="H43" s="72">
        <v>0</v>
      </c>
    </row>
    <row r="44" spans="1:19" x14ac:dyDescent="0.25">
      <c r="F44" s="30">
        <v>1560</v>
      </c>
      <c r="G44" s="30">
        <v>1590</v>
      </c>
      <c r="H44" s="31">
        <v>1590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D522-CD28-4086-9061-1CDBCEDC9BC4}">
  <dimension ref="A1:S48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4" width="5.5" customWidth="1"/>
    <col min="5" max="5" width="10" customWidth="1"/>
    <col min="6" max="18" width="8.875" customWidth="1"/>
    <col min="19" max="19" width="1.375" customWidth="1"/>
  </cols>
  <sheetData>
    <row r="1" spans="1:19" ht="7.15" customHeight="1" x14ac:dyDescent="0.25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  <c r="R1" s="83"/>
      <c r="S1" s="84"/>
    </row>
    <row r="2" spans="1:19" ht="23.8" x14ac:dyDescent="0.4">
      <c r="A2" s="87"/>
      <c r="B2" s="61" t="s">
        <v>56</v>
      </c>
      <c r="C2" s="6"/>
      <c r="D2" s="6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  <c r="Q2" s="54" t="s">
        <v>48</v>
      </c>
      <c r="R2" s="55" t="str">
        <f>Übersicht!$E$2</f>
        <v>Pro 2.10</v>
      </c>
      <c r="S2" s="98"/>
    </row>
    <row r="3" spans="1:19" ht="5.95" customHeight="1" x14ac:dyDescent="0.25">
      <c r="A3" s="87"/>
      <c r="B3" s="2"/>
      <c r="C3" s="2"/>
      <c r="D3" s="2"/>
      <c r="E3" s="6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00"/>
      <c r="R3" s="101"/>
      <c r="S3" s="98"/>
    </row>
    <row r="4" spans="1:19" ht="16.3" x14ac:dyDescent="0.3">
      <c r="A4" s="87"/>
      <c r="B4" s="70" t="s">
        <v>136</v>
      </c>
      <c r="C4" s="8" t="s">
        <v>87</v>
      </c>
      <c r="D4" s="132">
        <v>40000</v>
      </c>
      <c r="E4" s="89"/>
      <c r="F4" s="138">
        <v>-2</v>
      </c>
      <c r="G4" s="138">
        <v>-1</v>
      </c>
      <c r="H4" s="138">
        <v>0</v>
      </c>
      <c r="I4" s="73">
        <v>1</v>
      </c>
      <c r="J4" s="73">
        <v>2</v>
      </c>
      <c r="K4" s="73">
        <v>3</v>
      </c>
      <c r="L4" s="73">
        <v>4</v>
      </c>
      <c r="M4" s="73">
        <v>5</v>
      </c>
      <c r="N4" s="73">
        <v>6</v>
      </c>
      <c r="O4" s="73">
        <v>7</v>
      </c>
      <c r="P4" s="73">
        <v>8</v>
      </c>
      <c r="Q4" s="139">
        <v>9</v>
      </c>
      <c r="R4" s="139">
        <v>10</v>
      </c>
      <c r="S4" s="88"/>
    </row>
    <row r="5" spans="1:19" x14ac:dyDescent="0.25">
      <c r="A5" s="91"/>
      <c r="B5" s="22" t="s">
        <v>26</v>
      </c>
      <c r="C5" s="102">
        <v>0.25</v>
      </c>
      <c r="D5" s="104">
        <v>0</v>
      </c>
      <c r="E5" s="13" t="s">
        <v>4</v>
      </c>
      <c r="F5" s="161"/>
      <c r="G5" s="186">
        <f t="shared" ref="G5:R5" si="0">ROUND(G6*(1+$C5),0)</f>
        <v>59</v>
      </c>
      <c r="H5" s="186">
        <f t="shared" si="0"/>
        <v>59</v>
      </c>
      <c r="I5" s="116">
        <f t="shared" si="0"/>
        <v>60</v>
      </c>
      <c r="J5" s="116">
        <f t="shared" si="0"/>
        <v>60</v>
      </c>
      <c r="K5" s="116">
        <f t="shared" si="0"/>
        <v>60</v>
      </c>
      <c r="L5" s="116">
        <f t="shared" si="0"/>
        <v>62</v>
      </c>
      <c r="M5" s="116">
        <f t="shared" si="0"/>
        <v>62</v>
      </c>
      <c r="N5" s="116">
        <f t="shared" si="0"/>
        <v>61</v>
      </c>
      <c r="O5" s="116">
        <f t="shared" si="0"/>
        <v>60</v>
      </c>
      <c r="P5" s="116">
        <f t="shared" si="0"/>
        <v>59</v>
      </c>
      <c r="Q5" s="183">
        <f t="shared" si="0"/>
        <v>59</v>
      </c>
      <c r="R5" s="183">
        <f t="shared" si="0"/>
        <v>59</v>
      </c>
      <c r="S5" s="90"/>
    </row>
    <row r="6" spans="1:19" x14ac:dyDescent="0.25">
      <c r="A6" s="91"/>
      <c r="B6" s="105" t="str">
        <f>"     "&amp;TEXT(D5+1,"000.000")&amp;" - "&amp;TEXT(D6,"000.000")</f>
        <v xml:space="preserve">     000.001 - 039.999</v>
      </c>
      <c r="C6" s="106">
        <v>0</v>
      </c>
      <c r="D6" s="107">
        <f>(ROW()-ROW(D$4)-1)*D$4-1</f>
        <v>39999</v>
      </c>
      <c r="E6" s="13" t="s">
        <v>4</v>
      </c>
      <c r="F6" s="157"/>
      <c r="G6" s="172">
        <v>47</v>
      </c>
      <c r="H6" s="186">
        <f t="shared" ref="H6:J6" si="1">G6</f>
        <v>47</v>
      </c>
      <c r="I6" s="33">
        <v>48</v>
      </c>
      <c r="J6" s="116">
        <f t="shared" si="1"/>
        <v>48</v>
      </c>
      <c r="K6" s="116">
        <f t="shared" ref="K6" si="2">J6</f>
        <v>48</v>
      </c>
      <c r="L6" s="33">
        <v>49.2</v>
      </c>
      <c r="M6" s="116">
        <f t="shared" ref="M6" si="3">L6</f>
        <v>49.2</v>
      </c>
      <c r="N6" s="33">
        <v>48.5</v>
      </c>
      <c r="O6" s="33">
        <v>48</v>
      </c>
      <c r="P6" s="33">
        <v>47.5</v>
      </c>
      <c r="Q6" s="183">
        <f t="shared" ref="Q6" si="4">P6</f>
        <v>47.5</v>
      </c>
      <c r="R6" s="183">
        <f t="shared" ref="R6" si="5">Q6</f>
        <v>47.5</v>
      </c>
      <c r="S6" s="90"/>
    </row>
    <row r="7" spans="1:19" x14ac:dyDescent="0.25">
      <c r="A7" s="91"/>
      <c r="B7" s="105" t="str">
        <f>"     "&amp;TEXT(D6+1,"000.000")&amp;" - "&amp;TEXT(D7,"000.000")</f>
        <v xml:space="preserve">     040.000 - 079.999</v>
      </c>
      <c r="C7" s="106">
        <v>-3</v>
      </c>
      <c r="D7" s="107">
        <f>(ROW()-ROW(D$4)-1)*D$4-1</f>
        <v>79999</v>
      </c>
      <c r="E7" s="13" t="s">
        <v>4</v>
      </c>
      <c r="F7" s="161"/>
      <c r="G7" s="186">
        <f t="shared" ref="G7:R7" si="6">G6+$C7</f>
        <v>44</v>
      </c>
      <c r="H7" s="186">
        <f t="shared" ref="H7" si="7">H6+$C7</f>
        <v>44</v>
      </c>
      <c r="I7" s="116">
        <f t="shared" si="6"/>
        <v>45</v>
      </c>
      <c r="J7" s="116">
        <f t="shared" si="6"/>
        <v>45</v>
      </c>
      <c r="K7" s="116">
        <f t="shared" si="6"/>
        <v>45</v>
      </c>
      <c r="L7" s="116">
        <f t="shared" si="6"/>
        <v>46.2</v>
      </c>
      <c r="M7" s="116">
        <f t="shared" si="6"/>
        <v>46.2</v>
      </c>
      <c r="N7" s="116">
        <f t="shared" si="6"/>
        <v>45.5</v>
      </c>
      <c r="O7" s="116">
        <f t="shared" si="6"/>
        <v>45</v>
      </c>
      <c r="P7" s="116">
        <f t="shared" si="6"/>
        <v>44.5</v>
      </c>
      <c r="Q7" s="183">
        <f t="shared" si="6"/>
        <v>44.5</v>
      </c>
      <c r="R7" s="183">
        <f t="shared" si="6"/>
        <v>44.5</v>
      </c>
      <c r="S7" s="90"/>
    </row>
    <row r="8" spans="1:19" x14ac:dyDescent="0.25">
      <c r="A8" s="91"/>
      <c r="B8" s="105" t="str">
        <f t="shared" ref="B8" si="8">"     "&amp;TEXT(D7+1,"000.000")&amp;" - "&amp;TEXT(D8,"000.000")</f>
        <v xml:space="preserve">     080.000 - 119.999</v>
      </c>
      <c r="C8" s="106">
        <v>-2</v>
      </c>
      <c r="D8" s="107">
        <f>(ROW()-ROW(D$4)-1)*D$4-1</f>
        <v>119999</v>
      </c>
      <c r="E8" s="13" t="s">
        <v>4</v>
      </c>
      <c r="F8" s="161"/>
      <c r="G8" s="186">
        <f t="shared" ref="G8:R9" si="9">G7+$C8</f>
        <v>42</v>
      </c>
      <c r="H8" s="186">
        <f t="shared" ref="H8" si="10">H7+$C8</f>
        <v>42</v>
      </c>
      <c r="I8" s="116">
        <f t="shared" si="9"/>
        <v>43</v>
      </c>
      <c r="J8" s="116">
        <f t="shared" si="9"/>
        <v>43</v>
      </c>
      <c r="K8" s="116">
        <f t="shared" si="9"/>
        <v>43</v>
      </c>
      <c r="L8" s="116">
        <f t="shared" si="9"/>
        <v>44.2</v>
      </c>
      <c r="M8" s="116">
        <f t="shared" si="9"/>
        <v>44.2</v>
      </c>
      <c r="N8" s="116">
        <f t="shared" si="9"/>
        <v>43.5</v>
      </c>
      <c r="O8" s="116">
        <f t="shared" si="9"/>
        <v>43</v>
      </c>
      <c r="P8" s="116">
        <f t="shared" si="9"/>
        <v>42.5</v>
      </c>
      <c r="Q8" s="183">
        <f t="shared" si="9"/>
        <v>42.5</v>
      </c>
      <c r="R8" s="183">
        <f t="shared" si="9"/>
        <v>42.5</v>
      </c>
      <c r="S8" s="90"/>
    </row>
    <row r="9" spans="1:19" x14ac:dyDescent="0.25">
      <c r="A9" s="91"/>
      <c r="B9" s="105" t="str">
        <f>"mindestens  "&amp;TEXT(D9,"###.###")</f>
        <v>mindestens  120.000</v>
      </c>
      <c r="C9" s="106">
        <v>-1</v>
      </c>
      <c r="D9" s="107">
        <f>D8+1</f>
        <v>120000</v>
      </c>
      <c r="E9" s="13" t="s">
        <v>4</v>
      </c>
      <c r="F9" s="161"/>
      <c r="G9" s="186">
        <f t="shared" si="9"/>
        <v>41</v>
      </c>
      <c r="H9" s="186">
        <f t="shared" ref="H9" si="11">H8+$C9</f>
        <v>41</v>
      </c>
      <c r="I9" s="116">
        <f t="shared" si="9"/>
        <v>42</v>
      </c>
      <c r="J9" s="116">
        <f t="shared" si="9"/>
        <v>42</v>
      </c>
      <c r="K9" s="116">
        <f t="shared" si="9"/>
        <v>42</v>
      </c>
      <c r="L9" s="116">
        <f t="shared" si="9"/>
        <v>43.2</v>
      </c>
      <c r="M9" s="116">
        <f t="shared" si="9"/>
        <v>43.2</v>
      </c>
      <c r="N9" s="116">
        <f t="shared" si="9"/>
        <v>42.5</v>
      </c>
      <c r="O9" s="116">
        <f t="shared" si="9"/>
        <v>42</v>
      </c>
      <c r="P9" s="116">
        <f t="shared" si="9"/>
        <v>41.5</v>
      </c>
      <c r="Q9" s="183">
        <f t="shared" si="9"/>
        <v>41.5</v>
      </c>
      <c r="R9" s="183">
        <f t="shared" si="9"/>
        <v>41.5</v>
      </c>
      <c r="S9" s="90"/>
    </row>
    <row r="10" spans="1:19" ht="16.3" x14ac:dyDescent="0.3">
      <c r="A10" s="87"/>
      <c r="B10" s="92" t="s">
        <v>143</v>
      </c>
      <c r="C10" s="103"/>
      <c r="D10" s="132">
        <v>25000</v>
      </c>
      <c r="E10" s="93"/>
      <c r="F10" s="138">
        <v>-2</v>
      </c>
      <c r="G10" s="138">
        <v>-1</v>
      </c>
      <c r="H10" s="138">
        <v>0</v>
      </c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3">
        <v>7</v>
      </c>
      <c r="P10" s="3">
        <v>8</v>
      </c>
      <c r="Q10" s="139">
        <v>9</v>
      </c>
      <c r="R10" s="139">
        <v>10</v>
      </c>
      <c r="S10" s="88"/>
    </row>
    <row r="11" spans="1:19" x14ac:dyDescent="0.25">
      <c r="A11" s="91"/>
      <c r="B11" s="14" t="s">
        <v>26</v>
      </c>
      <c r="C11" s="102">
        <v>0.2</v>
      </c>
      <c r="D11" s="104">
        <v>0</v>
      </c>
      <c r="E11" s="13" t="s">
        <v>4</v>
      </c>
      <c r="F11" s="161"/>
      <c r="G11" s="186">
        <f t="shared" ref="G11:R11" si="12">ROUND(G12*(1+$C11),0)</f>
        <v>534</v>
      </c>
      <c r="H11" s="186">
        <f t="shared" si="12"/>
        <v>534</v>
      </c>
      <c r="I11" s="116">
        <f t="shared" si="12"/>
        <v>534</v>
      </c>
      <c r="J11" s="116">
        <f t="shared" si="12"/>
        <v>545</v>
      </c>
      <c r="K11" s="116">
        <f t="shared" si="12"/>
        <v>545</v>
      </c>
      <c r="L11" s="116">
        <f t="shared" si="12"/>
        <v>558</v>
      </c>
      <c r="M11" s="116">
        <f t="shared" si="12"/>
        <v>558</v>
      </c>
      <c r="N11" s="116">
        <f t="shared" si="12"/>
        <v>546</v>
      </c>
      <c r="O11" s="116">
        <f t="shared" si="12"/>
        <v>536</v>
      </c>
      <c r="P11" s="116">
        <f t="shared" si="12"/>
        <v>530</v>
      </c>
      <c r="Q11" s="183">
        <f t="shared" si="12"/>
        <v>530</v>
      </c>
      <c r="R11" s="183">
        <f t="shared" si="12"/>
        <v>530</v>
      </c>
      <c r="S11" s="90"/>
    </row>
    <row r="12" spans="1:19" x14ac:dyDescent="0.25">
      <c r="A12" s="91"/>
      <c r="B12" s="105" t="str">
        <f>"     "&amp;TEXT(D11+1,"000.000")&amp;" - "&amp;TEXT(D12,"000.000")</f>
        <v xml:space="preserve">     000.001 - 024.999</v>
      </c>
      <c r="C12" s="106">
        <v>0</v>
      </c>
      <c r="D12" s="107">
        <f>(ROW()-ROW(D$10)-1)*D$10-1</f>
        <v>24999</v>
      </c>
      <c r="E12" s="13" t="s">
        <v>4</v>
      </c>
      <c r="F12" s="157"/>
      <c r="G12" s="172">
        <v>445</v>
      </c>
      <c r="H12" s="186">
        <f>G12</f>
        <v>445</v>
      </c>
      <c r="I12" s="116">
        <f>H12</f>
        <v>445</v>
      </c>
      <c r="J12" s="33">
        <v>454</v>
      </c>
      <c r="K12" s="116">
        <f>J12</f>
        <v>454</v>
      </c>
      <c r="L12" s="33">
        <v>465</v>
      </c>
      <c r="M12" s="116">
        <f>L12</f>
        <v>465</v>
      </c>
      <c r="N12" s="33">
        <v>455</v>
      </c>
      <c r="O12" s="33">
        <v>447</v>
      </c>
      <c r="P12" s="33">
        <v>442</v>
      </c>
      <c r="Q12" s="183">
        <f>P12</f>
        <v>442</v>
      </c>
      <c r="R12" s="183">
        <f>Q12</f>
        <v>442</v>
      </c>
      <c r="S12" s="90"/>
    </row>
    <row r="13" spans="1:19" x14ac:dyDescent="0.25">
      <c r="A13" s="91"/>
      <c r="B13" s="105" t="str">
        <f>"     "&amp;TEXT(D12+1,"000.000")&amp;" - "&amp;TEXT(D13,"000.000")</f>
        <v xml:space="preserve">     025.000 - 049.999</v>
      </c>
      <c r="C13" s="106">
        <v>-15</v>
      </c>
      <c r="D13" s="107">
        <f t="shared" ref="D13:D15" si="13">(ROW()-ROW(D$10)-1)*D$10-1</f>
        <v>49999</v>
      </c>
      <c r="E13" s="13" t="s">
        <v>4</v>
      </c>
      <c r="F13" s="161"/>
      <c r="G13" s="186">
        <f t="shared" ref="G13:R16" si="14">G12+$C13</f>
        <v>430</v>
      </c>
      <c r="H13" s="186">
        <f t="shared" si="14"/>
        <v>430</v>
      </c>
      <c r="I13" s="116">
        <f t="shared" si="14"/>
        <v>430</v>
      </c>
      <c r="J13" s="116">
        <f t="shared" si="14"/>
        <v>439</v>
      </c>
      <c r="K13" s="116">
        <f t="shared" si="14"/>
        <v>439</v>
      </c>
      <c r="L13" s="116">
        <f t="shared" si="14"/>
        <v>450</v>
      </c>
      <c r="M13" s="116">
        <f t="shared" si="14"/>
        <v>450</v>
      </c>
      <c r="N13" s="116">
        <f t="shared" si="14"/>
        <v>440</v>
      </c>
      <c r="O13" s="116">
        <f t="shared" si="14"/>
        <v>432</v>
      </c>
      <c r="P13" s="116">
        <f t="shared" si="14"/>
        <v>427</v>
      </c>
      <c r="Q13" s="183">
        <f t="shared" si="14"/>
        <v>427</v>
      </c>
      <c r="R13" s="183">
        <f t="shared" si="14"/>
        <v>427</v>
      </c>
      <c r="S13" s="90"/>
    </row>
    <row r="14" spans="1:19" x14ac:dyDescent="0.25">
      <c r="A14" s="91"/>
      <c r="B14" s="105" t="str">
        <f t="shared" ref="B14:B15" si="15">"     "&amp;TEXT(D13+1,"000.000")&amp;" - "&amp;TEXT(D14,"000.000")</f>
        <v xml:space="preserve">     050.000 - 074.999</v>
      </c>
      <c r="C14" s="106">
        <v>-13</v>
      </c>
      <c r="D14" s="107">
        <f t="shared" si="13"/>
        <v>74999</v>
      </c>
      <c r="E14" s="13" t="s">
        <v>4</v>
      </c>
      <c r="F14" s="161"/>
      <c r="G14" s="186">
        <f t="shared" si="14"/>
        <v>417</v>
      </c>
      <c r="H14" s="186">
        <f t="shared" si="14"/>
        <v>417</v>
      </c>
      <c r="I14" s="116">
        <f t="shared" si="14"/>
        <v>417</v>
      </c>
      <c r="J14" s="116">
        <f t="shared" si="14"/>
        <v>426</v>
      </c>
      <c r="K14" s="116">
        <f t="shared" si="14"/>
        <v>426</v>
      </c>
      <c r="L14" s="116">
        <f t="shared" si="14"/>
        <v>437</v>
      </c>
      <c r="M14" s="116">
        <f t="shared" si="14"/>
        <v>437</v>
      </c>
      <c r="N14" s="116">
        <f t="shared" si="14"/>
        <v>427</v>
      </c>
      <c r="O14" s="116">
        <f t="shared" si="14"/>
        <v>419</v>
      </c>
      <c r="P14" s="116">
        <f t="shared" si="14"/>
        <v>414</v>
      </c>
      <c r="Q14" s="183">
        <f t="shared" si="14"/>
        <v>414</v>
      </c>
      <c r="R14" s="183">
        <f t="shared" si="14"/>
        <v>414</v>
      </c>
      <c r="S14" s="90"/>
    </row>
    <row r="15" spans="1:19" x14ac:dyDescent="0.25">
      <c r="A15" s="91"/>
      <c r="B15" s="105" t="str">
        <f t="shared" si="15"/>
        <v xml:space="preserve">     075.000 - 099.999</v>
      </c>
      <c r="C15" s="106">
        <v>-10</v>
      </c>
      <c r="D15" s="107">
        <f t="shared" si="13"/>
        <v>99999</v>
      </c>
      <c r="E15" s="13" t="s">
        <v>4</v>
      </c>
      <c r="F15" s="161"/>
      <c r="G15" s="186">
        <f t="shared" si="14"/>
        <v>407</v>
      </c>
      <c r="H15" s="186">
        <f t="shared" si="14"/>
        <v>407</v>
      </c>
      <c r="I15" s="116">
        <f t="shared" si="14"/>
        <v>407</v>
      </c>
      <c r="J15" s="116">
        <f t="shared" si="14"/>
        <v>416</v>
      </c>
      <c r="K15" s="116">
        <f t="shared" si="14"/>
        <v>416</v>
      </c>
      <c r="L15" s="116">
        <f t="shared" si="14"/>
        <v>427</v>
      </c>
      <c r="M15" s="116">
        <f t="shared" si="14"/>
        <v>427</v>
      </c>
      <c r="N15" s="116">
        <f t="shared" si="14"/>
        <v>417</v>
      </c>
      <c r="O15" s="116">
        <f t="shared" si="14"/>
        <v>409</v>
      </c>
      <c r="P15" s="116">
        <f t="shared" si="14"/>
        <v>404</v>
      </c>
      <c r="Q15" s="183">
        <f t="shared" si="14"/>
        <v>404</v>
      </c>
      <c r="R15" s="183">
        <f t="shared" si="14"/>
        <v>404</v>
      </c>
      <c r="S15" s="90"/>
    </row>
    <row r="16" spans="1:19" x14ac:dyDescent="0.25">
      <c r="A16" s="91"/>
      <c r="B16" s="105" t="str">
        <f>"mindestens  "&amp;TEXT(D16,"###.###")</f>
        <v>mindestens  100.000</v>
      </c>
      <c r="C16" s="106">
        <v>-5</v>
      </c>
      <c r="D16" s="107">
        <f>D15+1</f>
        <v>100000</v>
      </c>
      <c r="E16" s="13" t="s">
        <v>4</v>
      </c>
      <c r="F16" s="161"/>
      <c r="G16" s="186">
        <f t="shared" si="14"/>
        <v>402</v>
      </c>
      <c r="H16" s="186">
        <f t="shared" si="14"/>
        <v>402</v>
      </c>
      <c r="I16" s="116">
        <f t="shared" si="14"/>
        <v>402</v>
      </c>
      <c r="J16" s="116">
        <f t="shared" si="14"/>
        <v>411</v>
      </c>
      <c r="K16" s="116">
        <f t="shared" si="14"/>
        <v>411</v>
      </c>
      <c r="L16" s="116">
        <f t="shared" si="14"/>
        <v>422</v>
      </c>
      <c r="M16" s="116">
        <f t="shared" si="14"/>
        <v>422</v>
      </c>
      <c r="N16" s="116">
        <f t="shared" si="14"/>
        <v>412</v>
      </c>
      <c r="O16" s="116">
        <f t="shared" si="14"/>
        <v>404</v>
      </c>
      <c r="P16" s="116">
        <f t="shared" si="14"/>
        <v>399</v>
      </c>
      <c r="Q16" s="183">
        <f t="shared" si="14"/>
        <v>399</v>
      </c>
      <c r="R16" s="183">
        <f t="shared" si="14"/>
        <v>399</v>
      </c>
      <c r="S16" s="90"/>
    </row>
    <row r="17" spans="1:19" ht="16.3" x14ac:dyDescent="0.3">
      <c r="A17" s="87"/>
      <c r="B17" s="92" t="s">
        <v>144</v>
      </c>
      <c r="C17" s="108"/>
      <c r="D17" s="132">
        <v>15000</v>
      </c>
      <c r="E17" s="93"/>
      <c r="F17" s="138">
        <v>-2</v>
      </c>
      <c r="G17" s="138">
        <v>-1</v>
      </c>
      <c r="H17" s="138">
        <v>0</v>
      </c>
      <c r="I17" s="3">
        <v>1</v>
      </c>
      <c r="J17" s="3">
        <v>2</v>
      </c>
      <c r="K17" s="3">
        <v>3</v>
      </c>
      <c r="L17" s="3">
        <v>4</v>
      </c>
      <c r="M17" s="3">
        <v>5</v>
      </c>
      <c r="N17" s="3">
        <v>6</v>
      </c>
      <c r="O17" s="3">
        <v>7</v>
      </c>
      <c r="P17" s="3">
        <v>8</v>
      </c>
      <c r="Q17" s="139">
        <v>9</v>
      </c>
      <c r="R17" s="139">
        <v>10</v>
      </c>
      <c r="S17" s="88"/>
    </row>
    <row r="18" spans="1:19" x14ac:dyDescent="0.25">
      <c r="A18" s="91"/>
      <c r="B18" s="14" t="s">
        <v>26</v>
      </c>
      <c r="C18" s="102">
        <v>0.2</v>
      </c>
      <c r="D18" s="104">
        <v>0</v>
      </c>
      <c r="E18" s="13" t="s">
        <v>4</v>
      </c>
      <c r="F18" s="161"/>
      <c r="G18" s="186">
        <f t="shared" ref="G18:R18" si="16">ROUND(G19*(1+$C18),0)</f>
        <v>948</v>
      </c>
      <c r="H18" s="186">
        <f t="shared" si="16"/>
        <v>948</v>
      </c>
      <c r="I18" s="116">
        <f t="shared" si="16"/>
        <v>948</v>
      </c>
      <c r="J18" s="116">
        <f t="shared" si="16"/>
        <v>966</v>
      </c>
      <c r="K18" s="116">
        <f t="shared" si="16"/>
        <v>966</v>
      </c>
      <c r="L18" s="116">
        <f t="shared" si="16"/>
        <v>1032</v>
      </c>
      <c r="M18" s="116">
        <f t="shared" si="16"/>
        <v>1032</v>
      </c>
      <c r="N18" s="116">
        <f t="shared" si="16"/>
        <v>1014</v>
      </c>
      <c r="O18" s="116">
        <f t="shared" si="16"/>
        <v>998</v>
      </c>
      <c r="P18" s="116">
        <f t="shared" si="16"/>
        <v>988</v>
      </c>
      <c r="Q18" s="183">
        <f t="shared" si="16"/>
        <v>988</v>
      </c>
      <c r="R18" s="183">
        <f t="shared" si="16"/>
        <v>988</v>
      </c>
      <c r="S18" s="90"/>
    </row>
    <row r="19" spans="1:19" x14ac:dyDescent="0.25">
      <c r="A19" s="91"/>
      <c r="B19" s="105" t="str">
        <f t="shared" ref="B19:B21" si="17">"       "&amp;TEXT(D18+1,"00.000")&amp;" - "&amp;TEXT(D19,"00.000")</f>
        <v xml:space="preserve">       00.001 - 14.999</v>
      </c>
      <c r="C19" s="106">
        <v>0</v>
      </c>
      <c r="D19" s="107">
        <f>(ROW()-ROW(D$17)-1)*D$17-1</f>
        <v>14999</v>
      </c>
      <c r="E19" s="13" t="s">
        <v>4</v>
      </c>
      <c r="F19" s="157"/>
      <c r="G19" s="172">
        <v>790</v>
      </c>
      <c r="H19" s="186">
        <f>G19</f>
        <v>790</v>
      </c>
      <c r="I19" s="116">
        <f>H19</f>
        <v>790</v>
      </c>
      <c r="J19" s="33">
        <v>805</v>
      </c>
      <c r="K19" s="116">
        <f>J19</f>
        <v>805</v>
      </c>
      <c r="L19" s="33">
        <v>860</v>
      </c>
      <c r="M19" s="116">
        <f>L19</f>
        <v>860</v>
      </c>
      <c r="N19" s="33">
        <v>845</v>
      </c>
      <c r="O19" s="33">
        <v>832</v>
      </c>
      <c r="P19" s="33">
        <v>823</v>
      </c>
      <c r="Q19" s="183">
        <f>P19</f>
        <v>823</v>
      </c>
      <c r="R19" s="183">
        <f>Q19</f>
        <v>823</v>
      </c>
      <c r="S19" s="90"/>
    </row>
    <row r="20" spans="1:19" x14ac:dyDescent="0.25">
      <c r="A20" s="91"/>
      <c r="B20" s="105" t="str">
        <f t="shared" si="17"/>
        <v xml:space="preserve">       15.000 - 29.999</v>
      </c>
      <c r="C20" s="106">
        <v>-20</v>
      </c>
      <c r="D20" s="107">
        <f t="shared" ref="D20:D22" si="18">(ROW()-ROW(D$17)-1)*D$17-1</f>
        <v>29999</v>
      </c>
      <c r="E20" s="13" t="s">
        <v>4</v>
      </c>
      <c r="F20" s="161"/>
      <c r="G20" s="186">
        <f t="shared" ref="G20:R23" si="19">G19+$C20</f>
        <v>770</v>
      </c>
      <c r="H20" s="186">
        <f t="shared" si="19"/>
        <v>770</v>
      </c>
      <c r="I20" s="116">
        <f t="shared" si="19"/>
        <v>770</v>
      </c>
      <c r="J20" s="116">
        <f t="shared" si="19"/>
        <v>785</v>
      </c>
      <c r="K20" s="116">
        <f t="shared" si="19"/>
        <v>785</v>
      </c>
      <c r="L20" s="116">
        <f t="shared" si="19"/>
        <v>840</v>
      </c>
      <c r="M20" s="116">
        <f t="shared" si="19"/>
        <v>840</v>
      </c>
      <c r="N20" s="116">
        <f t="shared" si="19"/>
        <v>825</v>
      </c>
      <c r="O20" s="116">
        <f t="shared" si="19"/>
        <v>812</v>
      </c>
      <c r="P20" s="116">
        <f t="shared" si="19"/>
        <v>803</v>
      </c>
      <c r="Q20" s="183">
        <f t="shared" si="19"/>
        <v>803</v>
      </c>
      <c r="R20" s="183">
        <f t="shared" si="19"/>
        <v>803</v>
      </c>
      <c r="S20" s="90"/>
    </row>
    <row r="21" spans="1:19" x14ac:dyDescent="0.25">
      <c r="A21" s="91"/>
      <c r="B21" s="105" t="str">
        <f t="shared" si="17"/>
        <v xml:space="preserve">       30.000 - 44.999</v>
      </c>
      <c r="C21" s="106">
        <v>-18</v>
      </c>
      <c r="D21" s="107">
        <f t="shared" si="18"/>
        <v>44999</v>
      </c>
      <c r="E21" s="13" t="s">
        <v>4</v>
      </c>
      <c r="F21" s="161"/>
      <c r="G21" s="186">
        <f t="shared" si="19"/>
        <v>752</v>
      </c>
      <c r="H21" s="186">
        <f t="shared" si="19"/>
        <v>752</v>
      </c>
      <c r="I21" s="116">
        <f t="shared" si="19"/>
        <v>752</v>
      </c>
      <c r="J21" s="116">
        <f t="shared" si="19"/>
        <v>767</v>
      </c>
      <c r="K21" s="116">
        <f t="shared" si="19"/>
        <v>767</v>
      </c>
      <c r="L21" s="116">
        <f t="shared" si="19"/>
        <v>822</v>
      </c>
      <c r="M21" s="116">
        <f t="shared" si="19"/>
        <v>822</v>
      </c>
      <c r="N21" s="116">
        <f t="shared" si="19"/>
        <v>807</v>
      </c>
      <c r="O21" s="116">
        <f t="shared" si="19"/>
        <v>794</v>
      </c>
      <c r="P21" s="116">
        <f t="shared" si="19"/>
        <v>785</v>
      </c>
      <c r="Q21" s="183">
        <f t="shared" si="19"/>
        <v>785</v>
      </c>
      <c r="R21" s="183">
        <f t="shared" si="19"/>
        <v>785</v>
      </c>
      <c r="S21" s="90"/>
    </row>
    <row r="22" spans="1:19" x14ac:dyDescent="0.25">
      <c r="A22" s="91"/>
      <c r="B22" s="105" t="str">
        <f>"       "&amp;TEXT(D21+1,"00.000")&amp;" - "&amp;TEXT(D22,"00.000")</f>
        <v xml:space="preserve">       45.000 - 59.999</v>
      </c>
      <c r="C22" s="106">
        <v>-15</v>
      </c>
      <c r="D22" s="107">
        <f t="shared" si="18"/>
        <v>59999</v>
      </c>
      <c r="E22" s="13" t="s">
        <v>4</v>
      </c>
      <c r="F22" s="161"/>
      <c r="G22" s="186">
        <f t="shared" si="19"/>
        <v>737</v>
      </c>
      <c r="H22" s="186">
        <f t="shared" si="19"/>
        <v>737</v>
      </c>
      <c r="I22" s="116">
        <f t="shared" si="19"/>
        <v>737</v>
      </c>
      <c r="J22" s="116">
        <f t="shared" si="19"/>
        <v>752</v>
      </c>
      <c r="K22" s="116">
        <f t="shared" si="19"/>
        <v>752</v>
      </c>
      <c r="L22" s="116">
        <f t="shared" si="19"/>
        <v>807</v>
      </c>
      <c r="M22" s="116">
        <f t="shared" si="19"/>
        <v>807</v>
      </c>
      <c r="N22" s="116">
        <f t="shared" si="19"/>
        <v>792</v>
      </c>
      <c r="O22" s="116">
        <f t="shared" si="19"/>
        <v>779</v>
      </c>
      <c r="P22" s="116">
        <f t="shared" si="19"/>
        <v>770</v>
      </c>
      <c r="Q22" s="183">
        <f t="shared" si="19"/>
        <v>770</v>
      </c>
      <c r="R22" s="183">
        <f t="shared" si="19"/>
        <v>770</v>
      </c>
      <c r="S22" s="90"/>
    </row>
    <row r="23" spans="1:19" x14ac:dyDescent="0.25">
      <c r="A23" s="91"/>
      <c r="B23" s="105" t="str">
        <f>"mindestens  "&amp;TEXT(D23,"###.###")</f>
        <v>mindestens  60.000</v>
      </c>
      <c r="C23" s="106">
        <v>-10</v>
      </c>
      <c r="D23" s="107">
        <f>D22+1</f>
        <v>60000</v>
      </c>
      <c r="E23" s="13" t="s">
        <v>4</v>
      </c>
      <c r="F23" s="161"/>
      <c r="G23" s="186">
        <f t="shared" si="19"/>
        <v>727</v>
      </c>
      <c r="H23" s="186">
        <f t="shared" si="19"/>
        <v>727</v>
      </c>
      <c r="I23" s="116">
        <f t="shared" si="19"/>
        <v>727</v>
      </c>
      <c r="J23" s="116">
        <f t="shared" si="19"/>
        <v>742</v>
      </c>
      <c r="K23" s="116">
        <f t="shared" si="19"/>
        <v>742</v>
      </c>
      <c r="L23" s="116">
        <f t="shared" si="19"/>
        <v>797</v>
      </c>
      <c r="M23" s="116">
        <f t="shared" si="19"/>
        <v>797</v>
      </c>
      <c r="N23" s="116">
        <f t="shared" si="19"/>
        <v>782</v>
      </c>
      <c r="O23" s="116">
        <f t="shared" si="19"/>
        <v>769</v>
      </c>
      <c r="P23" s="116">
        <f t="shared" si="19"/>
        <v>760</v>
      </c>
      <c r="Q23" s="183">
        <f t="shared" si="19"/>
        <v>760</v>
      </c>
      <c r="R23" s="183">
        <f t="shared" si="19"/>
        <v>760</v>
      </c>
      <c r="S23" s="90"/>
    </row>
    <row r="24" spans="1:19" ht="23.8" x14ac:dyDescent="0.4">
      <c r="A24" s="87"/>
      <c r="B24" s="208" t="s">
        <v>28</v>
      </c>
      <c r="C24" s="208"/>
      <c r="D24" s="7"/>
      <c r="E24" s="109"/>
      <c r="F24" s="110"/>
      <c r="G24" s="110"/>
      <c r="H24" s="206">
        <f>H12/G12-1</f>
        <v>0</v>
      </c>
      <c r="I24" s="206">
        <f t="shared" ref="I24:P24" si="20">I12/H12-1</f>
        <v>0</v>
      </c>
      <c r="J24" s="206">
        <f t="shared" si="20"/>
        <v>2.0224719101123556E-2</v>
      </c>
      <c r="K24" s="206">
        <f t="shared" si="20"/>
        <v>0</v>
      </c>
      <c r="L24" s="206">
        <f t="shared" si="20"/>
        <v>2.4229074889867919E-2</v>
      </c>
      <c r="M24" s="206">
        <f t="shared" si="20"/>
        <v>0</v>
      </c>
      <c r="N24" s="206">
        <f t="shared" si="20"/>
        <v>-2.1505376344086002E-2</v>
      </c>
      <c r="O24" s="206">
        <f t="shared" si="20"/>
        <v>-1.7582417582417631E-2</v>
      </c>
      <c r="P24" s="206">
        <f t="shared" si="20"/>
        <v>-1.1185682326621871E-2</v>
      </c>
      <c r="Q24" s="206"/>
      <c r="R24" s="110"/>
      <c r="S24" s="88"/>
    </row>
    <row r="25" spans="1:19" ht="5.95" customHeight="1" x14ac:dyDescent="0.25">
      <c r="A25" s="87"/>
      <c r="B25" s="2"/>
      <c r="C25" s="2"/>
      <c r="D25" s="2"/>
      <c r="E25" s="62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11"/>
      <c r="R25" s="112"/>
      <c r="S25" s="98"/>
    </row>
    <row r="26" spans="1:19" ht="16.3" x14ac:dyDescent="0.3">
      <c r="A26" s="87"/>
      <c r="B26" s="70" t="s">
        <v>16</v>
      </c>
      <c r="C26" s="137" t="s">
        <v>87</v>
      </c>
      <c r="D26" s="137" t="s">
        <v>88</v>
      </c>
      <c r="E26" s="89"/>
      <c r="F26" s="138">
        <v>-2</v>
      </c>
      <c r="G26" s="138">
        <v>-1</v>
      </c>
      <c r="H26" s="138">
        <v>0</v>
      </c>
      <c r="I26" s="73">
        <v>1</v>
      </c>
      <c r="J26" s="73">
        <v>2</v>
      </c>
      <c r="K26" s="73">
        <v>3</v>
      </c>
      <c r="L26" s="73">
        <v>4</v>
      </c>
      <c r="M26" s="73">
        <v>5</v>
      </c>
      <c r="N26" s="73">
        <v>6</v>
      </c>
      <c r="O26" s="73">
        <v>7</v>
      </c>
      <c r="P26" s="73">
        <v>8</v>
      </c>
      <c r="Q26" s="139">
        <v>9</v>
      </c>
      <c r="R26" s="139">
        <v>10</v>
      </c>
      <c r="S26" s="88"/>
    </row>
    <row r="27" spans="1:19" x14ac:dyDescent="0.25">
      <c r="A27" s="91"/>
      <c r="B27" s="22" t="s">
        <v>136</v>
      </c>
      <c r="C27" s="140"/>
      <c r="D27" s="140"/>
      <c r="E27" s="113" t="s">
        <v>18</v>
      </c>
      <c r="F27" s="172"/>
      <c r="G27" s="172">
        <v>2</v>
      </c>
      <c r="H27" s="186">
        <f t="shared" ref="H27:R29" si="21">G27</f>
        <v>2</v>
      </c>
      <c r="I27" s="116">
        <f t="shared" si="21"/>
        <v>2</v>
      </c>
      <c r="J27" s="116">
        <f t="shared" si="21"/>
        <v>2</v>
      </c>
      <c r="K27" s="116">
        <f t="shared" si="21"/>
        <v>2</v>
      </c>
      <c r="L27" s="116">
        <f t="shared" si="21"/>
        <v>2</v>
      </c>
      <c r="M27" s="116">
        <f t="shared" si="21"/>
        <v>2</v>
      </c>
      <c r="N27" s="116">
        <f t="shared" si="21"/>
        <v>2</v>
      </c>
      <c r="O27" s="116">
        <f t="shared" si="21"/>
        <v>2</v>
      </c>
      <c r="P27" s="116">
        <f t="shared" si="21"/>
        <v>2</v>
      </c>
      <c r="Q27" s="183">
        <f t="shared" si="21"/>
        <v>2</v>
      </c>
      <c r="R27" s="183">
        <f t="shared" si="21"/>
        <v>2</v>
      </c>
      <c r="S27" s="88"/>
    </row>
    <row r="28" spans="1:19" x14ac:dyDescent="0.25">
      <c r="A28" s="91"/>
      <c r="B28" s="22" t="s">
        <v>141</v>
      </c>
      <c r="C28" s="140"/>
      <c r="D28" s="140"/>
      <c r="E28" s="113" t="s">
        <v>18</v>
      </c>
      <c r="F28" s="172"/>
      <c r="G28" s="172">
        <v>10</v>
      </c>
      <c r="H28" s="186">
        <f t="shared" si="21"/>
        <v>10</v>
      </c>
      <c r="I28" s="116">
        <f t="shared" si="21"/>
        <v>10</v>
      </c>
      <c r="J28" s="116">
        <f t="shared" si="21"/>
        <v>10</v>
      </c>
      <c r="K28" s="116">
        <f t="shared" si="21"/>
        <v>10</v>
      </c>
      <c r="L28" s="116">
        <f t="shared" si="21"/>
        <v>10</v>
      </c>
      <c r="M28" s="116">
        <f t="shared" si="21"/>
        <v>10</v>
      </c>
      <c r="N28" s="116">
        <f t="shared" si="21"/>
        <v>10</v>
      </c>
      <c r="O28" s="116">
        <f t="shared" si="21"/>
        <v>10</v>
      </c>
      <c r="P28" s="116">
        <f t="shared" si="21"/>
        <v>10</v>
      </c>
      <c r="Q28" s="183">
        <f t="shared" si="21"/>
        <v>10</v>
      </c>
      <c r="R28" s="183">
        <f t="shared" si="21"/>
        <v>10</v>
      </c>
      <c r="S28" s="88"/>
    </row>
    <row r="29" spans="1:19" x14ac:dyDescent="0.25">
      <c r="A29" s="91"/>
      <c r="B29" s="22" t="s">
        <v>142</v>
      </c>
      <c r="C29" s="140"/>
      <c r="D29" s="140"/>
      <c r="E29" s="113" t="s">
        <v>18</v>
      </c>
      <c r="F29" s="172"/>
      <c r="G29" s="172">
        <v>15</v>
      </c>
      <c r="H29" s="186">
        <f t="shared" si="21"/>
        <v>15</v>
      </c>
      <c r="I29" s="116">
        <f t="shared" si="21"/>
        <v>15</v>
      </c>
      <c r="J29" s="116">
        <f t="shared" si="21"/>
        <v>15</v>
      </c>
      <c r="K29" s="116">
        <f t="shared" si="21"/>
        <v>15</v>
      </c>
      <c r="L29" s="116">
        <f t="shared" si="21"/>
        <v>15</v>
      </c>
      <c r="M29" s="116">
        <f t="shared" si="21"/>
        <v>15</v>
      </c>
      <c r="N29" s="116">
        <f t="shared" si="21"/>
        <v>15</v>
      </c>
      <c r="O29" s="116">
        <f t="shared" si="21"/>
        <v>15</v>
      </c>
      <c r="P29" s="116">
        <f t="shared" si="21"/>
        <v>15</v>
      </c>
      <c r="Q29" s="183">
        <f t="shared" si="21"/>
        <v>15</v>
      </c>
      <c r="R29" s="183">
        <f t="shared" si="21"/>
        <v>15</v>
      </c>
      <c r="S29" s="88"/>
    </row>
    <row r="30" spans="1:19" ht="16.3" x14ac:dyDescent="0.3">
      <c r="A30" s="87"/>
      <c r="B30" s="92" t="s">
        <v>17</v>
      </c>
      <c r="C30" s="137" t="s">
        <v>87</v>
      </c>
      <c r="D30" s="137" t="s">
        <v>88</v>
      </c>
      <c r="E30" s="93"/>
      <c r="F30" s="138">
        <v>-2</v>
      </c>
      <c r="G30" s="138">
        <v>-1</v>
      </c>
      <c r="H30" s="138">
        <v>0</v>
      </c>
      <c r="I30" s="3">
        <v>1</v>
      </c>
      <c r="J30" s="3">
        <v>2</v>
      </c>
      <c r="K30" s="3">
        <v>3</v>
      </c>
      <c r="L30" s="3">
        <v>4</v>
      </c>
      <c r="M30" s="3">
        <v>5</v>
      </c>
      <c r="N30" s="3">
        <v>6</v>
      </c>
      <c r="O30" s="3">
        <v>7</v>
      </c>
      <c r="P30" s="3">
        <v>8</v>
      </c>
      <c r="Q30" s="139">
        <v>9</v>
      </c>
      <c r="R30" s="139">
        <v>10</v>
      </c>
      <c r="S30" s="88"/>
    </row>
    <row r="31" spans="1:19" x14ac:dyDescent="0.25">
      <c r="A31" s="91"/>
      <c r="B31" s="22" t="s">
        <v>114</v>
      </c>
      <c r="C31" s="140"/>
      <c r="D31" s="140"/>
      <c r="E31" s="113" t="s">
        <v>18</v>
      </c>
      <c r="F31" s="172"/>
      <c r="G31" s="172">
        <v>30</v>
      </c>
      <c r="H31" s="186">
        <f t="shared" ref="H31:R34" si="22">G31</f>
        <v>30</v>
      </c>
      <c r="I31" s="116">
        <f t="shared" si="22"/>
        <v>30</v>
      </c>
      <c r="J31" s="116">
        <f t="shared" si="22"/>
        <v>30</v>
      </c>
      <c r="K31" s="116">
        <f t="shared" si="22"/>
        <v>30</v>
      </c>
      <c r="L31" s="116">
        <f t="shared" si="22"/>
        <v>30</v>
      </c>
      <c r="M31" s="116">
        <f t="shared" si="22"/>
        <v>30</v>
      </c>
      <c r="N31" s="116">
        <f t="shared" si="22"/>
        <v>30</v>
      </c>
      <c r="O31" s="116">
        <f t="shared" si="22"/>
        <v>30</v>
      </c>
      <c r="P31" s="116">
        <f t="shared" si="22"/>
        <v>30</v>
      </c>
      <c r="Q31" s="183">
        <f t="shared" si="22"/>
        <v>30</v>
      </c>
      <c r="R31" s="183">
        <f t="shared" si="22"/>
        <v>30</v>
      </c>
      <c r="S31" s="88"/>
    </row>
    <row r="32" spans="1:19" x14ac:dyDescent="0.25">
      <c r="A32" s="91"/>
      <c r="B32" s="22" t="s">
        <v>115</v>
      </c>
      <c r="C32" s="140"/>
      <c r="D32" s="140"/>
      <c r="E32" s="113" t="s">
        <v>18</v>
      </c>
      <c r="F32" s="172"/>
      <c r="G32" s="172">
        <v>36</v>
      </c>
      <c r="H32" s="186">
        <f t="shared" si="22"/>
        <v>36</v>
      </c>
      <c r="I32" s="116">
        <f t="shared" si="22"/>
        <v>36</v>
      </c>
      <c r="J32" s="116">
        <f t="shared" si="22"/>
        <v>36</v>
      </c>
      <c r="K32" s="116">
        <f t="shared" si="22"/>
        <v>36</v>
      </c>
      <c r="L32" s="116">
        <f t="shared" si="22"/>
        <v>36</v>
      </c>
      <c r="M32" s="116">
        <f t="shared" si="22"/>
        <v>36</v>
      </c>
      <c r="N32" s="116">
        <f t="shared" si="22"/>
        <v>36</v>
      </c>
      <c r="O32" s="116">
        <f t="shared" si="22"/>
        <v>36</v>
      </c>
      <c r="P32" s="116">
        <f t="shared" si="22"/>
        <v>36</v>
      </c>
      <c r="Q32" s="183">
        <f t="shared" si="22"/>
        <v>36</v>
      </c>
      <c r="R32" s="183">
        <f t="shared" si="22"/>
        <v>36</v>
      </c>
      <c r="S32" s="88"/>
    </row>
    <row r="33" spans="1:19" x14ac:dyDescent="0.25">
      <c r="A33" s="91"/>
      <c r="B33" s="22" t="s">
        <v>61</v>
      </c>
      <c r="C33" s="140"/>
      <c r="D33" s="140"/>
      <c r="E33" s="113" t="s">
        <v>18</v>
      </c>
      <c r="F33" s="172"/>
      <c r="G33" s="172">
        <v>40</v>
      </c>
      <c r="H33" s="186">
        <f t="shared" si="22"/>
        <v>40</v>
      </c>
      <c r="I33" s="116">
        <f t="shared" si="22"/>
        <v>40</v>
      </c>
      <c r="J33" s="116">
        <f t="shared" si="22"/>
        <v>40</v>
      </c>
      <c r="K33" s="116">
        <f t="shared" si="22"/>
        <v>40</v>
      </c>
      <c r="L33" s="116">
        <f t="shared" si="22"/>
        <v>40</v>
      </c>
      <c r="M33" s="116">
        <f t="shared" si="22"/>
        <v>40</v>
      </c>
      <c r="N33" s="116">
        <f t="shared" si="22"/>
        <v>40</v>
      </c>
      <c r="O33" s="116">
        <f t="shared" si="22"/>
        <v>40</v>
      </c>
      <c r="P33" s="116">
        <f t="shared" si="22"/>
        <v>40</v>
      </c>
      <c r="Q33" s="183">
        <f t="shared" si="22"/>
        <v>40</v>
      </c>
      <c r="R33" s="183">
        <f t="shared" si="22"/>
        <v>40</v>
      </c>
      <c r="S33" s="88"/>
    </row>
    <row r="34" spans="1:19" x14ac:dyDescent="0.25">
      <c r="A34" s="91"/>
      <c r="B34" s="22" t="s">
        <v>62</v>
      </c>
      <c r="C34" s="140"/>
      <c r="D34" s="140"/>
      <c r="E34" s="113" t="s">
        <v>18</v>
      </c>
      <c r="F34" s="172"/>
      <c r="G34" s="172">
        <v>48</v>
      </c>
      <c r="H34" s="186">
        <f t="shared" si="22"/>
        <v>48</v>
      </c>
      <c r="I34" s="116">
        <f t="shared" si="22"/>
        <v>48</v>
      </c>
      <c r="J34" s="116">
        <f t="shared" si="22"/>
        <v>48</v>
      </c>
      <c r="K34" s="116">
        <f t="shared" si="22"/>
        <v>48</v>
      </c>
      <c r="L34" s="116">
        <f t="shared" si="22"/>
        <v>48</v>
      </c>
      <c r="M34" s="116">
        <f t="shared" si="22"/>
        <v>48</v>
      </c>
      <c r="N34" s="116">
        <f t="shared" si="22"/>
        <v>48</v>
      </c>
      <c r="O34" s="116">
        <f t="shared" si="22"/>
        <v>48</v>
      </c>
      <c r="P34" s="116">
        <f t="shared" si="22"/>
        <v>48</v>
      </c>
      <c r="Q34" s="183">
        <f t="shared" si="22"/>
        <v>48</v>
      </c>
      <c r="R34" s="183">
        <f t="shared" si="22"/>
        <v>48</v>
      </c>
      <c r="S34" s="88"/>
    </row>
    <row r="35" spans="1:19" ht="23.8" x14ac:dyDescent="0.4">
      <c r="A35" s="87"/>
      <c r="B35" s="208" t="s">
        <v>23</v>
      </c>
      <c r="C35" s="208"/>
      <c r="D35" s="7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88"/>
    </row>
    <row r="36" spans="1:19" ht="5.95" customHeight="1" x14ac:dyDescent="0.25">
      <c r="A36" s="87"/>
      <c r="B36" s="2"/>
      <c r="C36" s="2"/>
      <c r="D36" s="2"/>
      <c r="E36" s="62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111"/>
      <c r="R36" s="112"/>
      <c r="S36" s="98"/>
    </row>
    <row r="37" spans="1:19" ht="16.3" x14ac:dyDescent="0.3">
      <c r="A37" s="87"/>
      <c r="B37" s="70" t="s">
        <v>17</v>
      </c>
      <c r="C37" s="8" t="s">
        <v>87</v>
      </c>
      <c r="D37" s="137" t="s">
        <v>88</v>
      </c>
      <c r="E37" s="89"/>
      <c r="F37" s="138">
        <v>-2</v>
      </c>
      <c r="G37" s="138">
        <v>-1</v>
      </c>
      <c r="H37" s="138">
        <v>0</v>
      </c>
      <c r="I37" s="5">
        <v>1</v>
      </c>
      <c r="J37" s="5">
        <v>2</v>
      </c>
      <c r="K37" s="5">
        <v>3</v>
      </c>
      <c r="L37" s="5">
        <v>4</v>
      </c>
      <c r="M37" s="5">
        <v>5</v>
      </c>
      <c r="N37" s="5">
        <v>6</v>
      </c>
      <c r="O37" s="5">
        <v>7</v>
      </c>
      <c r="P37" s="5">
        <v>8</v>
      </c>
      <c r="Q37" s="139">
        <v>9</v>
      </c>
      <c r="R37" s="139">
        <v>10</v>
      </c>
      <c r="S37" s="88"/>
    </row>
    <row r="38" spans="1:19" x14ac:dyDescent="0.25">
      <c r="A38" s="91"/>
      <c r="B38" s="22" t="s">
        <v>137</v>
      </c>
      <c r="C38" s="140"/>
      <c r="D38" s="140"/>
      <c r="E38" s="13" t="s">
        <v>4</v>
      </c>
      <c r="F38" s="172"/>
      <c r="G38" s="172">
        <v>5</v>
      </c>
      <c r="H38" s="186">
        <f t="shared" ref="H38:L41" si="23">G38</f>
        <v>5</v>
      </c>
      <c r="I38" s="116">
        <f t="shared" si="23"/>
        <v>5</v>
      </c>
      <c r="J38" s="116">
        <f t="shared" si="23"/>
        <v>5</v>
      </c>
      <c r="K38" s="116">
        <f t="shared" si="23"/>
        <v>5</v>
      </c>
      <c r="L38" s="116">
        <f t="shared" si="23"/>
        <v>5</v>
      </c>
      <c r="M38" s="33">
        <v>6</v>
      </c>
      <c r="N38" s="116">
        <f t="shared" ref="N38:R41" si="24">M38</f>
        <v>6</v>
      </c>
      <c r="O38" s="116">
        <f t="shared" si="24"/>
        <v>6</v>
      </c>
      <c r="P38" s="116">
        <f t="shared" si="24"/>
        <v>6</v>
      </c>
      <c r="Q38" s="183">
        <f t="shared" si="24"/>
        <v>6</v>
      </c>
      <c r="R38" s="183">
        <f t="shared" si="24"/>
        <v>6</v>
      </c>
      <c r="S38" s="88"/>
    </row>
    <row r="39" spans="1:19" x14ac:dyDescent="0.25">
      <c r="A39" s="91"/>
      <c r="B39" s="22" t="s">
        <v>138</v>
      </c>
      <c r="C39" s="140"/>
      <c r="D39" s="140"/>
      <c r="E39" s="13" t="s">
        <v>4</v>
      </c>
      <c r="F39" s="172"/>
      <c r="G39" s="172">
        <v>8</v>
      </c>
      <c r="H39" s="186">
        <f t="shared" si="23"/>
        <v>8</v>
      </c>
      <c r="I39" s="116">
        <f t="shared" si="23"/>
        <v>8</v>
      </c>
      <c r="J39" s="116">
        <f t="shared" si="23"/>
        <v>8</v>
      </c>
      <c r="K39" s="116">
        <f t="shared" si="23"/>
        <v>8</v>
      </c>
      <c r="L39" s="116">
        <f t="shared" si="23"/>
        <v>8</v>
      </c>
      <c r="M39" s="33">
        <v>9.6</v>
      </c>
      <c r="N39" s="116">
        <f t="shared" si="24"/>
        <v>9.6</v>
      </c>
      <c r="O39" s="116">
        <f t="shared" si="24"/>
        <v>9.6</v>
      </c>
      <c r="P39" s="116">
        <f t="shared" si="24"/>
        <v>9.6</v>
      </c>
      <c r="Q39" s="183">
        <f t="shared" si="24"/>
        <v>9.6</v>
      </c>
      <c r="R39" s="183">
        <f t="shared" si="24"/>
        <v>9.6</v>
      </c>
      <c r="S39" s="88"/>
    </row>
    <row r="40" spans="1:19" x14ac:dyDescent="0.25">
      <c r="A40" s="91"/>
      <c r="B40" s="22" t="s">
        <v>129</v>
      </c>
      <c r="C40" s="140"/>
      <c r="D40" s="140"/>
      <c r="E40" s="13" t="s">
        <v>4</v>
      </c>
      <c r="F40" s="172"/>
      <c r="G40" s="172">
        <v>10</v>
      </c>
      <c r="H40" s="186">
        <f t="shared" si="23"/>
        <v>10</v>
      </c>
      <c r="I40" s="116">
        <f t="shared" si="23"/>
        <v>10</v>
      </c>
      <c r="J40" s="116">
        <f t="shared" si="23"/>
        <v>10</v>
      </c>
      <c r="K40" s="116">
        <f t="shared" si="23"/>
        <v>10</v>
      </c>
      <c r="L40" s="116">
        <f t="shared" si="23"/>
        <v>10</v>
      </c>
      <c r="M40" s="33">
        <v>13</v>
      </c>
      <c r="N40" s="116">
        <f t="shared" si="24"/>
        <v>13</v>
      </c>
      <c r="O40" s="116">
        <f t="shared" si="24"/>
        <v>13</v>
      </c>
      <c r="P40" s="116">
        <f t="shared" si="24"/>
        <v>13</v>
      </c>
      <c r="Q40" s="183">
        <f t="shared" si="24"/>
        <v>13</v>
      </c>
      <c r="R40" s="183">
        <f t="shared" si="24"/>
        <v>13</v>
      </c>
      <c r="S40" s="88"/>
    </row>
    <row r="41" spans="1:19" x14ac:dyDescent="0.25">
      <c r="A41" s="91"/>
      <c r="B41" s="22" t="s">
        <v>130</v>
      </c>
      <c r="C41" s="140"/>
      <c r="D41" s="140"/>
      <c r="E41" s="13" t="s">
        <v>4</v>
      </c>
      <c r="F41" s="172"/>
      <c r="G41" s="172">
        <v>12</v>
      </c>
      <c r="H41" s="186">
        <f t="shared" si="23"/>
        <v>12</v>
      </c>
      <c r="I41" s="116">
        <f t="shared" si="23"/>
        <v>12</v>
      </c>
      <c r="J41" s="116">
        <f t="shared" si="23"/>
        <v>12</v>
      </c>
      <c r="K41" s="116">
        <f t="shared" si="23"/>
        <v>12</v>
      </c>
      <c r="L41" s="116">
        <f t="shared" si="23"/>
        <v>12</v>
      </c>
      <c r="M41" s="33">
        <v>15.6</v>
      </c>
      <c r="N41" s="116">
        <f t="shared" si="24"/>
        <v>15.6</v>
      </c>
      <c r="O41" s="116">
        <f t="shared" si="24"/>
        <v>15.6</v>
      </c>
      <c r="P41" s="116">
        <f t="shared" si="24"/>
        <v>15.6</v>
      </c>
      <c r="Q41" s="183">
        <f t="shared" si="24"/>
        <v>15.6</v>
      </c>
      <c r="R41" s="183">
        <f t="shared" si="24"/>
        <v>15.6</v>
      </c>
      <c r="S41" s="88"/>
    </row>
    <row r="42" spans="1:19" x14ac:dyDescent="0.25">
      <c r="A42" s="91"/>
      <c r="B42" s="22" t="s">
        <v>148</v>
      </c>
      <c r="C42" s="135">
        <v>1.6</v>
      </c>
      <c r="D42" s="140"/>
      <c r="E42" s="13" t="s">
        <v>4</v>
      </c>
      <c r="F42" s="172"/>
      <c r="G42" s="186">
        <f>$C42*G40</f>
        <v>16</v>
      </c>
      <c r="H42" s="186">
        <f t="shared" ref="H42:R42" si="25">$C42*H40</f>
        <v>16</v>
      </c>
      <c r="I42" s="116">
        <f t="shared" si="25"/>
        <v>16</v>
      </c>
      <c r="J42" s="116">
        <f t="shared" si="25"/>
        <v>16</v>
      </c>
      <c r="K42" s="116">
        <f t="shared" si="25"/>
        <v>16</v>
      </c>
      <c r="L42" s="116">
        <f t="shared" si="25"/>
        <v>16</v>
      </c>
      <c r="M42" s="116">
        <f t="shared" si="25"/>
        <v>20.8</v>
      </c>
      <c r="N42" s="116">
        <f t="shared" si="25"/>
        <v>20.8</v>
      </c>
      <c r="O42" s="116">
        <f t="shared" si="25"/>
        <v>20.8</v>
      </c>
      <c r="P42" s="116">
        <f t="shared" si="25"/>
        <v>20.8</v>
      </c>
      <c r="Q42" s="183">
        <f t="shared" si="25"/>
        <v>20.8</v>
      </c>
      <c r="R42" s="183">
        <f t="shared" si="25"/>
        <v>20.8</v>
      </c>
      <c r="S42" s="88"/>
    </row>
    <row r="43" spans="1:19" x14ac:dyDescent="0.25">
      <c r="A43" s="91"/>
      <c r="B43" s="22" t="s">
        <v>139</v>
      </c>
      <c r="C43" s="140"/>
      <c r="D43" s="140"/>
      <c r="E43" s="13" t="s">
        <v>4</v>
      </c>
      <c r="F43" s="172"/>
      <c r="G43" s="172">
        <v>6</v>
      </c>
      <c r="H43" s="186">
        <f t="shared" ref="H43:H46" si="26">G43</f>
        <v>6</v>
      </c>
      <c r="I43" s="116">
        <f t="shared" ref="I43:I46" si="27">H43</f>
        <v>6</v>
      </c>
      <c r="J43" s="116">
        <f t="shared" ref="J43:J46" si="28">I43</f>
        <v>6</v>
      </c>
      <c r="K43" s="116">
        <f t="shared" ref="K43:K46" si="29">J43</f>
        <v>6</v>
      </c>
      <c r="L43" s="116">
        <f t="shared" ref="L43:L46" si="30">K43</f>
        <v>6</v>
      </c>
      <c r="M43" s="33">
        <v>7.2</v>
      </c>
      <c r="N43" s="116">
        <f t="shared" ref="N43:N46" si="31">M43</f>
        <v>7.2</v>
      </c>
      <c r="O43" s="116">
        <f t="shared" ref="O43:O46" si="32">N43</f>
        <v>7.2</v>
      </c>
      <c r="P43" s="116">
        <f t="shared" ref="P43:P46" si="33">O43</f>
        <v>7.2</v>
      </c>
      <c r="Q43" s="183">
        <f t="shared" ref="Q43:Q46" si="34">P43</f>
        <v>7.2</v>
      </c>
      <c r="R43" s="183">
        <f t="shared" ref="R43:R46" si="35">Q43</f>
        <v>7.2</v>
      </c>
      <c r="S43" s="88"/>
    </row>
    <row r="44" spans="1:19" x14ac:dyDescent="0.25">
      <c r="A44" s="91"/>
      <c r="B44" s="22" t="s">
        <v>140</v>
      </c>
      <c r="C44" s="140"/>
      <c r="D44" s="140"/>
      <c r="E44" s="13" t="s">
        <v>4</v>
      </c>
      <c r="F44" s="172"/>
      <c r="G44" s="172">
        <v>9.6</v>
      </c>
      <c r="H44" s="186">
        <f t="shared" si="26"/>
        <v>9.6</v>
      </c>
      <c r="I44" s="116">
        <f t="shared" si="27"/>
        <v>9.6</v>
      </c>
      <c r="J44" s="116">
        <f t="shared" si="28"/>
        <v>9.6</v>
      </c>
      <c r="K44" s="116">
        <f t="shared" si="29"/>
        <v>9.6</v>
      </c>
      <c r="L44" s="116">
        <f t="shared" si="30"/>
        <v>9.6</v>
      </c>
      <c r="M44" s="33">
        <v>11.5</v>
      </c>
      <c r="N44" s="116">
        <f t="shared" si="31"/>
        <v>11.5</v>
      </c>
      <c r="O44" s="116">
        <f t="shared" si="32"/>
        <v>11.5</v>
      </c>
      <c r="P44" s="116">
        <f t="shared" si="33"/>
        <v>11.5</v>
      </c>
      <c r="Q44" s="183">
        <f t="shared" si="34"/>
        <v>11.5</v>
      </c>
      <c r="R44" s="183">
        <f t="shared" si="35"/>
        <v>11.5</v>
      </c>
      <c r="S44" s="88"/>
    </row>
    <row r="45" spans="1:19" x14ac:dyDescent="0.25">
      <c r="A45" s="91"/>
      <c r="B45" s="22" t="s">
        <v>131</v>
      </c>
      <c r="C45" s="140"/>
      <c r="D45" s="140"/>
      <c r="E45" s="13" t="s">
        <v>4</v>
      </c>
      <c r="F45" s="172"/>
      <c r="G45" s="172">
        <v>12.5</v>
      </c>
      <c r="H45" s="186">
        <f t="shared" si="26"/>
        <v>12.5</v>
      </c>
      <c r="I45" s="116">
        <f t="shared" si="27"/>
        <v>12.5</v>
      </c>
      <c r="J45" s="116">
        <f t="shared" si="28"/>
        <v>12.5</v>
      </c>
      <c r="K45" s="116">
        <f t="shared" si="29"/>
        <v>12.5</v>
      </c>
      <c r="L45" s="116">
        <f t="shared" si="30"/>
        <v>12.5</v>
      </c>
      <c r="M45" s="33">
        <v>16.25</v>
      </c>
      <c r="N45" s="116">
        <f t="shared" si="31"/>
        <v>16.25</v>
      </c>
      <c r="O45" s="116">
        <f t="shared" si="32"/>
        <v>16.25</v>
      </c>
      <c r="P45" s="116">
        <f t="shared" si="33"/>
        <v>16.25</v>
      </c>
      <c r="Q45" s="183">
        <f t="shared" si="34"/>
        <v>16.25</v>
      </c>
      <c r="R45" s="183">
        <f t="shared" si="35"/>
        <v>16.25</v>
      </c>
      <c r="S45" s="88"/>
    </row>
    <row r="46" spans="1:19" x14ac:dyDescent="0.25">
      <c r="A46" s="91"/>
      <c r="B46" s="22" t="s">
        <v>132</v>
      </c>
      <c r="C46" s="140"/>
      <c r="D46" s="140"/>
      <c r="E46" s="13" t="s">
        <v>4</v>
      </c>
      <c r="F46" s="172"/>
      <c r="G46" s="172">
        <v>15</v>
      </c>
      <c r="H46" s="186">
        <f t="shared" si="26"/>
        <v>15</v>
      </c>
      <c r="I46" s="116">
        <f t="shared" si="27"/>
        <v>15</v>
      </c>
      <c r="J46" s="116">
        <f t="shared" si="28"/>
        <v>15</v>
      </c>
      <c r="K46" s="116">
        <f t="shared" si="29"/>
        <v>15</v>
      </c>
      <c r="L46" s="116">
        <f t="shared" si="30"/>
        <v>15</v>
      </c>
      <c r="M46" s="33">
        <v>19.5</v>
      </c>
      <c r="N46" s="116">
        <f t="shared" si="31"/>
        <v>19.5</v>
      </c>
      <c r="O46" s="116">
        <f t="shared" si="32"/>
        <v>19.5</v>
      </c>
      <c r="P46" s="116">
        <f t="shared" si="33"/>
        <v>19.5</v>
      </c>
      <c r="Q46" s="183">
        <f t="shared" si="34"/>
        <v>19.5</v>
      </c>
      <c r="R46" s="183">
        <f t="shared" si="35"/>
        <v>19.5</v>
      </c>
      <c r="S46" s="88"/>
    </row>
    <row r="47" spans="1:19" x14ac:dyDescent="0.25">
      <c r="A47" s="91"/>
      <c r="B47" s="22" t="s">
        <v>149</v>
      </c>
      <c r="C47" s="135">
        <v>1.6</v>
      </c>
      <c r="D47" s="140"/>
      <c r="E47" s="13" t="s">
        <v>4</v>
      </c>
      <c r="F47" s="172"/>
      <c r="G47" s="186">
        <f>$C47*G45</f>
        <v>20</v>
      </c>
      <c r="H47" s="186">
        <f t="shared" ref="H47:R47" si="36">$C47*H45</f>
        <v>20</v>
      </c>
      <c r="I47" s="116">
        <f t="shared" si="36"/>
        <v>20</v>
      </c>
      <c r="J47" s="116">
        <f t="shared" si="36"/>
        <v>20</v>
      </c>
      <c r="K47" s="116">
        <f t="shared" si="36"/>
        <v>20</v>
      </c>
      <c r="L47" s="116">
        <f t="shared" si="36"/>
        <v>20</v>
      </c>
      <c r="M47" s="116">
        <f>$C47*M45</f>
        <v>26</v>
      </c>
      <c r="N47" s="116">
        <f t="shared" si="36"/>
        <v>26</v>
      </c>
      <c r="O47" s="116">
        <f t="shared" si="36"/>
        <v>26</v>
      </c>
      <c r="P47" s="116">
        <f t="shared" si="36"/>
        <v>26</v>
      </c>
      <c r="Q47" s="183">
        <f t="shared" si="36"/>
        <v>26</v>
      </c>
      <c r="R47" s="183">
        <f t="shared" si="36"/>
        <v>26</v>
      </c>
      <c r="S47" s="88"/>
    </row>
    <row r="48" spans="1:19" ht="14.95" thickBot="1" x14ac:dyDescent="0.3">
      <c r="A48" s="95"/>
      <c r="B48" s="96"/>
      <c r="C48" s="96"/>
      <c r="D48" s="96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7"/>
    </row>
  </sheetData>
  <mergeCells count="2">
    <mergeCell ref="B24:C24"/>
    <mergeCell ref="B35:C3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28CE-C0FD-4713-B36E-FD6E8362C874}">
  <sheetPr codeName="Tabelle6"/>
  <dimension ref="A1:S15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4" width="5.5" customWidth="1"/>
    <col min="5" max="5" width="10" customWidth="1"/>
    <col min="6" max="18" width="8.875" customWidth="1"/>
    <col min="19" max="19" width="1.375" customWidth="1"/>
  </cols>
  <sheetData>
    <row r="1" spans="1:19" ht="7.15" customHeight="1" x14ac:dyDescent="0.25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  <c r="R1" s="83"/>
      <c r="S1" s="84"/>
    </row>
    <row r="2" spans="1:19" ht="23.8" x14ac:dyDescent="0.4">
      <c r="A2" s="87"/>
      <c r="B2" s="61" t="s">
        <v>31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  <c r="Q2" s="54" t="s">
        <v>48</v>
      </c>
      <c r="R2" s="55" t="str">
        <f>Übersicht!$E$2</f>
        <v>Pro 2.10</v>
      </c>
      <c r="S2" s="86"/>
    </row>
    <row r="3" spans="1:19" ht="5.95" customHeight="1" x14ac:dyDescent="0.25">
      <c r="A3" s="87"/>
      <c r="B3" s="2"/>
      <c r="C3" s="99"/>
      <c r="D3" s="99"/>
      <c r="E3" s="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14"/>
      <c r="R3" s="100"/>
      <c r="S3" s="115"/>
    </row>
    <row r="4" spans="1:19" ht="16.3" x14ac:dyDescent="0.3">
      <c r="A4" s="87"/>
      <c r="B4" s="70" t="s">
        <v>116</v>
      </c>
      <c r="C4" s="137" t="s">
        <v>87</v>
      </c>
      <c r="D4" s="137" t="s">
        <v>88</v>
      </c>
      <c r="E4" s="89"/>
      <c r="F4" s="138">
        <v>-2</v>
      </c>
      <c r="G4" s="138">
        <v>-1</v>
      </c>
      <c r="H4" s="138">
        <v>0</v>
      </c>
      <c r="I4" s="73">
        <v>1</v>
      </c>
      <c r="J4" s="73">
        <v>2</v>
      </c>
      <c r="K4" s="73">
        <v>3</v>
      </c>
      <c r="L4" s="73">
        <v>4</v>
      </c>
      <c r="M4" s="73">
        <v>5</v>
      </c>
      <c r="N4" s="73">
        <v>6</v>
      </c>
      <c r="O4" s="73">
        <v>7</v>
      </c>
      <c r="P4" s="73">
        <v>8</v>
      </c>
      <c r="Q4" s="139">
        <v>9</v>
      </c>
      <c r="R4" s="139">
        <v>10</v>
      </c>
      <c r="S4" s="90"/>
    </row>
    <row r="5" spans="1:19" x14ac:dyDescent="0.25">
      <c r="A5" s="91"/>
      <c r="B5" s="22" t="s">
        <v>145</v>
      </c>
      <c r="C5" s="140"/>
      <c r="D5" s="140"/>
      <c r="E5" s="13" t="s">
        <v>68</v>
      </c>
      <c r="F5" s="157"/>
      <c r="G5" s="157">
        <v>1</v>
      </c>
      <c r="H5" s="161">
        <f>G5</f>
        <v>1</v>
      </c>
      <c r="I5" s="27">
        <f>H5</f>
        <v>1</v>
      </c>
      <c r="J5" s="27">
        <f t="shared" ref="J5:R5" si="0">I5</f>
        <v>1</v>
      </c>
      <c r="K5" s="27">
        <f t="shared" si="0"/>
        <v>1</v>
      </c>
      <c r="L5" s="27">
        <f t="shared" si="0"/>
        <v>1</v>
      </c>
      <c r="M5" s="27">
        <f t="shared" si="0"/>
        <v>1</v>
      </c>
      <c r="N5" s="27">
        <f t="shared" si="0"/>
        <v>1</v>
      </c>
      <c r="O5" s="27">
        <f t="shared" si="0"/>
        <v>1</v>
      </c>
      <c r="P5" s="27">
        <f t="shared" si="0"/>
        <v>1</v>
      </c>
      <c r="Q5" s="182">
        <f t="shared" si="0"/>
        <v>1</v>
      </c>
      <c r="R5" s="182">
        <f t="shared" si="0"/>
        <v>1</v>
      </c>
      <c r="S5" s="90"/>
    </row>
    <row r="6" spans="1:19" x14ac:dyDescent="0.25">
      <c r="A6" s="91"/>
      <c r="B6" s="22" t="s">
        <v>146</v>
      </c>
      <c r="C6" s="140"/>
      <c r="D6" s="140"/>
      <c r="E6" s="13" t="s">
        <v>68</v>
      </c>
      <c r="F6" s="157"/>
      <c r="G6" s="157">
        <v>1</v>
      </c>
      <c r="H6" s="161">
        <f t="shared" ref="H6:R8" si="1">G6</f>
        <v>1</v>
      </c>
      <c r="I6" s="27">
        <f t="shared" si="1"/>
        <v>1</v>
      </c>
      <c r="J6" s="27">
        <f t="shared" si="1"/>
        <v>1</v>
      </c>
      <c r="K6" s="27">
        <f t="shared" si="1"/>
        <v>1</v>
      </c>
      <c r="L6" s="27">
        <f t="shared" si="1"/>
        <v>1</v>
      </c>
      <c r="M6" s="27">
        <f t="shared" si="1"/>
        <v>1</v>
      </c>
      <c r="N6" s="27">
        <f t="shared" si="1"/>
        <v>1</v>
      </c>
      <c r="O6" s="27">
        <f t="shared" si="1"/>
        <v>1</v>
      </c>
      <c r="P6" s="27">
        <f t="shared" si="1"/>
        <v>1</v>
      </c>
      <c r="Q6" s="182">
        <f t="shared" si="1"/>
        <v>1</v>
      </c>
      <c r="R6" s="182">
        <f t="shared" si="1"/>
        <v>1</v>
      </c>
      <c r="S6" s="90"/>
    </row>
    <row r="7" spans="1:19" x14ac:dyDescent="0.25">
      <c r="A7" s="91"/>
      <c r="B7" s="22" t="s">
        <v>59</v>
      </c>
      <c r="C7" s="140"/>
      <c r="D7" s="140"/>
      <c r="E7" s="13" t="s">
        <v>24</v>
      </c>
      <c r="F7" s="172"/>
      <c r="G7" s="172">
        <v>8</v>
      </c>
      <c r="H7" s="186">
        <f t="shared" si="1"/>
        <v>8</v>
      </c>
      <c r="I7" s="116">
        <f t="shared" si="1"/>
        <v>8</v>
      </c>
      <c r="J7" s="116">
        <f t="shared" si="1"/>
        <v>8</v>
      </c>
      <c r="K7" s="116">
        <f t="shared" si="1"/>
        <v>8</v>
      </c>
      <c r="L7" s="116">
        <f t="shared" si="1"/>
        <v>8</v>
      </c>
      <c r="M7" s="33">
        <v>8.4</v>
      </c>
      <c r="N7" s="116">
        <f t="shared" si="1"/>
        <v>8.4</v>
      </c>
      <c r="O7" s="116">
        <f t="shared" si="1"/>
        <v>8.4</v>
      </c>
      <c r="P7" s="116">
        <f t="shared" si="1"/>
        <v>8.4</v>
      </c>
      <c r="Q7" s="183">
        <f t="shared" si="1"/>
        <v>8.4</v>
      </c>
      <c r="R7" s="183">
        <f t="shared" si="1"/>
        <v>8.4</v>
      </c>
      <c r="S7" s="90"/>
    </row>
    <row r="8" spans="1:19" x14ac:dyDescent="0.25">
      <c r="A8" s="91"/>
      <c r="B8" s="22" t="s">
        <v>60</v>
      </c>
      <c r="C8" s="140"/>
      <c r="D8" s="140"/>
      <c r="E8" s="13" t="s">
        <v>25</v>
      </c>
      <c r="F8" s="157"/>
      <c r="G8" s="157">
        <v>1000</v>
      </c>
      <c r="H8" s="161">
        <f t="shared" si="1"/>
        <v>1000</v>
      </c>
      <c r="I8" s="27">
        <f t="shared" si="1"/>
        <v>1000</v>
      </c>
      <c r="J8" s="27">
        <f t="shared" si="1"/>
        <v>1000</v>
      </c>
      <c r="K8" s="27">
        <f t="shared" si="1"/>
        <v>1000</v>
      </c>
      <c r="L8" s="27">
        <f t="shared" si="1"/>
        <v>1000</v>
      </c>
      <c r="M8" s="27">
        <f t="shared" si="1"/>
        <v>1000</v>
      </c>
      <c r="N8" s="27">
        <f t="shared" si="1"/>
        <v>1000</v>
      </c>
      <c r="O8" s="27">
        <f t="shared" si="1"/>
        <v>1000</v>
      </c>
      <c r="P8" s="27">
        <f t="shared" si="1"/>
        <v>1000</v>
      </c>
      <c r="Q8" s="182">
        <f t="shared" si="1"/>
        <v>1000</v>
      </c>
      <c r="R8" s="182">
        <f t="shared" si="1"/>
        <v>1000</v>
      </c>
      <c r="S8" s="90"/>
    </row>
    <row r="9" spans="1:19" x14ac:dyDescent="0.25">
      <c r="A9" s="87"/>
      <c r="B9" s="75"/>
      <c r="C9" s="68"/>
      <c r="D9" s="68"/>
      <c r="E9" s="75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88"/>
    </row>
    <row r="10" spans="1:19" ht="16.3" x14ac:dyDescent="0.3">
      <c r="A10" s="87"/>
      <c r="B10" s="70" t="s">
        <v>52</v>
      </c>
      <c r="C10" s="137" t="s">
        <v>87</v>
      </c>
      <c r="D10" s="137" t="s">
        <v>88</v>
      </c>
      <c r="E10" s="89"/>
      <c r="F10" s="138">
        <v>-2</v>
      </c>
      <c r="G10" s="138">
        <v>-1</v>
      </c>
      <c r="H10" s="138">
        <v>0</v>
      </c>
      <c r="I10" s="5">
        <f t="shared" ref="I10:P10" si="2">I$4</f>
        <v>1</v>
      </c>
      <c r="J10" s="5">
        <f t="shared" si="2"/>
        <v>2</v>
      </c>
      <c r="K10" s="5">
        <f t="shared" si="2"/>
        <v>3</v>
      </c>
      <c r="L10" s="5">
        <f t="shared" si="2"/>
        <v>4</v>
      </c>
      <c r="M10" s="5">
        <f t="shared" si="2"/>
        <v>5</v>
      </c>
      <c r="N10" s="5">
        <f t="shared" si="2"/>
        <v>6</v>
      </c>
      <c r="O10" s="5">
        <f t="shared" si="2"/>
        <v>7</v>
      </c>
      <c r="P10" s="5">
        <f t="shared" si="2"/>
        <v>8</v>
      </c>
      <c r="Q10" s="139">
        <v>9</v>
      </c>
      <c r="R10" s="139">
        <v>10</v>
      </c>
      <c r="S10" s="90"/>
    </row>
    <row r="11" spans="1:19" x14ac:dyDescent="0.25">
      <c r="A11" s="91"/>
      <c r="B11" s="22" t="s">
        <v>145</v>
      </c>
      <c r="C11" s="140"/>
      <c r="D11" s="140"/>
      <c r="E11" s="13" t="s">
        <v>68</v>
      </c>
      <c r="F11" s="157"/>
      <c r="G11" s="157">
        <v>2</v>
      </c>
      <c r="H11" s="161">
        <f>G11</f>
        <v>2</v>
      </c>
      <c r="I11" s="27">
        <f>H11</f>
        <v>2</v>
      </c>
      <c r="J11" s="27">
        <f t="shared" ref="J11:R11" si="3">I11</f>
        <v>2</v>
      </c>
      <c r="K11" s="27">
        <f t="shared" si="3"/>
        <v>2</v>
      </c>
      <c r="L11" s="27">
        <f t="shared" si="3"/>
        <v>2</v>
      </c>
      <c r="M11" s="27">
        <f t="shared" si="3"/>
        <v>2</v>
      </c>
      <c r="N11" s="27">
        <f t="shared" si="3"/>
        <v>2</v>
      </c>
      <c r="O11" s="27">
        <f t="shared" si="3"/>
        <v>2</v>
      </c>
      <c r="P11" s="27">
        <f t="shared" si="3"/>
        <v>2</v>
      </c>
      <c r="Q11" s="182">
        <f t="shared" si="3"/>
        <v>2</v>
      </c>
      <c r="R11" s="182">
        <f t="shared" si="3"/>
        <v>2</v>
      </c>
      <c r="S11" s="90"/>
    </row>
    <row r="12" spans="1:19" x14ac:dyDescent="0.25">
      <c r="A12" s="91"/>
      <c r="B12" s="22" t="s">
        <v>147</v>
      </c>
      <c r="C12" s="140"/>
      <c r="D12" s="140"/>
      <c r="E12" s="13" t="s">
        <v>68</v>
      </c>
      <c r="F12" s="157"/>
      <c r="G12" s="157">
        <v>1</v>
      </c>
      <c r="H12" s="161">
        <f t="shared" ref="H12:R14" si="4">G12</f>
        <v>1</v>
      </c>
      <c r="I12" s="27">
        <f t="shared" si="4"/>
        <v>1</v>
      </c>
      <c r="J12" s="27">
        <f t="shared" si="4"/>
        <v>1</v>
      </c>
      <c r="K12" s="27">
        <f t="shared" si="4"/>
        <v>1</v>
      </c>
      <c r="L12" s="27">
        <f t="shared" si="4"/>
        <v>1</v>
      </c>
      <c r="M12" s="27">
        <f t="shared" si="4"/>
        <v>1</v>
      </c>
      <c r="N12" s="27">
        <f t="shared" si="4"/>
        <v>1</v>
      </c>
      <c r="O12" s="27">
        <f t="shared" si="4"/>
        <v>1</v>
      </c>
      <c r="P12" s="27">
        <f t="shared" si="4"/>
        <v>1</v>
      </c>
      <c r="Q12" s="182">
        <f t="shared" si="4"/>
        <v>1</v>
      </c>
      <c r="R12" s="182">
        <f t="shared" si="4"/>
        <v>1</v>
      </c>
      <c r="S12" s="90"/>
    </row>
    <row r="13" spans="1:19" x14ac:dyDescent="0.25">
      <c r="A13" s="91"/>
      <c r="B13" s="22" t="s">
        <v>59</v>
      </c>
      <c r="C13" s="140"/>
      <c r="D13" s="140"/>
      <c r="E13" s="13" t="s">
        <v>24</v>
      </c>
      <c r="F13" s="172"/>
      <c r="G13" s="172">
        <v>12</v>
      </c>
      <c r="H13" s="186">
        <f t="shared" si="4"/>
        <v>12</v>
      </c>
      <c r="I13" s="116">
        <f t="shared" si="4"/>
        <v>12</v>
      </c>
      <c r="J13" s="116">
        <f t="shared" si="4"/>
        <v>12</v>
      </c>
      <c r="K13" s="116">
        <f t="shared" si="4"/>
        <v>12</v>
      </c>
      <c r="L13" s="116">
        <f t="shared" si="4"/>
        <v>12</v>
      </c>
      <c r="M13" s="33">
        <v>12.6</v>
      </c>
      <c r="N13" s="116">
        <f t="shared" si="4"/>
        <v>12.6</v>
      </c>
      <c r="O13" s="116">
        <f t="shared" si="4"/>
        <v>12.6</v>
      </c>
      <c r="P13" s="116">
        <f t="shared" si="4"/>
        <v>12.6</v>
      </c>
      <c r="Q13" s="183">
        <f t="shared" si="4"/>
        <v>12.6</v>
      </c>
      <c r="R13" s="183">
        <f t="shared" si="4"/>
        <v>12.6</v>
      </c>
      <c r="S13" s="90"/>
    </row>
    <row r="14" spans="1:19" x14ac:dyDescent="0.25">
      <c r="A14" s="91"/>
      <c r="B14" s="22" t="s">
        <v>60</v>
      </c>
      <c r="C14" s="140"/>
      <c r="D14" s="140"/>
      <c r="E14" s="13" t="s">
        <v>25</v>
      </c>
      <c r="F14" s="157"/>
      <c r="G14" s="157">
        <v>2000</v>
      </c>
      <c r="H14" s="161">
        <f t="shared" si="4"/>
        <v>2000</v>
      </c>
      <c r="I14" s="27">
        <f t="shared" si="4"/>
        <v>2000</v>
      </c>
      <c r="J14" s="27">
        <f t="shared" si="4"/>
        <v>2000</v>
      </c>
      <c r="K14" s="27">
        <f t="shared" si="4"/>
        <v>2000</v>
      </c>
      <c r="L14" s="27">
        <f t="shared" si="4"/>
        <v>2000</v>
      </c>
      <c r="M14" s="27">
        <f t="shared" si="4"/>
        <v>2000</v>
      </c>
      <c r="N14" s="27">
        <f t="shared" si="4"/>
        <v>2000</v>
      </c>
      <c r="O14" s="27">
        <f t="shared" si="4"/>
        <v>2000</v>
      </c>
      <c r="P14" s="27">
        <f t="shared" si="4"/>
        <v>2000</v>
      </c>
      <c r="Q14" s="182">
        <f t="shared" si="4"/>
        <v>2000</v>
      </c>
      <c r="R14" s="182">
        <f t="shared" si="4"/>
        <v>2000</v>
      </c>
      <c r="S14" s="90"/>
    </row>
    <row r="15" spans="1:19" ht="14.95" thickBot="1" x14ac:dyDescent="0.3">
      <c r="A15" s="95"/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7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9C59-D72D-4F4D-AE14-806A963F3F52}">
  <dimension ref="A1:S27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4" width="5.5" customWidth="1"/>
    <col min="5" max="5" width="10" customWidth="1"/>
    <col min="6" max="18" width="8.875" customWidth="1"/>
    <col min="19" max="19" width="1.375" customWidth="1"/>
  </cols>
  <sheetData>
    <row r="1" spans="1:19" ht="7.15" customHeight="1" x14ac:dyDescent="0.25">
      <c r="A1" s="117"/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9"/>
    </row>
    <row r="2" spans="1:19" ht="23.8" x14ac:dyDescent="0.4">
      <c r="A2" s="120"/>
      <c r="B2" s="38" t="s">
        <v>63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54" t="s">
        <v>48</v>
      </c>
      <c r="R2" s="55" t="str">
        <f>Übersicht!$E$2</f>
        <v>Pro 2.10</v>
      </c>
      <c r="S2" s="121"/>
    </row>
    <row r="3" spans="1:19" ht="5.95" customHeight="1" thickBot="1" x14ac:dyDescent="0.3">
      <c r="A3" s="120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121"/>
    </row>
    <row r="4" spans="1:19" ht="16.3" x14ac:dyDescent="0.3">
      <c r="A4" s="120"/>
      <c r="B4" s="41" t="s">
        <v>117</v>
      </c>
      <c r="C4" s="137" t="s">
        <v>87</v>
      </c>
      <c r="D4" s="137" t="s">
        <v>88</v>
      </c>
      <c r="E4" s="122"/>
      <c r="F4" s="138">
        <v>-2</v>
      </c>
      <c r="G4" s="138">
        <v>-1</v>
      </c>
      <c r="H4" s="138">
        <v>0</v>
      </c>
      <c r="I4" s="73">
        <v>1</v>
      </c>
      <c r="J4" s="73">
        <v>2</v>
      </c>
      <c r="K4" s="73">
        <v>3</v>
      </c>
      <c r="L4" s="73">
        <v>4</v>
      </c>
      <c r="M4" s="73">
        <v>5</v>
      </c>
      <c r="N4" s="73">
        <v>6</v>
      </c>
      <c r="O4" s="73">
        <v>7</v>
      </c>
      <c r="P4" s="73">
        <v>8</v>
      </c>
      <c r="Q4" s="139">
        <v>9</v>
      </c>
      <c r="R4" s="139">
        <v>10</v>
      </c>
      <c r="S4" s="121"/>
    </row>
    <row r="5" spans="1:19" x14ac:dyDescent="0.25">
      <c r="A5" s="120"/>
      <c r="B5" s="14" t="s">
        <v>2</v>
      </c>
      <c r="C5" s="140"/>
      <c r="D5" s="140"/>
      <c r="E5" s="13" t="s">
        <v>27</v>
      </c>
      <c r="F5" s="157"/>
      <c r="G5" s="157">
        <v>39000</v>
      </c>
      <c r="H5" s="161">
        <f t="shared" ref="H5:R7" si="0">G5</f>
        <v>39000</v>
      </c>
      <c r="I5" s="27">
        <f t="shared" si="0"/>
        <v>39000</v>
      </c>
      <c r="J5" s="25">
        <v>40000</v>
      </c>
      <c r="K5" s="27">
        <f t="shared" si="0"/>
        <v>40000</v>
      </c>
      <c r="L5" s="27">
        <f t="shared" si="0"/>
        <v>40000</v>
      </c>
      <c r="M5" s="25">
        <v>41000</v>
      </c>
      <c r="N5" s="27">
        <f t="shared" si="0"/>
        <v>41000</v>
      </c>
      <c r="O5" s="25">
        <v>42000</v>
      </c>
      <c r="P5" s="27">
        <f t="shared" si="0"/>
        <v>42000</v>
      </c>
      <c r="Q5" s="182">
        <f t="shared" si="0"/>
        <v>42000</v>
      </c>
      <c r="R5" s="182">
        <f t="shared" si="0"/>
        <v>42000</v>
      </c>
      <c r="S5" s="121"/>
    </row>
    <row r="6" spans="1:19" x14ac:dyDescent="0.25">
      <c r="A6" s="120"/>
      <c r="B6" s="14" t="s">
        <v>0</v>
      </c>
      <c r="C6" s="140"/>
      <c r="D6" s="140"/>
      <c r="E6" s="13" t="s">
        <v>27</v>
      </c>
      <c r="F6" s="157"/>
      <c r="G6" s="157">
        <v>50000</v>
      </c>
      <c r="H6" s="161">
        <f t="shared" si="0"/>
        <v>50000</v>
      </c>
      <c r="I6" s="27">
        <f t="shared" si="0"/>
        <v>50000</v>
      </c>
      <c r="J6" s="25">
        <v>51250</v>
      </c>
      <c r="K6" s="27">
        <f t="shared" si="0"/>
        <v>51250</v>
      </c>
      <c r="L6" s="27">
        <f t="shared" si="0"/>
        <v>51250</v>
      </c>
      <c r="M6" s="25">
        <v>52500</v>
      </c>
      <c r="N6" s="27">
        <f t="shared" si="0"/>
        <v>52500</v>
      </c>
      <c r="O6" s="25">
        <v>53800</v>
      </c>
      <c r="P6" s="27">
        <f t="shared" si="0"/>
        <v>53800</v>
      </c>
      <c r="Q6" s="182">
        <f t="shared" si="0"/>
        <v>53800</v>
      </c>
      <c r="R6" s="182">
        <f t="shared" si="0"/>
        <v>53800</v>
      </c>
      <c r="S6" s="121"/>
    </row>
    <row r="7" spans="1:19" x14ac:dyDescent="0.25">
      <c r="A7" s="120"/>
      <c r="B7" s="14" t="s">
        <v>1</v>
      </c>
      <c r="C7" s="140"/>
      <c r="D7" s="140"/>
      <c r="E7" s="13" t="s">
        <v>27</v>
      </c>
      <c r="F7" s="157"/>
      <c r="G7" s="157">
        <v>36000</v>
      </c>
      <c r="H7" s="161">
        <f t="shared" si="0"/>
        <v>36000</v>
      </c>
      <c r="I7" s="27">
        <f t="shared" si="0"/>
        <v>36000</v>
      </c>
      <c r="J7" s="25">
        <v>37000</v>
      </c>
      <c r="K7" s="27">
        <f t="shared" si="0"/>
        <v>37000</v>
      </c>
      <c r="L7" s="27">
        <f t="shared" si="0"/>
        <v>37000</v>
      </c>
      <c r="M7" s="25">
        <v>38000</v>
      </c>
      <c r="N7" s="27">
        <f t="shared" si="0"/>
        <v>38000</v>
      </c>
      <c r="O7" s="25">
        <v>39000</v>
      </c>
      <c r="P7" s="27">
        <f t="shared" si="0"/>
        <v>39000</v>
      </c>
      <c r="Q7" s="182">
        <f t="shared" si="0"/>
        <v>39000</v>
      </c>
      <c r="R7" s="182">
        <f t="shared" si="0"/>
        <v>39000</v>
      </c>
      <c r="S7" s="121"/>
    </row>
    <row r="8" spans="1:19" x14ac:dyDescent="0.25">
      <c r="A8" s="87"/>
      <c r="B8" s="75"/>
      <c r="C8" s="68"/>
      <c r="D8" s="68"/>
      <c r="E8" s="75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88"/>
    </row>
    <row r="9" spans="1:19" ht="16.3" x14ac:dyDescent="0.3">
      <c r="A9" s="120"/>
      <c r="B9" s="123" t="s">
        <v>54</v>
      </c>
      <c r="C9" s="137" t="s">
        <v>87</v>
      </c>
      <c r="D9" s="137" t="s">
        <v>88</v>
      </c>
      <c r="E9" s="124"/>
      <c r="F9" s="138">
        <v>-2</v>
      </c>
      <c r="G9" s="138">
        <v>-1</v>
      </c>
      <c r="H9" s="138">
        <v>0</v>
      </c>
      <c r="I9" s="3">
        <f t="shared" ref="I9:N9" si="1">I$4</f>
        <v>1</v>
      </c>
      <c r="J9" s="3">
        <f t="shared" si="1"/>
        <v>2</v>
      </c>
      <c r="K9" s="3">
        <f t="shared" si="1"/>
        <v>3</v>
      </c>
      <c r="L9" s="3">
        <f t="shared" si="1"/>
        <v>4</v>
      </c>
      <c r="M9" s="3">
        <f t="shared" si="1"/>
        <v>5</v>
      </c>
      <c r="N9" s="3">
        <f t="shared" si="1"/>
        <v>6</v>
      </c>
      <c r="O9" s="3">
        <f t="shared" ref="O9:P9" si="2">O$4</f>
        <v>7</v>
      </c>
      <c r="P9" s="3">
        <f t="shared" si="2"/>
        <v>8</v>
      </c>
      <c r="Q9" s="139">
        <v>9</v>
      </c>
      <c r="R9" s="139">
        <v>10</v>
      </c>
      <c r="S9" s="121"/>
    </row>
    <row r="10" spans="1:19" x14ac:dyDescent="0.25">
      <c r="A10" s="120"/>
      <c r="B10" s="12" t="s">
        <v>90</v>
      </c>
      <c r="C10" s="187"/>
      <c r="D10" s="187"/>
      <c r="E10" s="13" t="s">
        <v>15</v>
      </c>
      <c r="F10" s="190"/>
      <c r="G10" s="192">
        <v>0.2</v>
      </c>
      <c r="H10" s="191">
        <f t="shared" ref="H10:N11" si="3">G10</f>
        <v>0.2</v>
      </c>
      <c r="I10" s="191">
        <f t="shared" si="3"/>
        <v>0.2</v>
      </c>
      <c r="J10" s="191">
        <f t="shared" si="3"/>
        <v>0.2</v>
      </c>
      <c r="K10" s="191">
        <f t="shared" si="3"/>
        <v>0.2</v>
      </c>
      <c r="L10" s="191">
        <f t="shared" si="3"/>
        <v>0.2</v>
      </c>
      <c r="M10" s="191">
        <f t="shared" si="3"/>
        <v>0.2</v>
      </c>
      <c r="N10" s="191">
        <f t="shared" si="3"/>
        <v>0.2</v>
      </c>
      <c r="O10" s="191">
        <f t="shared" ref="O10:R11" si="4">N10</f>
        <v>0.2</v>
      </c>
      <c r="P10" s="191">
        <f t="shared" si="4"/>
        <v>0.2</v>
      </c>
      <c r="Q10" s="191">
        <f t="shared" si="4"/>
        <v>0.2</v>
      </c>
      <c r="R10" s="191">
        <f t="shared" si="4"/>
        <v>0.2</v>
      </c>
      <c r="S10" s="121"/>
    </row>
    <row r="11" spans="1:19" x14ac:dyDescent="0.25">
      <c r="A11" s="120"/>
      <c r="B11" s="12" t="s">
        <v>91</v>
      </c>
      <c r="C11" s="187"/>
      <c r="D11" s="187"/>
      <c r="E11" s="13" t="s">
        <v>15</v>
      </c>
      <c r="F11" s="190"/>
      <c r="G11" s="192">
        <v>0.05</v>
      </c>
      <c r="H11" s="191">
        <f>G11</f>
        <v>0.05</v>
      </c>
      <c r="I11" s="191">
        <f>H11</f>
        <v>0.05</v>
      </c>
      <c r="J11" s="191">
        <f t="shared" si="3"/>
        <v>0.05</v>
      </c>
      <c r="K11" s="191">
        <f t="shared" si="3"/>
        <v>0.05</v>
      </c>
      <c r="L11" s="191">
        <f t="shared" si="3"/>
        <v>0.05</v>
      </c>
      <c r="M11" s="191">
        <f t="shared" si="3"/>
        <v>0.05</v>
      </c>
      <c r="N11" s="191">
        <f t="shared" si="3"/>
        <v>0.05</v>
      </c>
      <c r="O11" s="192">
        <v>7.0000000000000007E-2</v>
      </c>
      <c r="P11" s="191">
        <f t="shared" si="4"/>
        <v>7.0000000000000007E-2</v>
      </c>
      <c r="Q11" s="191">
        <f t="shared" si="4"/>
        <v>7.0000000000000007E-2</v>
      </c>
      <c r="R11" s="191">
        <f t="shared" si="4"/>
        <v>7.0000000000000007E-2</v>
      </c>
      <c r="S11" s="121"/>
    </row>
    <row r="12" spans="1:19" x14ac:dyDescent="0.25">
      <c r="A12" s="120"/>
      <c r="B12" s="14" t="s">
        <v>92</v>
      </c>
      <c r="C12" s="187"/>
      <c r="D12" s="187"/>
      <c r="E12" s="13" t="s">
        <v>15</v>
      </c>
      <c r="F12" s="188"/>
      <c r="G12" s="188">
        <f>SUM(G10:G11)</f>
        <v>0.25</v>
      </c>
      <c r="H12" s="188">
        <f t="shared" ref="H12:N12" si="5">SUM(H10:H11)</f>
        <v>0.25</v>
      </c>
      <c r="I12" s="125">
        <f t="shared" si="5"/>
        <v>0.25</v>
      </c>
      <c r="J12" s="125">
        <f t="shared" si="5"/>
        <v>0.25</v>
      </c>
      <c r="K12" s="125">
        <f t="shared" si="5"/>
        <v>0.25</v>
      </c>
      <c r="L12" s="125">
        <f t="shared" si="5"/>
        <v>0.25</v>
      </c>
      <c r="M12" s="125">
        <f t="shared" si="5"/>
        <v>0.25</v>
      </c>
      <c r="N12" s="125">
        <f t="shared" si="5"/>
        <v>0.25</v>
      </c>
      <c r="O12" s="125">
        <f t="shared" ref="O12:R12" si="6">SUM(O10:O11)</f>
        <v>0.27</v>
      </c>
      <c r="P12" s="125">
        <f t="shared" si="6"/>
        <v>0.27</v>
      </c>
      <c r="Q12" s="193">
        <f t="shared" si="6"/>
        <v>0.27</v>
      </c>
      <c r="R12" s="193">
        <f t="shared" si="6"/>
        <v>0.27</v>
      </c>
      <c r="S12" s="121"/>
    </row>
    <row r="13" spans="1:19" x14ac:dyDescent="0.25">
      <c r="A13" s="120"/>
      <c r="B13" s="14" t="s">
        <v>65</v>
      </c>
      <c r="C13" s="187"/>
      <c r="D13" s="187"/>
      <c r="E13" s="13" t="s">
        <v>15</v>
      </c>
      <c r="F13" s="147"/>
      <c r="G13" s="147">
        <v>0.2</v>
      </c>
      <c r="H13" s="148">
        <f t="shared" ref="H13:N20" si="7">G13</f>
        <v>0.2</v>
      </c>
      <c r="I13" s="21">
        <f t="shared" si="7"/>
        <v>0.2</v>
      </c>
      <c r="J13" s="21">
        <f t="shared" si="7"/>
        <v>0.2</v>
      </c>
      <c r="K13" s="21">
        <f t="shared" si="7"/>
        <v>0.2</v>
      </c>
      <c r="L13" s="21">
        <f t="shared" si="7"/>
        <v>0.2</v>
      </c>
      <c r="M13" s="21">
        <f t="shared" si="7"/>
        <v>0.2</v>
      </c>
      <c r="N13" s="20">
        <v>0</v>
      </c>
      <c r="O13" s="21">
        <f t="shared" ref="O13:R17" si="8">N13</f>
        <v>0</v>
      </c>
      <c r="P13" s="20">
        <v>0.1</v>
      </c>
      <c r="Q13" s="180">
        <f t="shared" si="8"/>
        <v>0.1</v>
      </c>
      <c r="R13" s="180">
        <f t="shared" si="8"/>
        <v>0.1</v>
      </c>
      <c r="S13" s="121"/>
    </row>
    <row r="14" spans="1:19" x14ac:dyDescent="0.25">
      <c r="A14" s="120"/>
      <c r="B14" s="14" t="s">
        <v>64</v>
      </c>
      <c r="C14" s="187"/>
      <c r="D14" s="187"/>
      <c r="E14" s="13" t="s">
        <v>11</v>
      </c>
      <c r="F14" s="157"/>
      <c r="G14" s="157">
        <v>1000</v>
      </c>
      <c r="H14" s="161">
        <f t="shared" si="7"/>
        <v>1000</v>
      </c>
      <c r="I14" s="27">
        <f t="shared" si="7"/>
        <v>1000</v>
      </c>
      <c r="J14" s="27">
        <f t="shared" si="7"/>
        <v>1000</v>
      </c>
      <c r="K14" s="27">
        <f t="shared" si="7"/>
        <v>1000</v>
      </c>
      <c r="L14" s="27">
        <f t="shared" si="7"/>
        <v>1000</v>
      </c>
      <c r="M14" s="27">
        <f t="shared" si="7"/>
        <v>1000</v>
      </c>
      <c r="N14" s="27">
        <f t="shared" si="7"/>
        <v>1000</v>
      </c>
      <c r="O14" s="27">
        <f t="shared" si="8"/>
        <v>1000</v>
      </c>
      <c r="P14" s="27">
        <f t="shared" si="8"/>
        <v>1000</v>
      </c>
      <c r="Q14" s="182">
        <f t="shared" si="8"/>
        <v>1000</v>
      </c>
      <c r="R14" s="182">
        <f t="shared" si="8"/>
        <v>1000</v>
      </c>
      <c r="S14" s="121"/>
    </row>
    <row r="15" spans="1:19" x14ac:dyDescent="0.25">
      <c r="A15" s="120"/>
      <c r="B15" s="14" t="s">
        <v>105</v>
      </c>
      <c r="C15" s="187"/>
      <c r="D15" s="187"/>
      <c r="E15" s="13" t="s">
        <v>15</v>
      </c>
      <c r="F15" s="189"/>
      <c r="G15" s="189">
        <v>0.22500000000000001</v>
      </c>
      <c r="H15" s="188">
        <f t="shared" si="7"/>
        <v>0.22500000000000001</v>
      </c>
      <c r="I15" s="125">
        <f t="shared" si="7"/>
        <v>0.22500000000000001</v>
      </c>
      <c r="J15" s="125">
        <f t="shared" si="7"/>
        <v>0.22500000000000001</v>
      </c>
      <c r="K15" s="125">
        <f t="shared" si="7"/>
        <v>0.22500000000000001</v>
      </c>
      <c r="L15" s="125">
        <f t="shared" si="7"/>
        <v>0.22500000000000001</v>
      </c>
      <c r="M15" s="125">
        <f t="shared" si="7"/>
        <v>0.22500000000000001</v>
      </c>
      <c r="N15" s="125">
        <f t="shared" si="7"/>
        <v>0.22500000000000001</v>
      </c>
      <c r="O15" s="125">
        <f t="shared" si="8"/>
        <v>0.22500000000000001</v>
      </c>
      <c r="P15" s="125">
        <f t="shared" si="8"/>
        <v>0.22500000000000001</v>
      </c>
      <c r="Q15" s="193">
        <f t="shared" si="8"/>
        <v>0.22500000000000001</v>
      </c>
      <c r="R15" s="193">
        <f t="shared" si="8"/>
        <v>0.22500000000000001</v>
      </c>
      <c r="S15" s="121"/>
    </row>
    <row r="16" spans="1:19" x14ac:dyDescent="0.25">
      <c r="A16" s="120"/>
      <c r="B16" s="14" t="s">
        <v>106</v>
      </c>
      <c r="C16" s="187"/>
      <c r="D16" s="187"/>
      <c r="E16" s="13" t="s">
        <v>15</v>
      </c>
      <c r="F16" s="189"/>
      <c r="G16" s="189">
        <v>0.5</v>
      </c>
      <c r="H16" s="188">
        <f t="shared" si="7"/>
        <v>0.5</v>
      </c>
      <c r="I16" s="125">
        <f t="shared" si="7"/>
        <v>0.5</v>
      </c>
      <c r="J16" s="125">
        <f t="shared" si="7"/>
        <v>0.5</v>
      </c>
      <c r="K16" s="125">
        <f t="shared" si="7"/>
        <v>0.5</v>
      </c>
      <c r="L16" s="125">
        <f t="shared" si="7"/>
        <v>0.5</v>
      </c>
      <c r="M16" s="125">
        <f t="shared" si="7"/>
        <v>0.5</v>
      </c>
      <c r="N16" s="125">
        <f t="shared" si="7"/>
        <v>0.5</v>
      </c>
      <c r="O16" s="125">
        <f t="shared" si="8"/>
        <v>0.5</v>
      </c>
      <c r="P16" s="125">
        <f t="shared" si="8"/>
        <v>0.5</v>
      </c>
      <c r="Q16" s="193">
        <f t="shared" si="8"/>
        <v>0.5</v>
      </c>
      <c r="R16" s="193">
        <f t="shared" si="8"/>
        <v>0.5</v>
      </c>
      <c r="S16" s="121"/>
    </row>
    <row r="17" spans="1:19" x14ac:dyDescent="0.25">
      <c r="A17" s="120"/>
      <c r="B17" s="14" t="s">
        <v>107</v>
      </c>
      <c r="C17" s="187"/>
      <c r="D17" s="187"/>
      <c r="E17" s="13" t="s">
        <v>12</v>
      </c>
      <c r="F17" s="157"/>
      <c r="G17" s="157">
        <v>250</v>
      </c>
      <c r="H17" s="161">
        <f t="shared" si="7"/>
        <v>250</v>
      </c>
      <c r="I17" s="27">
        <f t="shared" si="7"/>
        <v>250</v>
      </c>
      <c r="J17" s="27">
        <f t="shared" si="7"/>
        <v>250</v>
      </c>
      <c r="K17" s="27">
        <f t="shared" ref="K17" si="9">J17</f>
        <v>250</v>
      </c>
      <c r="L17" s="27">
        <f t="shared" ref="L17:N17" si="10">K17</f>
        <v>250</v>
      </c>
      <c r="M17" s="25">
        <v>350</v>
      </c>
      <c r="N17" s="27">
        <f t="shared" si="10"/>
        <v>350</v>
      </c>
      <c r="O17" s="25">
        <v>300</v>
      </c>
      <c r="P17" s="25">
        <v>250</v>
      </c>
      <c r="Q17" s="182">
        <f t="shared" si="8"/>
        <v>250</v>
      </c>
      <c r="R17" s="182">
        <f t="shared" si="8"/>
        <v>250</v>
      </c>
      <c r="S17" s="121"/>
    </row>
    <row r="18" spans="1:19" x14ac:dyDescent="0.25">
      <c r="A18" s="120"/>
      <c r="B18" s="14" t="s">
        <v>93</v>
      </c>
      <c r="C18" s="187"/>
      <c r="D18" s="187"/>
      <c r="E18" s="13" t="s">
        <v>66</v>
      </c>
      <c r="F18" s="157"/>
      <c r="G18" s="157">
        <v>3000</v>
      </c>
      <c r="H18" s="161">
        <f t="shared" si="7"/>
        <v>3000</v>
      </c>
      <c r="I18" s="27">
        <f t="shared" si="7"/>
        <v>3000</v>
      </c>
      <c r="J18" s="27">
        <f t="shared" si="7"/>
        <v>3000</v>
      </c>
      <c r="K18" s="25">
        <v>8000</v>
      </c>
      <c r="L18" s="27">
        <f t="shared" si="7"/>
        <v>8000</v>
      </c>
      <c r="M18" s="25">
        <v>3000</v>
      </c>
      <c r="N18" s="27">
        <f t="shared" ref="N18" si="11">M18</f>
        <v>3000</v>
      </c>
      <c r="O18" s="25">
        <v>4000</v>
      </c>
      <c r="P18" s="25">
        <v>5000</v>
      </c>
      <c r="Q18" s="182">
        <f t="shared" ref="Q18:R20" si="12">P18</f>
        <v>5000</v>
      </c>
      <c r="R18" s="182">
        <f t="shared" si="12"/>
        <v>5000</v>
      </c>
      <c r="S18" s="121"/>
    </row>
    <row r="19" spans="1:19" x14ac:dyDescent="0.25">
      <c r="A19" s="120"/>
      <c r="B19" s="14" t="s">
        <v>108</v>
      </c>
      <c r="C19" s="187"/>
      <c r="D19" s="187"/>
      <c r="E19" s="13" t="s">
        <v>12</v>
      </c>
      <c r="F19" s="157"/>
      <c r="G19" s="157">
        <v>80</v>
      </c>
      <c r="H19" s="161">
        <f t="shared" si="7"/>
        <v>80</v>
      </c>
      <c r="I19" s="27">
        <f t="shared" si="7"/>
        <v>80</v>
      </c>
      <c r="J19" s="27">
        <f t="shared" si="7"/>
        <v>80</v>
      </c>
      <c r="K19" s="25">
        <v>0</v>
      </c>
      <c r="L19" s="25">
        <v>80</v>
      </c>
      <c r="M19" s="25">
        <v>80</v>
      </c>
      <c r="N19" s="25">
        <v>250</v>
      </c>
      <c r="O19" s="25">
        <v>150</v>
      </c>
      <c r="P19" s="25">
        <v>100</v>
      </c>
      <c r="Q19" s="182">
        <f t="shared" si="12"/>
        <v>100</v>
      </c>
      <c r="R19" s="182">
        <f t="shared" si="12"/>
        <v>100</v>
      </c>
      <c r="S19" s="121"/>
    </row>
    <row r="20" spans="1:19" x14ac:dyDescent="0.25">
      <c r="A20" s="120"/>
      <c r="B20" s="14" t="s">
        <v>94</v>
      </c>
      <c r="C20" s="187"/>
      <c r="D20" s="187"/>
      <c r="E20" s="13" t="s">
        <v>66</v>
      </c>
      <c r="F20" s="157"/>
      <c r="G20" s="157">
        <v>15000</v>
      </c>
      <c r="H20" s="161">
        <f t="shared" si="7"/>
        <v>15000</v>
      </c>
      <c r="I20" s="27">
        <f t="shared" si="7"/>
        <v>15000</v>
      </c>
      <c r="J20" s="27">
        <f t="shared" si="7"/>
        <v>15000</v>
      </c>
      <c r="K20" s="27">
        <f t="shared" si="7"/>
        <v>15000</v>
      </c>
      <c r="L20" s="27">
        <f t="shared" si="7"/>
        <v>15000</v>
      </c>
      <c r="M20" s="27">
        <f t="shared" si="7"/>
        <v>15000</v>
      </c>
      <c r="N20" s="25">
        <v>40000</v>
      </c>
      <c r="O20" s="27">
        <f t="shared" ref="O20" si="13">N20</f>
        <v>40000</v>
      </c>
      <c r="P20" s="25">
        <v>20000</v>
      </c>
      <c r="Q20" s="182">
        <f t="shared" si="12"/>
        <v>20000</v>
      </c>
      <c r="R20" s="182">
        <f t="shared" si="12"/>
        <v>20000</v>
      </c>
      <c r="S20" s="121"/>
    </row>
    <row r="21" spans="1:19" x14ac:dyDescent="0.25">
      <c r="A21" s="87"/>
      <c r="B21" s="75"/>
      <c r="C21" s="68"/>
      <c r="D21" s="68"/>
      <c r="E21" s="75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88"/>
    </row>
    <row r="22" spans="1:19" ht="16.3" x14ac:dyDescent="0.3">
      <c r="A22" s="120"/>
      <c r="B22" s="123" t="s">
        <v>120</v>
      </c>
      <c r="C22" s="137" t="s">
        <v>87</v>
      </c>
      <c r="D22" s="137" t="s">
        <v>88</v>
      </c>
      <c r="E22" s="124"/>
      <c r="F22" s="138">
        <v>-2</v>
      </c>
      <c r="G22" s="138">
        <v>-1</v>
      </c>
      <c r="H22" s="138">
        <v>0</v>
      </c>
      <c r="I22" s="3">
        <f t="shared" ref="I22:N22" si="14">I$4</f>
        <v>1</v>
      </c>
      <c r="J22" s="3">
        <f t="shared" si="14"/>
        <v>2</v>
      </c>
      <c r="K22" s="3">
        <f t="shared" si="14"/>
        <v>3</v>
      </c>
      <c r="L22" s="3">
        <f t="shared" si="14"/>
        <v>4</v>
      </c>
      <c r="M22" s="3">
        <f t="shared" si="14"/>
        <v>5</v>
      </c>
      <c r="N22" s="3">
        <f t="shared" si="14"/>
        <v>6</v>
      </c>
      <c r="O22" s="3">
        <f t="shared" ref="O22:P22" si="15">O$4</f>
        <v>7</v>
      </c>
      <c r="P22" s="3">
        <f t="shared" si="15"/>
        <v>8</v>
      </c>
      <c r="Q22" s="139">
        <v>9</v>
      </c>
      <c r="R22" s="139">
        <v>10</v>
      </c>
      <c r="S22" s="121"/>
    </row>
    <row r="23" spans="1:19" x14ac:dyDescent="0.25">
      <c r="A23" s="120"/>
      <c r="B23" s="14" t="s">
        <v>118</v>
      </c>
      <c r="C23" s="187"/>
      <c r="D23" s="187"/>
      <c r="E23" s="13" t="s">
        <v>39</v>
      </c>
      <c r="F23" s="188"/>
      <c r="G23" s="154">
        <v>7.4999999999999997E-3</v>
      </c>
      <c r="H23" s="154">
        <v>7.4999999999999997E-3</v>
      </c>
      <c r="I23" s="16">
        <v>7.4999999999999997E-3</v>
      </c>
      <c r="J23" s="16">
        <v>0.01</v>
      </c>
      <c r="K23" s="16">
        <v>0.01</v>
      </c>
      <c r="L23" s="16">
        <v>0.01</v>
      </c>
      <c r="M23" s="16">
        <v>1.2499999999999999E-2</v>
      </c>
      <c r="N23" s="16">
        <v>1.2499999999999999E-2</v>
      </c>
      <c r="O23" s="16">
        <v>1.2499999999999999E-2</v>
      </c>
      <c r="P23" s="16">
        <v>1.5000000000000001E-2</v>
      </c>
      <c r="Q23" s="178">
        <v>1.5000000000000001E-2</v>
      </c>
      <c r="R23" s="178">
        <v>1.5000000000000001E-2</v>
      </c>
      <c r="S23" s="121"/>
    </row>
    <row r="24" spans="1:19" x14ac:dyDescent="0.25">
      <c r="A24" s="120"/>
      <c r="B24" s="14" t="s">
        <v>119</v>
      </c>
      <c r="C24" s="187"/>
      <c r="D24" s="187"/>
      <c r="E24" s="13" t="s">
        <v>39</v>
      </c>
      <c r="F24" s="147"/>
      <c r="G24" s="154">
        <v>0.24</v>
      </c>
      <c r="H24" s="154">
        <v>0.24</v>
      </c>
      <c r="I24" s="16">
        <v>0.24</v>
      </c>
      <c r="J24" s="16">
        <v>0.26</v>
      </c>
      <c r="K24" s="16">
        <v>0.25</v>
      </c>
      <c r="L24" s="16">
        <v>0.22999999999999998</v>
      </c>
      <c r="M24" s="16">
        <v>0.22</v>
      </c>
      <c r="N24" s="16">
        <v>0.24</v>
      </c>
      <c r="O24" s="16">
        <v>0.24</v>
      </c>
      <c r="P24" s="16">
        <v>0.24</v>
      </c>
      <c r="Q24" s="178">
        <v>0.24</v>
      </c>
      <c r="R24" s="178">
        <v>0.24</v>
      </c>
      <c r="S24" s="121"/>
    </row>
    <row r="25" spans="1:19" ht="14.95" thickBot="1" x14ac:dyDescent="0.3">
      <c r="A25" s="126"/>
      <c r="B25" s="127"/>
      <c r="C25" s="127"/>
      <c r="D25" s="127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8"/>
    </row>
    <row r="27" spans="1:19" x14ac:dyDescent="0.25"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62AB7-914E-4D8A-BA26-601CC0813123}">
  <sheetPr codeName="Tabelle8"/>
  <dimension ref="A1:T34"/>
  <sheetViews>
    <sheetView showGridLines="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4" width="5.5" customWidth="1"/>
    <col min="5" max="5" width="10" customWidth="1"/>
    <col min="6" max="18" width="8.875" customWidth="1"/>
    <col min="19" max="19" width="1.375" customWidth="1"/>
    <col min="20" max="20" width="11.5" style="129"/>
  </cols>
  <sheetData>
    <row r="1" spans="1:20" ht="7.15" customHeight="1" x14ac:dyDescent="0.25">
      <c r="A1" s="81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3"/>
      <c r="R1" s="83"/>
      <c r="S1" s="84"/>
    </row>
    <row r="2" spans="1:20" ht="23.8" x14ac:dyDescent="0.4">
      <c r="A2" s="87"/>
      <c r="B2" s="61" t="s">
        <v>67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3"/>
      <c r="Q2" s="54" t="s">
        <v>48</v>
      </c>
      <c r="R2" s="55" t="str">
        <f>Übersicht!$E$2</f>
        <v>Pro 2.10</v>
      </c>
      <c r="S2" s="86"/>
    </row>
    <row r="3" spans="1:20" ht="5.95" customHeight="1" x14ac:dyDescent="0.25">
      <c r="A3" s="87"/>
      <c r="B3" s="2"/>
      <c r="C3" s="99"/>
      <c r="D3" s="99"/>
      <c r="E3" s="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114"/>
      <c r="R3" s="100"/>
      <c r="S3" s="115"/>
    </row>
    <row r="4" spans="1:20" ht="16.3" x14ac:dyDescent="0.3">
      <c r="A4" s="85"/>
      <c r="B4" s="70" t="s">
        <v>9</v>
      </c>
      <c r="C4" s="137" t="s">
        <v>87</v>
      </c>
      <c r="D4" s="137" t="s">
        <v>88</v>
      </c>
      <c r="E4" s="89"/>
      <c r="F4" s="138">
        <v>-2</v>
      </c>
      <c r="G4" s="138">
        <v>-1</v>
      </c>
      <c r="H4" s="138">
        <v>0</v>
      </c>
      <c r="I4" s="73">
        <v>1</v>
      </c>
      <c r="J4" s="73">
        <v>2</v>
      </c>
      <c r="K4" s="73">
        <v>3</v>
      </c>
      <c r="L4" s="73">
        <v>4</v>
      </c>
      <c r="M4" s="73">
        <v>5</v>
      </c>
      <c r="N4" s="73">
        <v>6</v>
      </c>
      <c r="O4" s="73">
        <v>7</v>
      </c>
      <c r="P4" s="73">
        <v>8</v>
      </c>
      <c r="Q4" s="139">
        <v>9</v>
      </c>
      <c r="R4" s="139">
        <v>10</v>
      </c>
      <c r="S4" s="90"/>
      <c r="T4" s="136"/>
    </row>
    <row r="5" spans="1:20" x14ac:dyDescent="0.25">
      <c r="A5" s="91"/>
      <c r="B5" s="22" t="s">
        <v>83</v>
      </c>
      <c r="C5" s="140"/>
      <c r="D5" s="140"/>
      <c r="E5" s="13" t="s">
        <v>11</v>
      </c>
      <c r="F5" s="158"/>
      <c r="G5" s="157">
        <v>0</v>
      </c>
      <c r="H5" s="161">
        <f t="shared" ref="H5:N7" si="0">G5</f>
        <v>0</v>
      </c>
      <c r="I5" s="27">
        <f t="shared" si="0"/>
        <v>0</v>
      </c>
      <c r="J5" s="27">
        <f t="shared" si="0"/>
        <v>0</v>
      </c>
      <c r="K5" s="27">
        <f t="shared" si="0"/>
        <v>0</v>
      </c>
      <c r="L5" s="27">
        <f t="shared" si="0"/>
        <v>0</v>
      </c>
      <c r="M5" s="27">
        <f t="shared" si="0"/>
        <v>0</v>
      </c>
      <c r="N5" s="25">
        <v>500</v>
      </c>
      <c r="O5" s="25">
        <v>0</v>
      </c>
      <c r="P5" s="27">
        <f t="shared" ref="O5:R6" si="1">O5</f>
        <v>0</v>
      </c>
      <c r="Q5" s="182">
        <f t="shared" si="1"/>
        <v>0</v>
      </c>
      <c r="R5" s="182">
        <f t="shared" si="1"/>
        <v>0</v>
      </c>
      <c r="S5" s="90"/>
      <c r="T5" s="136" t="s">
        <v>133</v>
      </c>
    </row>
    <row r="6" spans="1:20" x14ac:dyDescent="0.25">
      <c r="A6" s="91"/>
      <c r="B6" s="22" t="s">
        <v>7</v>
      </c>
      <c r="C6" s="140"/>
      <c r="D6" s="140"/>
      <c r="E6" s="13" t="s">
        <v>11</v>
      </c>
      <c r="F6" s="158"/>
      <c r="G6" s="157">
        <v>0</v>
      </c>
      <c r="H6" s="157">
        <v>300</v>
      </c>
      <c r="I6" s="25">
        <v>0</v>
      </c>
      <c r="J6" s="25">
        <v>400</v>
      </c>
      <c r="K6" s="25">
        <v>0</v>
      </c>
      <c r="L6" s="27">
        <f t="shared" si="0"/>
        <v>0</v>
      </c>
      <c r="M6" s="27">
        <f t="shared" si="0"/>
        <v>0</v>
      </c>
      <c r="N6" s="27">
        <f t="shared" si="0"/>
        <v>0</v>
      </c>
      <c r="O6" s="27">
        <f t="shared" si="1"/>
        <v>0</v>
      </c>
      <c r="P6" s="27">
        <f t="shared" si="1"/>
        <v>0</v>
      </c>
      <c r="Q6" s="182">
        <f t="shared" si="1"/>
        <v>0</v>
      </c>
      <c r="R6" s="182">
        <f t="shared" si="1"/>
        <v>0</v>
      </c>
      <c r="S6" s="90"/>
      <c r="T6" s="136" t="s">
        <v>134</v>
      </c>
    </row>
    <row r="7" spans="1:20" x14ac:dyDescent="0.25">
      <c r="A7" s="91"/>
      <c r="B7" s="22" t="s">
        <v>150</v>
      </c>
      <c r="C7" s="140"/>
      <c r="D7" s="140"/>
      <c r="E7" s="13" t="s">
        <v>11</v>
      </c>
      <c r="F7" s="157"/>
      <c r="G7" s="157">
        <v>8000</v>
      </c>
      <c r="H7" s="161">
        <f>G7</f>
        <v>8000</v>
      </c>
      <c r="I7" s="27">
        <f>H7</f>
        <v>8000</v>
      </c>
      <c r="J7" s="27">
        <f>I7</f>
        <v>8000</v>
      </c>
      <c r="K7" s="25">
        <v>8800</v>
      </c>
      <c r="L7" s="27">
        <f t="shared" si="0"/>
        <v>8800</v>
      </c>
      <c r="M7" s="27">
        <f t="shared" si="0"/>
        <v>8800</v>
      </c>
      <c r="N7" s="27">
        <f t="shared" si="0"/>
        <v>8800</v>
      </c>
      <c r="O7" s="27">
        <f t="shared" ref="O7" si="2">N7</f>
        <v>8800</v>
      </c>
      <c r="P7" s="25">
        <v>9000</v>
      </c>
      <c r="Q7" s="182">
        <f t="shared" ref="Q7:R7" si="3">P7</f>
        <v>9000</v>
      </c>
      <c r="R7" s="182">
        <f t="shared" si="3"/>
        <v>9000</v>
      </c>
      <c r="S7" s="90"/>
      <c r="T7" s="136" t="s">
        <v>51</v>
      </c>
    </row>
    <row r="8" spans="1:20" x14ac:dyDescent="0.25">
      <c r="A8" s="87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8"/>
      <c r="T8" s="136"/>
    </row>
    <row r="9" spans="1:20" ht="16.3" x14ac:dyDescent="0.3">
      <c r="A9" s="87"/>
      <c r="B9" s="130" t="s">
        <v>89</v>
      </c>
      <c r="C9" s="67"/>
      <c r="D9" s="67"/>
      <c r="E9" s="66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88"/>
      <c r="T9" s="136"/>
    </row>
    <row r="10" spans="1:20" x14ac:dyDescent="0.25">
      <c r="A10" s="87"/>
      <c r="B10" s="67" t="s">
        <v>126</v>
      </c>
      <c r="C10" s="137" t="s">
        <v>87</v>
      </c>
      <c r="D10" s="137" t="s">
        <v>88</v>
      </c>
      <c r="E10" s="89"/>
      <c r="F10" s="138">
        <v>-2</v>
      </c>
      <c r="G10" s="138">
        <v>-1</v>
      </c>
      <c r="H10" s="138">
        <v>0</v>
      </c>
      <c r="I10" s="5">
        <f t="shared" ref="I10:N10" si="4">I$4</f>
        <v>1</v>
      </c>
      <c r="J10" s="5">
        <f t="shared" si="4"/>
        <v>2</v>
      </c>
      <c r="K10" s="5">
        <f t="shared" si="4"/>
        <v>3</v>
      </c>
      <c r="L10" s="5">
        <f t="shared" si="4"/>
        <v>4</v>
      </c>
      <c r="M10" s="5">
        <f t="shared" si="4"/>
        <v>5</v>
      </c>
      <c r="N10" s="5">
        <f t="shared" si="4"/>
        <v>6</v>
      </c>
      <c r="O10" s="5">
        <f t="shared" ref="O10:P10" si="5">O$4</f>
        <v>7</v>
      </c>
      <c r="P10" s="5">
        <f t="shared" si="5"/>
        <v>8</v>
      </c>
      <c r="Q10" s="139">
        <v>9</v>
      </c>
      <c r="R10" s="139">
        <v>10</v>
      </c>
      <c r="S10" s="90"/>
      <c r="T10" s="136"/>
    </row>
    <row r="11" spans="1:20" x14ac:dyDescent="0.25">
      <c r="A11" s="91"/>
      <c r="B11" s="22" t="s">
        <v>6</v>
      </c>
      <c r="C11" s="140"/>
      <c r="D11" s="140"/>
      <c r="E11" s="13" t="s">
        <v>11</v>
      </c>
      <c r="F11" s="157"/>
      <c r="G11" s="157">
        <v>10000</v>
      </c>
      <c r="H11" s="161">
        <f>G11</f>
        <v>10000</v>
      </c>
      <c r="I11" s="27">
        <f>H11</f>
        <v>10000</v>
      </c>
      <c r="J11" s="25">
        <v>9000</v>
      </c>
      <c r="K11" s="25">
        <v>10000</v>
      </c>
      <c r="L11" s="27">
        <f t="shared" ref="L11:N15" si="6">K11</f>
        <v>10000</v>
      </c>
      <c r="M11" s="25">
        <v>8000</v>
      </c>
      <c r="N11" s="25">
        <v>9000</v>
      </c>
      <c r="O11" s="25">
        <v>10000</v>
      </c>
      <c r="P11" s="27">
        <f t="shared" ref="O11:R15" si="7">O11</f>
        <v>10000</v>
      </c>
      <c r="Q11" s="182">
        <f t="shared" si="7"/>
        <v>10000</v>
      </c>
      <c r="R11" s="182">
        <f t="shared" si="7"/>
        <v>10000</v>
      </c>
      <c r="S11" s="90"/>
      <c r="T11" s="136"/>
    </row>
    <row r="12" spans="1:20" x14ac:dyDescent="0.25">
      <c r="A12" s="91"/>
      <c r="B12" s="22" t="s">
        <v>5</v>
      </c>
      <c r="C12" s="140"/>
      <c r="D12" s="140"/>
      <c r="E12" s="13" t="s">
        <v>96</v>
      </c>
      <c r="F12" s="157"/>
      <c r="G12" s="157">
        <v>10</v>
      </c>
      <c r="H12" s="161">
        <f t="shared" ref="H12:N16" si="8">G12</f>
        <v>10</v>
      </c>
      <c r="I12" s="27">
        <f t="shared" si="8"/>
        <v>10</v>
      </c>
      <c r="J12" s="27">
        <f t="shared" si="8"/>
        <v>10</v>
      </c>
      <c r="K12" s="27">
        <f t="shared" si="8"/>
        <v>10</v>
      </c>
      <c r="L12" s="27">
        <f t="shared" si="6"/>
        <v>10</v>
      </c>
      <c r="M12" s="27">
        <f t="shared" si="6"/>
        <v>10</v>
      </c>
      <c r="N12" s="27">
        <f t="shared" si="6"/>
        <v>10</v>
      </c>
      <c r="O12" s="27">
        <f t="shared" ref="O12" si="9">N12</f>
        <v>10</v>
      </c>
      <c r="P12" s="27">
        <f t="shared" si="7"/>
        <v>10</v>
      </c>
      <c r="Q12" s="182">
        <f t="shared" si="7"/>
        <v>10</v>
      </c>
      <c r="R12" s="182">
        <f t="shared" si="7"/>
        <v>10</v>
      </c>
      <c r="S12" s="90"/>
      <c r="T12" s="136"/>
    </row>
    <row r="13" spans="1:20" x14ac:dyDescent="0.25">
      <c r="A13" s="91"/>
      <c r="B13" s="22" t="s">
        <v>135</v>
      </c>
      <c r="C13" s="140"/>
      <c r="D13" s="140"/>
      <c r="E13" s="13" t="s">
        <v>11</v>
      </c>
      <c r="F13" s="157"/>
      <c r="G13" s="157">
        <v>500</v>
      </c>
      <c r="H13" s="161">
        <f t="shared" si="8"/>
        <v>500</v>
      </c>
      <c r="I13" s="27">
        <f t="shared" si="8"/>
        <v>500</v>
      </c>
      <c r="J13" s="27">
        <f t="shared" si="8"/>
        <v>500</v>
      </c>
      <c r="K13" s="27">
        <f t="shared" si="8"/>
        <v>500</v>
      </c>
      <c r="L13" s="27">
        <f t="shared" si="6"/>
        <v>500</v>
      </c>
      <c r="M13" s="27">
        <f t="shared" si="6"/>
        <v>500</v>
      </c>
      <c r="N13" s="27">
        <f t="shared" si="6"/>
        <v>500</v>
      </c>
      <c r="O13" s="27">
        <f t="shared" si="7"/>
        <v>500</v>
      </c>
      <c r="P13" s="27">
        <f t="shared" si="7"/>
        <v>500</v>
      </c>
      <c r="Q13" s="182">
        <f t="shared" si="7"/>
        <v>500</v>
      </c>
      <c r="R13" s="182">
        <f t="shared" si="7"/>
        <v>500</v>
      </c>
      <c r="S13" s="90"/>
      <c r="T13" s="136"/>
    </row>
    <row r="14" spans="1:20" x14ac:dyDescent="0.25">
      <c r="A14" s="91"/>
      <c r="B14" s="22" t="s">
        <v>3</v>
      </c>
      <c r="C14" s="140"/>
      <c r="D14" s="140"/>
      <c r="E14" s="13" t="s">
        <v>11</v>
      </c>
      <c r="F14" s="157"/>
      <c r="G14" s="157">
        <v>300</v>
      </c>
      <c r="H14" s="161">
        <f t="shared" si="8"/>
        <v>300</v>
      </c>
      <c r="I14" s="27">
        <f t="shared" si="8"/>
        <v>300</v>
      </c>
      <c r="J14" s="27">
        <f t="shared" si="8"/>
        <v>300</v>
      </c>
      <c r="K14" s="27">
        <f t="shared" si="8"/>
        <v>300</v>
      </c>
      <c r="L14" s="27">
        <f t="shared" si="6"/>
        <v>300</v>
      </c>
      <c r="M14" s="27">
        <f t="shared" si="6"/>
        <v>300</v>
      </c>
      <c r="N14" s="27">
        <f t="shared" si="6"/>
        <v>300</v>
      </c>
      <c r="O14" s="27">
        <f t="shared" si="7"/>
        <v>300</v>
      </c>
      <c r="P14" s="27">
        <f t="shared" si="7"/>
        <v>300</v>
      </c>
      <c r="Q14" s="181">
        <v>300</v>
      </c>
      <c r="R14" s="182">
        <f t="shared" si="7"/>
        <v>300</v>
      </c>
      <c r="S14" s="90"/>
      <c r="T14" s="136" t="s">
        <v>84</v>
      </c>
    </row>
    <row r="15" spans="1:20" x14ac:dyDescent="0.25">
      <c r="A15" s="91"/>
      <c r="B15" s="22" t="s">
        <v>8</v>
      </c>
      <c r="C15" s="140"/>
      <c r="D15" s="140"/>
      <c r="E15" s="13" t="s">
        <v>95</v>
      </c>
      <c r="F15" s="157"/>
      <c r="G15" s="157">
        <v>8000</v>
      </c>
      <c r="H15" s="161">
        <f t="shared" si="8"/>
        <v>8000</v>
      </c>
      <c r="I15" s="27">
        <f t="shared" si="8"/>
        <v>8000</v>
      </c>
      <c r="J15" s="27">
        <f t="shared" si="8"/>
        <v>8000</v>
      </c>
      <c r="K15" s="27">
        <f t="shared" si="8"/>
        <v>8000</v>
      </c>
      <c r="L15" s="27">
        <f t="shared" si="6"/>
        <v>8000</v>
      </c>
      <c r="M15" s="27">
        <f t="shared" si="6"/>
        <v>8000</v>
      </c>
      <c r="N15" s="27">
        <f t="shared" si="6"/>
        <v>8000</v>
      </c>
      <c r="O15" s="27">
        <f t="shared" si="7"/>
        <v>8000</v>
      </c>
      <c r="P15" s="27">
        <f t="shared" si="7"/>
        <v>8000</v>
      </c>
      <c r="Q15" s="182">
        <f t="shared" si="7"/>
        <v>8000</v>
      </c>
      <c r="R15" s="182">
        <f t="shared" si="7"/>
        <v>8000</v>
      </c>
      <c r="S15" s="90"/>
      <c r="T15" s="136"/>
    </row>
    <row r="16" spans="1:20" x14ac:dyDescent="0.25">
      <c r="A16" s="91"/>
      <c r="B16" s="22" t="s">
        <v>29</v>
      </c>
      <c r="C16" s="140"/>
      <c r="D16" s="140"/>
      <c r="E16" s="13" t="s">
        <v>30</v>
      </c>
      <c r="F16" s="147"/>
      <c r="G16" s="147">
        <v>0.85</v>
      </c>
      <c r="H16" s="194">
        <f t="shared" si="8"/>
        <v>0.85</v>
      </c>
      <c r="I16" s="131">
        <f t="shared" si="8"/>
        <v>0.85</v>
      </c>
      <c r="J16" s="131">
        <f t="shared" si="8"/>
        <v>0.85</v>
      </c>
      <c r="K16" s="131">
        <f t="shared" si="8"/>
        <v>0.85</v>
      </c>
      <c r="L16" s="131">
        <f t="shared" si="8"/>
        <v>0.85</v>
      </c>
      <c r="M16" s="131">
        <f t="shared" si="8"/>
        <v>0.85</v>
      </c>
      <c r="N16" s="131">
        <f t="shared" si="8"/>
        <v>0.85</v>
      </c>
      <c r="O16" s="131">
        <f t="shared" ref="O16:R16" si="10">N16</f>
        <v>0.85</v>
      </c>
      <c r="P16" s="131">
        <f t="shared" si="10"/>
        <v>0.85</v>
      </c>
      <c r="Q16" s="195">
        <f t="shared" si="10"/>
        <v>0.85</v>
      </c>
      <c r="R16" s="195">
        <f t="shared" si="10"/>
        <v>0.85</v>
      </c>
      <c r="S16" s="90"/>
      <c r="T16" s="136"/>
    </row>
    <row r="17" spans="1:20" x14ac:dyDescent="0.25">
      <c r="A17" s="87"/>
      <c r="B17" s="68" t="s">
        <v>127</v>
      </c>
      <c r="C17" s="137" t="s">
        <v>87</v>
      </c>
      <c r="D17" s="137" t="s">
        <v>88</v>
      </c>
      <c r="E17" s="93"/>
      <c r="F17" s="138">
        <v>-2</v>
      </c>
      <c r="G17" s="138">
        <v>-1</v>
      </c>
      <c r="H17" s="138">
        <v>0</v>
      </c>
      <c r="I17" s="3">
        <f t="shared" ref="I17:N17" si="11">I$4</f>
        <v>1</v>
      </c>
      <c r="J17" s="3">
        <f t="shared" si="11"/>
        <v>2</v>
      </c>
      <c r="K17" s="3">
        <f t="shared" si="11"/>
        <v>3</v>
      </c>
      <c r="L17" s="3">
        <f t="shared" si="11"/>
        <v>4</v>
      </c>
      <c r="M17" s="3">
        <f t="shared" si="11"/>
        <v>5</v>
      </c>
      <c r="N17" s="3">
        <f t="shared" si="11"/>
        <v>6</v>
      </c>
      <c r="O17" s="3">
        <f t="shared" ref="O17:P17" si="12">O$4</f>
        <v>7</v>
      </c>
      <c r="P17" s="3">
        <f t="shared" si="12"/>
        <v>8</v>
      </c>
      <c r="Q17" s="139">
        <v>9</v>
      </c>
      <c r="R17" s="139">
        <v>10</v>
      </c>
      <c r="S17" s="90"/>
      <c r="T17" s="136"/>
    </row>
    <row r="18" spans="1:20" x14ac:dyDescent="0.25">
      <c r="A18" s="91"/>
      <c r="B18" s="22" t="s">
        <v>6</v>
      </c>
      <c r="C18" s="140"/>
      <c r="D18" s="140"/>
      <c r="E18" s="13" t="s">
        <v>11</v>
      </c>
      <c r="F18" s="157"/>
      <c r="G18" s="157">
        <v>20000</v>
      </c>
      <c r="H18" s="161">
        <f>G18</f>
        <v>20000</v>
      </c>
      <c r="I18" s="25">
        <v>18000</v>
      </c>
      <c r="J18" s="27">
        <f>I18</f>
        <v>18000</v>
      </c>
      <c r="K18" s="25">
        <v>20000</v>
      </c>
      <c r="L18" s="27">
        <f t="shared" ref="L18:N23" si="13">K18</f>
        <v>20000</v>
      </c>
      <c r="M18" s="25">
        <v>17000</v>
      </c>
      <c r="N18" s="25">
        <v>19000</v>
      </c>
      <c r="O18" s="25">
        <v>20000</v>
      </c>
      <c r="P18" s="27">
        <f t="shared" ref="P18:R23" si="14">O18</f>
        <v>20000</v>
      </c>
      <c r="Q18" s="182">
        <f t="shared" si="14"/>
        <v>20000</v>
      </c>
      <c r="R18" s="182">
        <f t="shared" si="14"/>
        <v>20000</v>
      </c>
      <c r="S18" s="90"/>
      <c r="T18" s="136"/>
    </row>
    <row r="19" spans="1:20" x14ac:dyDescent="0.25">
      <c r="A19" s="91"/>
      <c r="B19" s="22" t="s">
        <v>5</v>
      </c>
      <c r="C19" s="140"/>
      <c r="D19" s="140"/>
      <c r="E19" s="13" t="s">
        <v>96</v>
      </c>
      <c r="F19" s="157"/>
      <c r="G19" s="157">
        <v>10</v>
      </c>
      <c r="H19" s="161">
        <f t="shared" ref="H19:K23" si="15">G19</f>
        <v>10</v>
      </c>
      <c r="I19" s="27">
        <f t="shared" si="15"/>
        <v>10</v>
      </c>
      <c r="J19" s="27">
        <f t="shared" si="15"/>
        <v>10</v>
      </c>
      <c r="K19" s="27">
        <f t="shared" si="15"/>
        <v>10</v>
      </c>
      <c r="L19" s="27">
        <f t="shared" si="13"/>
        <v>10</v>
      </c>
      <c r="M19" s="27">
        <f t="shared" si="13"/>
        <v>10</v>
      </c>
      <c r="N19" s="27">
        <f t="shared" si="13"/>
        <v>10</v>
      </c>
      <c r="O19" s="27">
        <f t="shared" ref="O19" si="16">N19</f>
        <v>10</v>
      </c>
      <c r="P19" s="27">
        <f t="shared" si="14"/>
        <v>10</v>
      </c>
      <c r="Q19" s="182">
        <f t="shared" ref="Q19" si="17">P19</f>
        <v>10</v>
      </c>
      <c r="R19" s="182">
        <f t="shared" ref="R19" si="18">Q19</f>
        <v>10</v>
      </c>
      <c r="S19" s="90"/>
      <c r="T19" s="136"/>
    </row>
    <row r="20" spans="1:20" x14ac:dyDescent="0.25">
      <c r="A20" s="91"/>
      <c r="B20" s="22" t="s">
        <v>135</v>
      </c>
      <c r="C20" s="140"/>
      <c r="D20" s="140"/>
      <c r="E20" s="13" t="s">
        <v>11</v>
      </c>
      <c r="F20" s="157"/>
      <c r="G20" s="157">
        <v>500</v>
      </c>
      <c r="H20" s="161">
        <f t="shared" si="15"/>
        <v>500</v>
      </c>
      <c r="I20" s="27">
        <f t="shared" si="15"/>
        <v>500</v>
      </c>
      <c r="J20" s="27">
        <f t="shared" si="15"/>
        <v>500</v>
      </c>
      <c r="K20" s="27">
        <f t="shared" si="15"/>
        <v>500</v>
      </c>
      <c r="L20" s="27">
        <f t="shared" si="13"/>
        <v>500</v>
      </c>
      <c r="M20" s="27">
        <f t="shared" si="13"/>
        <v>500</v>
      </c>
      <c r="N20" s="27">
        <f t="shared" si="13"/>
        <v>500</v>
      </c>
      <c r="O20" s="27">
        <f t="shared" ref="O20:P23" si="19">N20</f>
        <v>500</v>
      </c>
      <c r="P20" s="27">
        <f t="shared" si="14"/>
        <v>500</v>
      </c>
      <c r="Q20" s="182">
        <f t="shared" si="14"/>
        <v>500</v>
      </c>
      <c r="R20" s="182">
        <f t="shared" si="14"/>
        <v>500</v>
      </c>
      <c r="S20" s="90"/>
      <c r="T20" s="136"/>
    </row>
    <row r="21" spans="1:20" x14ac:dyDescent="0.25">
      <c r="A21" s="91"/>
      <c r="B21" s="22" t="s">
        <v>3</v>
      </c>
      <c r="C21" s="140"/>
      <c r="D21" s="140"/>
      <c r="E21" s="13" t="s">
        <v>11</v>
      </c>
      <c r="F21" s="157"/>
      <c r="G21" s="157">
        <v>500</v>
      </c>
      <c r="H21" s="161">
        <f t="shared" si="15"/>
        <v>500</v>
      </c>
      <c r="I21" s="27">
        <f t="shared" si="15"/>
        <v>500</v>
      </c>
      <c r="J21" s="27">
        <f t="shared" si="15"/>
        <v>500</v>
      </c>
      <c r="K21" s="27">
        <f t="shared" si="15"/>
        <v>500</v>
      </c>
      <c r="L21" s="27">
        <f t="shared" si="13"/>
        <v>500</v>
      </c>
      <c r="M21" s="27">
        <f t="shared" si="13"/>
        <v>500</v>
      </c>
      <c r="N21" s="27">
        <f t="shared" si="13"/>
        <v>500</v>
      </c>
      <c r="O21" s="27">
        <f t="shared" si="19"/>
        <v>500</v>
      </c>
      <c r="P21" s="27">
        <f t="shared" si="19"/>
        <v>500</v>
      </c>
      <c r="Q21" s="181">
        <v>500</v>
      </c>
      <c r="R21" s="182">
        <f t="shared" si="14"/>
        <v>500</v>
      </c>
      <c r="S21" s="90"/>
      <c r="T21" s="136" t="s">
        <v>84</v>
      </c>
    </row>
    <row r="22" spans="1:20" x14ac:dyDescent="0.25">
      <c r="A22" s="91"/>
      <c r="B22" s="22" t="s">
        <v>8</v>
      </c>
      <c r="C22" s="140"/>
      <c r="D22" s="140"/>
      <c r="E22" s="13" t="s">
        <v>95</v>
      </c>
      <c r="F22" s="157"/>
      <c r="G22" s="157">
        <v>15000</v>
      </c>
      <c r="H22" s="161">
        <f t="shared" si="15"/>
        <v>15000</v>
      </c>
      <c r="I22" s="27">
        <f t="shared" si="15"/>
        <v>15000</v>
      </c>
      <c r="J22" s="27">
        <f t="shared" si="15"/>
        <v>15000</v>
      </c>
      <c r="K22" s="27">
        <f t="shared" si="15"/>
        <v>15000</v>
      </c>
      <c r="L22" s="27">
        <f t="shared" si="13"/>
        <v>15000</v>
      </c>
      <c r="M22" s="27">
        <f t="shared" si="13"/>
        <v>15000</v>
      </c>
      <c r="N22" s="27">
        <f t="shared" si="13"/>
        <v>15000</v>
      </c>
      <c r="O22" s="27">
        <f t="shared" si="19"/>
        <v>15000</v>
      </c>
      <c r="P22" s="27">
        <f t="shared" si="19"/>
        <v>15000</v>
      </c>
      <c r="Q22" s="182">
        <f t="shared" si="14"/>
        <v>15000</v>
      </c>
      <c r="R22" s="182">
        <f t="shared" si="14"/>
        <v>15000</v>
      </c>
      <c r="S22" s="90"/>
      <c r="T22" s="136"/>
    </row>
    <row r="23" spans="1:20" x14ac:dyDescent="0.25">
      <c r="A23" s="91"/>
      <c r="B23" s="22" t="s">
        <v>29</v>
      </c>
      <c r="C23" s="140"/>
      <c r="D23" s="140"/>
      <c r="E23" s="13" t="s">
        <v>30</v>
      </c>
      <c r="F23" s="147"/>
      <c r="G23" s="147">
        <v>0.8</v>
      </c>
      <c r="H23" s="194">
        <f t="shared" si="15"/>
        <v>0.8</v>
      </c>
      <c r="I23" s="131">
        <f t="shared" si="15"/>
        <v>0.8</v>
      </c>
      <c r="J23" s="131">
        <f t="shared" si="15"/>
        <v>0.8</v>
      </c>
      <c r="K23" s="131">
        <f t="shared" si="15"/>
        <v>0.8</v>
      </c>
      <c r="L23" s="131">
        <f t="shared" si="13"/>
        <v>0.8</v>
      </c>
      <c r="M23" s="131">
        <f t="shared" si="13"/>
        <v>0.8</v>
      </c>
      <c r="N23" s="131">
        <f t="shared" si="13"/>
        <v>0.8</v>
      </c>
      <c r="O23" s="131">
        <f t="shared" si="19"/>
        <v>0.8</v>
      </c>
      <c r="P23" s="131">
        <f t="shared" si="19"/>
        <v>0.8</v>
      </c>
      <c r="Q23" s="195">
        <f t="shared" si="14"/>
        <v>0.8</v>
      </c>
      <c r="R23" s="195">
        <f t="shared" si="14"/>
        <v>0.8</v>
      </c>
      <c r="S23" s="90"/>
      <c r="T23" s="136"/>
    </row>
    <row r="24" spans="1:20" x14ac:dyDescent="0.25">
      <c r="A24" s="87"/>
      <c r="B24" s="68" t="s">
        <v>128</v>
      </c>
      <c r="C24" s="137" t="s">
        <v>87</v>
      </c>
      <c r="D24" s="137" t="s">
        <v>88</v>
      </c>
      <c r="E24" s="93"/>
      <c r="F24" s="138">
        <v>-2</v>
      </c>
      <c r="G24" s="138">
        <v>-1</v>
      </c>
      <c r="H24" s="138">
        <v>0</v>
      </c>
      <c r="I24" s="3">
        <f t="shared" ref="I24:N24" si="20">I$4</f>
        <v>1</v>
      </c>
      <c r="J24" s="3">
        <f t="shared" si="20"/>
        <v>2</v>
      </c>
      <c r="K24" s="3">
        <f t="shared" si="20"/>
        <v>3</v>
      </c>
      <c r="L24" s="3">
        <f t="shared" si="20"/>
        <v>4</v>
      </c>
      <c r="M24" s="3">
        <f t="shared" si="20"/>
        <v>5</v>
      </c>
      <c r="N24" s="3">
        <f t="shared" si="20"/>
        <v>6</v>
      </c>
      <c r="O24" s="3">
        <f t="shared" ref="O24:P24" si="21">O$4</f>
        <v>7</v>
      </c>
      <c r="P24" s="3">
        <f t="shared" si="21"/>
        <v>8</v>
      </c>
      <c r="Q24" s="139">
        <v>9</v>
      </c>
      <c r="R24" s="139">
        <v>10</v>
      </c>
      <c r="S24" s="90"/>
      <c r="T24" s="136"/>
    </row>
    <row r="25" spans="1:20" x14ac:dyDescent="0.25">
      <c r="A25" s="91"/>
      <c r="B25" s="22" t="s">
        <v>6</v>
      </c>
      <c r="C25" s="140"/>
      <c r="D25" s="140"/>
      <c r="E25" s="13" t="s">
        <v>11</v>
      </c>
      <c r="F25" s="157"/>
      <c r="G25" s="157">
        <v>36000</v>
      </c>
      <c r="H25" s="161">
        <f>G25</f>
        <v>36000</v>
      </c>
      <c r="I25" s="27">
        <f>H25</f>
        <v>36000</v>
      </c>
      <c r="J25" s="25">
        <v>33000</v>
      </c>
      <c r="K25" s="25">
        <v>36000</v>
      </c>
      <c r="L25" s="27">
        <f t="shared" ref="L25:N30" si="22">K25</f>
        <v>36000</v>
      </c>
      <c r="M25" s="25">
        <v>31000</v>
      </c>
      <c r="N25" s="25">
        <v>34000</v>
      </c>
      <c r="O25" s="25">
        <v>36000</v>
      </c>
      <c r="P25" s="27">
        <f t="shared" ref="P25:R30" si="23">O25</f>
        <v>36000</v>
      </c>
      <c r="Q25" s="182">
        <f t="shared" si="23"/>
        <v>36000</v>
      </c>
      <c r="R25" s="182">
        <f t="shared" si="23"/>
        <v>36000</v>
      </c>
      <c r="S25" s="90"/>
      <c r="T25" s="136"/>
    </row>
    <row r="26" spans="1:20" x14ac:dyDescent="0.25">
      <c r="A26" s="91"/>
      <c r="B26" s="22" t="s">
        <v>5</v>
      </c>
      <c r="C26" s="140"/>
      <c r="D26" s="140"/>
      <c r="E26" s="13" t="s">
        <v>96</v>
      </c>
      <c r="F26" s="157"/>
      <c r="G26" s="157">
        <v>12</v>
      </c>
      <c r="H26" s="161">
        <f t="shared" ref="H26:K30" si="24">G26</f>
        <v>12</v>
      </c>
      <c r="I26" s="27">
        <f t="shared" si="24"/>
        <v>12</v>
      </c>
      <c r="J26" s="27">
        <f t="shared" si="24"/>
        <v>12</v>
      </c>
      <c r="K26" s="27">
        <f t="shared" si="24"/>
        <v>12</v>
      </c>
      <c r="L26" s="27">
        <f t="shared" si="22"/>
        <v>12</v>
      </c>
      <c r="M26" s="27">
        <f t="shared" si="22"/>
        <v>12</v>
      </c>
      <c r="N26" s="27">
        <f t="shared" si="22"/>
        <v>12</v>
      </c>
      <c r="O26" s="27">
        <f t="shared" ref="O26" si="25">N26</f>
        <v>12</v>
      </c>
      <c r="P26" s="27">
        <f t="shared" si="23"/>
        <v>12</v>
      </c>
      <c r="Q26" s="182">
        <f t="shared" si="23"/>
        <v>12</v>
      </c>
      <c r="R26" s="182">
        <f t="shared" ref="R26" si="26">Q26</f>
        <v>12</v>
      </c>
      <c r="S26" s="90"/>
      <c r="T26" s="136"/>
    </row>
    <row r="27" spans="1:20" x14ac:dyDescent="0.25">
      <c r="A27" s="91"/>
      <c r="B27" s="22" t="s">
        <v>135</v>
      </c>
      <c r="C27" s="140"/>
      <c r="D27" s="140"/>
      <c r="E27" s="13" t="s">
        <v>11</v>
      </c>
      <c r="F27" s="157"/>
      <c r="G27" s="157">
        <v>500</v>
      </c>
      <c r="H27" s="161">
        <f t="shared" si="24"/>
        <v>500</v>
      </c>
      <c r="I27" s="27">
        <f t="shared" si="24"/>
        <v>500</v>
      </c>
      <c r="J27" s="27">
        <f t="shared" si="24"/>
        <v>500</v>
      </c>
      <c r="K27" s="27">
        <f t="shared" si="24"/>
        <v>500</v>
      </c>
      <c r="L27" s="27">
        <f t="shared" si="22"/>
        <v>500</v>
      </c>
      <c r="M27" s="27">
        <f t="shared" si="22"/>
        <v>500</v>
      </c>
      <c r="N27" s="27">
        <f t="shared" si="22"/>
        <v>500</v>
      </c>
      <c r="O27" s="27">
        <f t="shared" ref="O27:Q30" si="27">N27</f>
        <v>500</v>
      </c>
      <c r="P27" s="27">
        <f t="shared" si="23"/>
        <v>500</v>
      </c>
      <c r="Q27" s="182">
        <f t="shared" si="23"/>
        <v>500</v>
      </c>
      <c r="R27" s="182">
        <f t="shared" si="23"/>
        <v>500</v>
      </c>
      <c r="S27" s="90"/>
      <c r="T27" s="136"/>
    </row>
    <row r="28" spans="1:20" x14ac:dyDescent="0.25">
      <c r="A28" s="91"/>
      <c r="B28" s="22" t="s">
        <v>3</v>
      </c>
      <c r="C28" s="140"/>
      <c r="D28" s="140"/>
      <c r="E28" s="13" t="s">
        <v>11</v>
      </c>
      <c r="F28" s="157"/>
      <c r="G28" s="157">
        <v>1300</v>
      </c>
      <c r="H28" s="161">
        <f t="shared" si="24"/>
        <v>1300</v>
      </c>
      <c r="I28" s="27">
        <f t="shared" si="24"/>
        <v>1300</v>
      </c>
      <c r="J28" s="27">
        <f t="shared" si="24"/>
        <v>1300</v>
      </c>
      <c r="K28" s="27">
        <f t="shared" si="24"/>
        <v>1300</v>
      </c>
      <c r="L28" s="27">
        <f t="shared" si="22"/>
        <v>1300</v>
      </c>
      <c r="M28" s="27">
        <f t="shared" si="22"/>
        <v>1300</v>
      </c>
      <c r="N28" s="27">
        <f t="shared" si="22"/>
        <v>1300</v>
      </c>
      <c r="O28" s="27">
        <f t="shared" si="27"/>
        <v>1300</v>
      </c>
      <c r="P28" s="27">
        <f t="shared" si="27"/>
        <v>1300</v>
      </c>
      <c r="Q28" s="181">
        <v>1300</v>
      </c>
      <c r="R28" s="182">
        <f t="shared" si="23"/>
        <v>1300</v>
      </c>
      <c r="S28" s="90"/>
      <c r="T28" s="136" t="s">
        <v>84</v>
      </c>
    </row>
    <row r="29" spans="1:20" x14ac:dyDescent="0.25">
      <c r="A29" s="91"/>
      <c r="B29" s="22" t="s">
        <v>8</v>
      </c>
      <c r="C29" s="140"/>
      <c r="D29" s="140"/>
      <c r="E29" s="13" t="s">
        <v>95</v>
      </c>
      <c r="F29" s="157"/>
      <c r="G29" s="157">
        <v>30000</v>
      </c>
      <c r="H29" s="161">
        <f t="shared" si="24"/>
        <v>30000</v>
      </c>
      <c r="I29" s="27">
        <f t="shared" si="24"/>
        <v>30000</v>
      </c>
      <c r="J29" s="27">
        <f t="shared" si="24"/>
        <v>30000</v>
      </c>
      <c r="K29" s="27">
        <f t="shared" si="24"/>
        <v>30000</v>
      </c>
      <c r="L29" s="27">
        <f t="shared" si="22"/>
        <v>30000</v>
      </c>
      <c r="M29" s="27">
        <f t="shared" si="22"/>
        <v>30000</v>
      </c>
      <c r="N29" s="27">
        <f t="shared" si="22"/>
        <v>30000</v>
      </c>
      <c r="O29" s="27">
        <f t="shared" si="27"/>
        <v>30000</v>
      </c>
      <c r="P29" s="27">
        <f t="shared" si="27"/>
        <v>30000</v>
      </c>
      <c r="Q29" s="182">
        <f t="shared" si="27"/>
        <v>30000</v>
      </c>
      <c r="R29" s="182">
        <f t="shared" si="23"/>
        <v>30000</v>
      </c>
      <c r="S29" s="90"/>
      <c r="T29" s="136"/>
    </row>
    <row r="30" spans="1:20" x14ac:dyDescent="0.25">
      <c r="A30" s="91"/>
      <c r="B30" s="22" t="s">
        <v>29</v>
      </c>
      <c r="C30" s="140"/>
      <c r="D30" s="140"/>
      <c r="E30" s="13" t="s">
        <v>30</v>
      </c>
      <c r="F30" s="147"/>
      <c r="G30" s="147">
        <v>0.9</v>
      </c>
      <c r="H30" s="194">
        <f t="shared" si="24"/>
        <v>0.9</v>
      </c>
      <c r="I30" s="131">
        <f t="shared" si="24"/>
        <v>0.9</v>
      </c>
      <c r="J30" s="131">
        <f t="shared" si="24"/>
        <v>0.9</v>
      </c>
      <c r="K30" s="131">
        <f t="shared" si="24"/>
        <v>0.9</v>
      </c>
      <c r="L30" s="131">
        <f t="shared" si="22"/>
        <v>0.9</v>
      </c>
      <c r="M30" s="131">
        <f t="shared" si="22"/>
        <v>0.9</v>
      </c>
      <c r="N30" s="131">
        <f t="shared" si="22"/>
        <v>0.9</v>
      </c>
      <c r="O30" s="131">
        <f t="shared" si="27"/>
        <v>0.9</v>
      </c>
      <c r="P30" s="131">
        <f t="shared" si="27"/>
        <v>0.9</v>
      </c>
      <c r="Q30" s="195">
        <f t="shared" si="27"/>
        <v>0.9</v>
      </c>
      <c r="R30" s="195">
        <f t="shared" si="23"/>
        <v>0.9</v>
      </c>
      <c r="S30" s="90"/>
      <c r="T30" s="136"/>
    </row>
    <row r="31" spans="1:20" x14ac:dyDescent="0.25">
      <c r="A31" s="87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88"/>
      <c r="T31" s="136"/>
    </row>
    <row r="32" spans="1:20" ht="16.3" x14ac:dyDescent="0.3">
      <c r="A32" s="87"/>
      <c r="B32" s="70" t="s">
        <v>10</v>
      </c>
      <c r="C32" s="137" t="s">
        <v>87</v>
      </c>
      <c r="D32" s="137" t="s">
        <v>88</v>
      </c>
      <c r="E32" s="67"/>
      <c r="F32" s="138">
        <v>-2</v>
      </c>
      <c r="G32" s="138">
        <v>-1</v>
      </c>
      <c r="H32" s="138">
        <v>0</v>
      </c>
      <c r="I32" s="94">
        <v>1</v>
      </c>
      <c r="J32" s="94">
        <v>2</v>
      </c>
      <c r="K32" s="94">
        <v>3</v>
      </c>
      <c r="L32" s="94">
        <v>4</v>
      </c>
      <c r="M32" s="94">
        <v>5</v>
      </c>
      <c r="N32" s="94">
        <v>6</v>
      </c>
      <c r="O32" s="94">
        <v>7</v>
      </c>
      <c r="P32" s="94">
        <v>8</v>
      </c>
      <c r="Q32" s="139">
        <v>9</v>
      </c>
      <c r="R32" s="139">
        <v>10</v>
      </c>
      <c r="S32" s="88"/>
      <c r="T32" s="136"/>
    </row>
    <row r="33" spans="1:20" x14ac:dyDescent="0.25">
      <c r="A33" s="91"/>
      <c r="B33" s="22" t="s">
        <v>83</v>
      </c>
      <c r="C33" s="140"/>
      <c r="D33" s="140"/>
      <c r="E33" s="13" t="s">
        <v>11</v>
      </c>
      <c r="F33" s="157"/>
      <c r="G33" s="157">
        <v>800</v>
      </c>
      <c r="H33" s="161">
        <f>G33</f>
        <v>800</v>
      </c>
      <c r="I33" s="27">
        <f>H33</f>
        <v>800</v>
      </c>
      <c r="J33" s="27">
        <f t="shared" ref="J33:N33" si="28">I33</f>
        <v>800</v>
      </c>
      <c r="K33" s="27">
        <f t="shared" si="28"/>
        <v>800</v>
      </c>
      <c r="L33" s="27">
        <f t="shared" si="28"/>
        <v>800</v>
      </c>
      <c r="M33" s="27">
        <f t="shared" si="28"/>
        <v>800</v>
      </c>
      <c r="N33" s="27">
        <f t="shared" si="28"/>
        <v>800</v>
      </c>
      <c r="O33" s="27">
        <f t="shared" ref="O33:R33" si="29">N33</f>
        <v>800</v>
      </c>
      <c r="P33" s="27">
        <f t="shared" si="29"/>
        <v>800</v>
      </c>
      <c r="Q33" s="182">
        <f t="shared" si="29"/>
        <v>800</v>
      </c>
      <c r="R33" s="182">
        <f t="shared" si="29"/>
        <v>800</v>
      </c>
      <c r="S33" s="90"/>
      <c r="T33" s="136"/>
    </row>
    <row r="34" spans="1:20" ht="14.95" thickBot="1" x14ac:dyDescent="0.3">
      <c r="A34" s="95"/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7"/>
      <c r="T34" s="13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Übersicht</vt:lpstr>
      <vt:lpstr>Volkswirtschaft</vt:lpstr>
      <vt:lpstr>Absatzmärkte</vt:lpstr>
      <vt:lpstr>Vorräte</vt:lpstr>
      <vt:lpstr>Fertigung</vt:lpstr>
      <vt:lpstr>Personal</vt:lpstr>
      <vt:lpstr>Materielles AV</vt:lpstr>
    </vt:vector>
  </TitlesOfParts>
  <Company>DHBW Loerrach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2024-02-14T17:08:22Z</dcterms:modified>
</cp:coreProperties>
</file>