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Versions\GMS_Pro_2.1\Szenario\"/>
    </mc:Choice>
  </mc:AlternateContent>
  <xr:revisionPtr revIDLastSave="0" documentId="13_ncr:1_{D8A34F1A-0022-4515-A726-82EEB7557EA1}" xr6:coauthVersionLast="47" xr6:coauthVersionMax="47" xr10:uidLastSave="{00000000-0000-0000-0000-000000000000}"/>
  <bookViews>
    <workbookView xWindow="-109" yWindow="-109" windowWidth="26301" windowHeight="14169" activeTab="2" xr2:uid="{EE148553-C31A-4F85-89F7-A48210488F68}"/>
  </bookViews>
  <sheets>
    <sheet name="Wirkungsdiagramme (Im-Export)" sheetId="9" r:id="rId1"/>
    <sheet name="Wirkungsdiagramme " sheetId="13" r:id="rId2"/>
    <sheet name="MK_GMS_Pro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0" i="9" l="1"/>
  <c r="B26" i="12"/>
  <c r="B27" i="12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7" i="12"/>
  <c r="B8" i="12" s="1"/>
  <c r="B9" i="12" s="1"/>
  <c r="B10" i="12" s="1"/>
  <c r="B11" i="12" l="1"/>
  <c r="B12" i="12" s="1"/>
  <c r="B13" i="12" s="1"/>
  <c r="B14" i="12" s="1"/>
  <c r="N14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7" i="9"/>
  <c r="B17" i="12" l="1"/>
  <c r="B18" i="12" s="1"/>
  <c r="B19" i="12" s="1"/>
  <c r="B20" i="12" s="1"/>
  <c r="B21" i="12" s="1"/>
  <c r="B22" i="12" s="1"/>
  <c r="B23" i="12" s="1"/>
  <c r="B24" i="12" s="1"/>
  <c r="B25" i="12" s="1"/>
  <c r="B15" i="12"/>
  <c r="B16" i="12" s="1"/>
  <c r="AG10" i="9"/>
  <c r="AN10" i="9"/>
  <c r="AU6" i="13" l="1"/>
  <c r="AE6" i="13"/>
  <c r="AM6" i="13"/>
  <c r="BA6" i="13"/>
  <c r="AO6" i="13"/>
  <c r="AJ6" i="13"/>
  <c r="X6" i="13"/>
  <c r="Y6" i="13"/>
  <c r="AR6" i="13"/>
  <c r="AN6" i="13"/>
  <c r="BE6" i="13"/>
  <c r="AY6" i="13"/>
  <c r="AV6" i="13"/>
  <c r="AC6" i="13"/>
  <c r="AT6" i="13"/>
  <c r="AD6" i="13"/>
  <c r="AB6" i="13"/>
  <c r="AS6" i="13"/>
  <c r="AH6" i="13"/>
  <c r="AA6" i="13"/>
  <c r="AZ6" i="13"/>
  <c r="AG6" i="13"/>
  <c r="AX6" i="13"/>
  <c r="AQ6" i="13"/>
  <c r="AF6" i="13"/>
  <c r="AW6" i="13"/>
  <c r="AL6" i="13"/>
  <c r="AI6" i="13"/>
  <c r="BD6" i="13"/>
  <c r="AK6" i="13"/>
  <c r="BB6" i="13"/>
  <c r="Z8" i="9" a="1"/>
  <c r="Z7" i="9" a="1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23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7" i="9"/>
  <c r="BC6" i="13" l="1"/>
  <c r="Z7" i="9"/>
  <c r="Z11" i="9" s="1"/>
  <c r="Z13" i="9" s="1"/>
  <c r="Z15" i="9" s="1"/>
  <c r="AD11" i="9"/>
  <c r="AD13" i="9" s="1"/>
  <c r="AD15" i="9" s="1"/>
  <c r="AH11" i="9"/>
  <c r="AH13" i="9" s="1"/>
  <c r="AH15" i="9" s="1"/>
  <c r="AL11" i="9"/>
  <c r="AL13" i="9" s="1"/>
  <c r="AL15" i="9" s="1"/>
  <c r="AA11" i="9"/>
  <c r="AA13" i="9" s="1"/>
  <c r="AA15" i="9" s="1"/>
  <c r="AE11" i="9"/>
  <c r="AE13" i="9" s="1"/>
  <c r="AE15" i="9" s="1"/>
  <c r="AI11" i="9"/>
  <c r="AI13" i="9" s="1"/>
  <c r="AI15" i="9" s="1"/>
  <c r="AM11" i="9"/>
  <c r="AM13" i="9" s="1"/>
  <c r="AM15" i="9" s="1"/>
  <c r="AB11" i="9"/>
  <c r="AB13" i="9" s="1"/>
  <c r="AB15" i="9" s="1"/>
  <c r="AJ11" i="9"/>
  <c r="AJ13" i="9" s="1"/>
  <c r="AJ15" i="9" s="1"/>
  <c r="AN11" i="9"/>
  <c r="AN13" i="9" s="1"/>
  <c r="AN15" i="9" s="1"/>
  <c r="AC11" i="9"/>
  <c r="AC13" i="9" s="1"/>
  <c r="AC15" i="9" s="1"/>
  <c r="AG11" i="9"/>
  <c r="AG13" i="9" s="1"/>
  <c r="AG15" i="9" s="1"/>
  <c r="AK11" i="9"/>
  <c r="AK13" i="9" s="1"/>
  <c r="AK15" i="9" s="1"/>
  <c r="AF11" i="9"/>
  <c r="AF13" i="9" s="1"/>
  <c r="AF15" i="9" s="1"/>
  <c r="Z8" i="9"/>
  <c r="Z12" i="9" s="1"/>
  <c r="Z14" i="9" s="1"/>
  <c r="Z16" i="9" s="1"/>
  <c r="AB12" i="9"/>
  <c r="AB14" i="9" s="1"/>
  <c r="AB16" i="9" s="1"/>
  <c r="AF12" i="9"/>
  <c r="AF14" i="9" s="1"/>
  <c r="AF16" i="9" s="1"/>
  <c r="AJ12" i="9"/>
  <c r="AJ14" i="9" s="1"/>
  <c r="AJ16" i="9" s="1"/>
  <c r="AN12" i="9"/>
  <c r="AN14" i="9" s="1"/>
  <c r="AN16" i="9" s="1"/>
  <c r="AC12" i="9"/>
  <c r="AC14" i="9" s="1"/>
  <c r="AC16" i="9" s="1"/>
  <c r="AG12" i="9"/>
  <c r="AG14" i="9" s="1"/>
  <c r="AG16" i="9" s="1"/>
  <c r="AK12" i="9"/>
  <c r="AK14" i="9" s="1"/>
  <c r="AK16" i="9" s="1"/>
  <c r="AD12" i="9"/>
  <c r="AD14" i="9" s="1"/>
  <c r="AD16" i="9" s="1"/>
  <c r="AH12" i="9"/>
  <c r="AH14" i="9" s="1"/>
  <c r="AH16" i="9" s="1"/>
  <c r="AL12" i="9"/>
  <c r="AL14" i="9" s="1"/>
  <c r="AL16" i="9" s="1"/>
  <c r="AA12" i="9"/>
  <c r="AA14" i="9" s="1"/>
  <c r="AA16" i="9" s="1"/>
  <c r="AE12" i="9"/>
  <c r="AE14" i="9" s="1"/>
  <c r="AE16" i="9" s="1"/>
  <c r="AI12" i="9"/>
  <c r="AI14" i="9" s="1"/>
  <c r="AI16" i="9" s="1"/>
  <c r="AM12" i="9"/>
  <c r="AM14" i="9" s="1"/>
  <c r="AM16" i="9" s="1"/>
  <c r="Z21" i="9" l="1"/>
  <c r="Z20" i="9"/>
  <c r="D7" i="13" l="1" a="1"/>
  <c r="C7" i="13" a="1"/>
  <c r="C7" i="13" l="1"/>
  <c r="M7" i="13" s="1"/>
  <c r="M8" i="13"/>
  <c r="M19" i="13"/>
  <c r="M17" i="13"/>
  <c r="M15" i="13"/>
  <c r="M18" i="13"/>
  <c r="M16" i="13"/>
  <c r="M14" i="13"/>
  <c r="M10" i="13"/>
  <c r="M21" i="13"/>
  <c r="M13" i="13"/>
  <c r="M11" i="13"/>
  <c r="M20" i="13"/>
  <c r="M9" i="13"/>
  <c r="M12" i="13"/>
  <c r="E19" i="13"/>
  <c r="O19" i="13" s="1"/>
  <c r="E12" i="13"/>
  <c r="O12" i="13" s="1"/>
  <c r="E14" i="13"/>
  <c r="O14" i="13" s="1"/>
  <c r="E13" i="13"/>
  <c r="O13" i="13" s="1"/>
  <c r="E10" i="13"/>
  <c r="O10" i="13" s="1"/>
  <c r="E9" i="13"/>
  <c r="O9" i="13" s="1"/>
  <c r="E17" i="13"/>
  <c r="O17" i="13" s="1"/>
  <c r="E16" i="13"/>
  <c r="O16" i="13" s="1"/>
  <c r="N14" i="13"/>
  <c r="E8" i="13"/>
  <c r="O8" i="13" s="1"/>
  <c r="E18" i="13"/>
  <c r="O18" i="13" s="1"/>
  <c r="E11" i="13"/>
  <c r="O11" i="13" s="1"/>
  <c r="E20" i="13"/>
  <c r="O20" i="13" s="1"/>
  <c r="E15" i="13"/>
  <c r="O15" i="13" s="1"/>
  <c r="D7" i="13"/>
  <c r="E10" i="9"/>
  <c r="O10" i="9" s="1"/>
  <c r="E11" i="9"/>
  <c r="O11" i="9" s="1"/>
  <c r="E12" i="9"/>
  <c r="O12" i="9" s="1"/>
  <c r="E13" i="9"/>
  <c r="O13" i="9" s="1"/>
  <c r="N13" i="9" s="1"/>
  <c r="E14" i="9"/>
  <c r="O14" i="9" s="1"/>
  <c r="N15" i="9" s="1"/>
  <c r="E15" i="9"/>
  <c r="O15" i="9" s="1"/>
  <c r="E16" i="9"/>
  <c r="O16" i="9" s="1"/>
  <c r="E17" i="9"/>
  <c r="O17" i="9" s="1"/>
  <c r="E18" i="9"/>
  <c r="O18" i="9" s="1"/>
  <c r="E19" i="9"/>
  <c r="O19" i="9" s="1"/>
  <c r="E20" i="9"/>
  <c r="O20" i="9" s="1"/>
  <c r="E8" i="9"/>
  <c r="O8" i="9" s="1"/>
  <c r="E9" i="9"/>
  <c r="O9" i="9" s="1"/>
  <c r="E7" i="9"/>
  <c r="O7" i="9" s="1"/>
  <c r="E7" i="13" l="1"/>
  <c r="O7" i="13" s="1"/>
  <c r="N12" i="9"/>
  <c r="N11" i="9" s="1"/>
  <c r="N10" i="9" s="1"/>
  <c r="N9" i="9" s="1"/>
  <c r="N8" i="9" s="1"/>
  <c r="N7" i="9" s="1"/>
  <c r="N15" i="13"/>
  <c r="N16" i="13" s="1"/>
  <c r="N17" i="13" s="1"/>
  <c r="N18" i="13" s="1"/>
  <c r="N19" i="13" s="1"/>
  <c r="N20" i="13" s="1"/>
  <c r="N21" i="13" s="1"/>
  <c r="N13" i="13"/>
  <c r="N12" i="13" s="1"/>
  <c r="N11" i="13" s="1"/>
  <c r="N10" i="13" s="1"/>
  <c r="N9" i="13" s="1"/>
  <c r="N8" i="13" s="1"/>
  <c r="N16" i="9"/>
  <c r="N17" i="9" s="1"/>
  <c r="N18" i="9" s="1"/>
  <c r="N19" i="9" s="1"/>
  <c r="N20" i="9" s="1"/>
  <c r="N21" i="9" s="1"/>
  <c r="N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<sst xmlns="http://schemas.openxmlformats.org/spreadsheetml/2006/main" count="254" uniqueCount="112">
  <si>
    <t>dY/dX</t>
  </si>
  <si>
    <t>Index</t>
  </si>
  <si>
    <t>Wirkungsfunktion</t>
  </si>
  <si>
    <t>Wirkungsfunktionen</t>
  </si>
  <si>
    <t>X-Achse</t>
  </si>
  <si>
    <t>Y-Achse</t>
  </si>
  <si>
    <t>Nr.</t>
  </si>
  <si>
    <t>Name</t>
  </si>
  <si>
    <t>X10</t>
  </si>
  <si>
    <t>X11</t>
  </si>
  <si>
    <t>X12</t>
  </si>
  <si>
    <t>X13</t>
  </si>
  <si>
    <t>X14</t>
  </si>
  <si>
    <t>Y10</t>
  </si>
  <si>
    <t>Y11</t>
  </si>
  <si>
    <t>Y12</t>
  </si>
  <si>
    <t>Y13</t>
  </si>
  <si>
    <t>Y14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</si>
  <si>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</si>
  <si>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</si>
  <si>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</si>
  <si>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</si>
  <si>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</si>
  <si>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</si>
  <si>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</si>
  <si>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</si>
  <si>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</si>
  <si>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</si>
  <si>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</si>
  <si>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</si>
  <si>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</si>
  <si>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</si>
  <si>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</si>
  <si>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</si>
  <si>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</si>
  <si>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</si>
  <si>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</si>
  <si>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</si>
  <si>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Produktpolitik</t>
  </si>
  <si>
    <t>Kategorie</t>
  </si>
  <si>
    <t>optimaler Haptik-Index(erreichter Technik-Index)</t>
  </si>
  <si>
    <t>Anpassung Technik-Index(Haptik-Differenz)</t>
  </si>
  <si>
    <t>Wert</t>
  </si>
  <si>
    <t>Wirkungsdiagramme</t>
  </si>
  <si>
    <t>Änderung CS-Index(Produkt-Qualität vs. Szenario)</t>
  </si>
  <si>
    <t>Änderung CS-Index(Preis-Stabilität)</t>
  </si>
  <si>
    <t>Änderung CS-Index(Angebotsdefizit Vorperiode)</t>
  </si>
  <si>
    <t>Änderung CS-Index(Markenstärke Vorperiode)</t>
  </si>
  <si>
    <t>BS-Index(kum. Ausgaben)</t>
  </si>
  <si>
    <t>Marktvolumen (NE)</t>
  </si>
  <si>
    <t>Änderungsfaktor MV(Produktpolitik)</t>
  </si>
  <si>
    <t>Änderungsfaktor MV(Preispolitik)</t>
  </si>
  <si>
    <t>Änderungsfaktor MV(Distributionspolitik)</t>
  </si>
  <si>
    <t>Änderungsfaktor MV(Markenpolitik)</t>
  </si>
  <si>
    <t>LÄNGE</t>
  </si>
  <si>
    <t>X-FORMAT</t>
  </si>
  <si>
    <t>Y-FORMAT</t>
  </si>
  <si>
    <t>Leerzeichen</t>
  </si>
  <si>
    <t>Spyder-Export</t>
  </si>
  <si>
    <t>Marktanteil (NE)</t>
  </si>
  <si>
    <t>Anpassung MA(Produktpolitik)</t>
  </si>
  <si>
    <t>Anpassung MA(Preispolitik)</t>
  </si>
  <si>
    <t>Anpassung MA(Kommunikationspolitik)</t>
  </si>
  <si>
    <t>Anpassung MA(Distributionspolitik)</t>
  </si>
  <si>
    <t>Anpassung MA(Markenpolitik)</t>
  </si>
  <si>
    <t>Anpassung MA(Kundenzufriedenheit)</t>
  </si>
  <si>
    <t>AG-Image</t>
  </si>
  <si>
    <t>Unternehmenserfolg 2 (CFO-Rendite VP)</t>
  </si>
  <si>
    <t>Unternehmenserfolg 1 (GK-Rendite VP)</t>
  </si>
  <si>
    <t>Unternehmenserfolg 3 (Zinsaufschlag/Rating VP)</t>
  </si>
  <si>
    <t>Gehaltspolitik (vs. Szenario)</t>
  </si>
  <si>
    <t>Einstellungspolitik (vs. Szenario)</t>
  </si>
  <si>
    <t>Personalentwicklung</t>
  </si>
  <si>
    <t>Arbeitsplatzausstattung</t>
  </si>
  <si>
    <t>Arbeitsmarkt-Volumen (AT)</t>
  </si>
  <si>
    <t>Gehaltspolitik (Durchschnitt)</t>
  </si>
  <si>
    <t>MA-Produktivität</t>
  </si>
  <si>
    <t>MA-Motivation</t>
  </si>
  <si>
    <t>Gehaltspolitik (vs. Konkurrenz)</t>
  </si>
  <si>
    <t>Einstellungspolitik 1 (Einstellungen/Entlassungen)</t>
  </si>
  <si>
    <t>Einstellungspolitik 2 (Arbeitsbelastung)</t>
  </si>
  <si>
    <t>Personalentwicklung (vs. Konkurrenz)</t>
  </si>
  <si>
    <t>Arbeitsplatzausstattung (vs. Konkurrenz)</t>
  </si>
  <si>
    <t>Arbeitsmarkt-Produktivität</t>
  </si>
  <si>
    <t>Arbeitsmarkt-Anteil (AT)</t>
  </si>
  <si>
    <t>Einstellungspolitik (vs. Konkurrenz)</t>
  </si>
  <si>
    <t>MA-Fluktuation</t>
  </si>
  <si>
    <t>MA-Fehlzeiten</t>
  </si>
  <si>
    <t>MA-Produktivität (Personalentwicklung)</t>
  </si>
  <si>
    <t>Wirkung: MA-Motivation</t>
  </si>
  <si>
    <t>Arbeitsmarkt-Zweitangebot</t>
  </si>
  <si>
    <t>AG-Image für Arbeitssuchende</t>
  </si>
  <si>
    <t>AG-Image für Entlassene</t>
  </si>
  <si>
    <t>Rating</t>
  </si>
  <si>
    <t>Unternehmenserfolg 1 (Verschuldungsgrad)</t>
  </si>
  <si>
    <t>Unternehmenserfolg 2 (Bonität)</t>
  </si>
  <si>
    <t>Unternehmenserfolg 3 (Besicherung)</t>
  </si>
  <si>
    <t>Wirksamkeit der Technik-Ausgaben (in Tsd.EUR)</t>
  </si>
  <si>
    <t>Wirksamkeit der Haptik-Ausgaben (in Tsd.EUR)</t>
  </si>
  <si>
    <t>Qualitätsindex-Technik SOLID(kum. Ausgaben)</t>
  </si>
  <si>
    <t>Qualitätsindex-Technik IDEAL(kum. Ausgaben)</t>
  </si>
  <si>
    <t>Markenpolitik SOLID/IDEAL</t>
  </si>
  <si>
    <t>Qualitätsindex-Haptik SOLID/IDEAL(kum. Ausgaben)</t>
  </si>
  <si>
    <t>Änderung CS-Index SOLID(Preis-Leistungs-Verhältnis-Inland)</t>
  </si>
  <si>
    <t>Änderung CS-Index SOLID(Preis-Leistungs-Verhältnis-Ausland)</t>
  </si>
  <si>
    <t>Änderung CS-Index IDEAL(Preis-Leistungs-Verhältnis-Inland)</t>
  </si>
  <si>
    <t>Änderung CS-Index IDEAL(Preis-Leistungs-Verhältnis-Ausland)</t>
  </si>
  <si>
    <t>Kundenzufriedenheit</t>
  </si>
  <si>
    <t>Änderungsfaktor MV SOLID(Kommunikationspolitik-Ausland)</t>
  </si>
  <si>
    <t>Änderungsfaktor MV SOLID(Kommunikationspolitik-Inland)</t>
  </si>
  <si>
    <t>Änderungsfaktor MV IDEAL(Kommunikationspolitik-Inland)</t>
  </si>
  <si>
    <t>Änderungsfaktor MV IDEAL(Kommunikationspolitik-Ausland)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</si>
</sst>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#,##0_ ;\-#,##0\ "/>
  </numFmts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7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0.1499679555650502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5" fillId="5" borderId="6" xfId="0" applyFont="1" applyFill="1" applyBorder="1"/>
    <xf numFmtId="0" fontId="4" fillId="5" borderId="6" xfId="0" applyFont="1" applyFill="1" applyBorder="1"/>
    <xf numFmtId="0" fontId="0" fillId="5" borderId="0" xfId="0" applyFill="1"/>
    <xf numFmtId="0" fontId="0" fillId="5" borderId="7" xfId="0" applyFill="1" applyBorder="1"/>
    <xf numFmtId="0" fontId="4" fillId="7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3" fontId="4" fillId="2" borderId="1" xfId="0" applyNumberFormat="1" applyFont="1" applyFill="1" applyBorder="1"/>
    <xf numFmtId="164" fontId="6" fillId="3" borderId="1" xfId="1" applyNumberFormat="1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164" fontId="6" fillId="9" borderId="1" xfId="1" applyNumberFormat="1" applyFont="1" applyFill="1" applyBorder="1"/>
    <xf numFmtId="2" fontId="6" fillId="9" borderId="1" xfId="1" applyNumberFormat="1" applyFont="1" applyFill="1" applyBorder="1"/>
    <xf numFmtId="0" fontId="3" fillId="10" borderId="1" xfId="0" applyFont="1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3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9" borderId="1" xfId="1" applyNumberFormat="1" applyFont="1" applyFill="1" applyBorder="1"/>
    <xf numFmtId="0" fontId="4" fillId="9" borderId="1" xfId="1" applyNumberFormat="1" applyFont="1" applyFill="1" applyBorder="1"/>
    <xf numFmtId="2" fontId="6" fillId="3" borderId="1" xfId="1" applyNumberFormat="1" applyFont="1" applyFill="1" applyBorder="1"/>
    <xf numFmtId="0" fontId="0" fillId="4" borderId="1" xfId="0" applyFill="1" applyBorder="1" applyAlignment="1">
      <alignment horizontal="right"/>
    </xf>
    <xf numFmtId="0" fontId="4" fillId="3" borderId="1" xfId="1" applyNumberFormat="1" applyFont="1" applyFill="1" applyBorder="1"/>
    <xf numFmtId="0" fontId="1" fillId="3" borderId="1" xfId="1" applyNumberFormat="1" applyFont="1" applyFill="1" applyBorder="1"/>
    <xf numFmtId="0" fontId="3" fillId="4" borderId="1" xfId="0" applyFont="1" applyFill="1" applyBorder="1" applyAlignment="1">
      <alignment horizontal="right"/>
    </xf>
    <xf numFmtId="3" fontId="7" fillId="3" borderId="1" xfId="0" applyNumberFormat="1" applyFont="1" applyFill="1" applyBorder="1"/>
    <xf numFmtId="0" fontId="7" fillId="3" borderId="1" xfId="0" applyFont="1" applyFill="1" applyBorder="1"/>
    <xf numFmtId="0" fontId="7" fillId="6" borderId="1" xfId="0" applyFont="1" applyFill="1" applyBorder="1"/>
    <xf numFmtId="3" fontId="4" fillId="2" borderId="1" xfId="0" applyNumberFormat="1" applyFont="1" applyFill="1" applyBorder="1" applyAlignment="1">
      <alignment horizontal="left" indent="1"/>
    </xf>
    <xf numFmtId="0" fontId="0" fillId="7" borderId="14" xfId="0" applyFill="1" applyBorder="1" applyAlignment="1">
      <alignment horizontal="left" indent="1"/>
    </xf>
    <xf numFmtId="0" fontId="0" fillId="7" borderId="14" xfId="0" applyFill="1" applyBorder="1"/>
    <xf numFmtId="0" fontId="0" fillId="7" borderId="14" xfId="0" applyFill="1" applyBorder="1" applyAlignment="1">
      <alignment horizontal="right"/>
    </xf>
    <xf numFmtId="165" fontId="7" fillId="3" borderId="1" xfId="2" applyNumberFormat="1" applyFont="1" applyFill="1" applyBorder="1"/>
    <xf numFmtId="3" fontId="6" fillId="2" borderId="1" xfId="0" applyNumberFormat="1" applyFont="1" applyFill="1" applyBorder="1"/>
    <xf numFmtId="0" fontId="6" fillId="9" borderId="1" xfId="1" applyNumberFormat="1" applyFont="1" applyFill="1" applyBorder="1"/>
    <xf numFmtId="0" fontId="3" fillId="8" borderId="1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right"/>
    </xf>
    <xf numFmtId="0" fontId="7" fillId="3" borderId="1" xfId="1" applyNumberFormat="1" applyFont="1" applyFill="1" applyBorder="1" applyAlignment="1">
      <alignment horizontal="right"/>
    </xf>
    <xf numFmtId="0" fontId="6" fillId="12" borderId="1" xfId="1" applyNumberFormat="1" applyFont="1" applyFill="1" applyBorder="1" applyAlignment="1">
      <alignment horizontal="right"/>
    </xf>
    <xf numFmtId="0" fontId="6" fillId="9" borderId="8" xfId="1" applyNumberFormat="1" applyFont="1" applyFill="1" applyBorder="1" applyAlignment="1"/>
    <xf numFmtId="0" fontId="6" fillId="9" borderId="10" xfId="1" applyNumberFormat="1" applyFont="1" applyFill="1" applyBorder="1" applyAlignment="1"/>
    <xf numFmtId="0" fontId="6" fillId="9" borderId="9" xfId="1" applyNumberFormat="1" applyFont="1" applyFill="1" applyBorder="1" applyAlignment="1"/>
    <xf numFmtId="0" fontId="1" fillId="2" borderId="1" xfId="0" applyFont="1" applyFill="1" applyBorder="1"/>
    <xf numFmtId="0" fontId="9" fillId="3" borderId="1" xfId="0" applyFont="1" applyFill="1" applyBorder="1"/>
    <xf numFmtId="0" fontId="3" fillId="3" borderId="1" xfId="0" applyFont="1" applyFill="1" applyBorder="1"/>
    <xf numFmtId="0" fontId="10" fillId="0" borderId="0" xfId="0" applyFont="1"/>
    <xf numFmtId="0" fontId="11" fillId="5" borderId="0" xfId="0" applyFont="1" applyFill="1"/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DC6464"/>
      <color rgb="FFE38585"/>
      <color rgb="FFEE8E8E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'Wirkungsdiagramme (Im-Export)'!$D$6</c:f>
              <c:strCache>
                <c:ptCount val="1"/>
                <c:pt idx="0">
                  <c:v>Y-Achse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'Wirkungsdiagramme (Im-Export)'!$C$7:$C$21</c:f>
              <c:numCache>
                <c:formatCode>General</c:formatCode>
                <c:ptCount val="15"/>
                <c:pt idx="0">
                  <c:v>-50</c:v>
                </c:pt>
                <c:pt idx="1">
                  <c:v>-20</c:v>
                </c:pt>
                <c:pt idx="2">
                  <c:v>-10</c:v>
                </c:pt>
                <c:pt idx="3">
                  <c:v>-5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</c:numCache>
            </c:numRef>
          </c:xVal>
          <c:yVal>
            <c:numRef>
              <c:f>'Wirkungsdiagramme (Im-Export)'!$D$7:$D$21</c:f>
              <c:numCache>
                <c:formatCode>General</c:formatCode>
                <c:ptCount val="15"/>
                <c:pt idx="0">
                  <c:v>0.44800000000000001</c:v>
                </c:pt>
                <c:pt idx="1">
                  <c:v>0.32800000000000001</c:v>
                </c:pt>
                <c:pt idx="2">
                  <c:v>0.248</c:v>
                </c:pt>
                <c:pt idx="3">
                  <c:v>0.19800000000000001</c:v>
                </c:pt>
                <c:pt idx="4">
                  <c:v>0.18200000000000002</c:v>
                </c:pt>
                <c:pt idx="5">
                  <c:v>0.17600000000000002</c:v>
                </c:pt>
                <c:pt idx="6">
                  <c:v>0.17200000000000001</c:v>
                </c:pt>
                <c:pt idx="7">
                  <c:v>0.17</c:v>
                </c:pt>
                <c:pt idx="8">
                  <c:v>0.16900000000000001</c:v>
                </c:pt>
                <c:pt idx="9">
                  <c:v>0.16700000000000001</c:v>
                </c:pt>
                <c:pt idx="10">
                  <c:v>0.16400000000000001</c:v>
                </c:pt>
                <c:pt idx="11">
                  <c:v>0.156</c:v>
                </c:pt>
                <c:pt idx="12">
                  <c:v>0.13100000000000001</c:v>
                </c:pt>
                <c:pt idx="13">
                  <c:v>0.111</c:v>
                </c:pt>
                <c:pt idx="14">
                  <c:v>8.1000000000000003E-2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4785-8E1B-2BAAA0D4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328320"/>
        <c:axId val="752325040"/>
      </c:scatterChart>
      <c:valAx>
        <c:axId val="7523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5040"/>
        <c:crosses val="autoZero"/>
        <c:crossBetween val="midCat"/>
      </c:valAx>
      <c:valAx>
        <c:axId val="7523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'Wirkungsdiagramme (Im-Export)'!$N$6</c:f>
              <c:strCache>
                <c:ptCount val="1"/>
                <c:pt idx="0">
                  <c:v>Y-Achse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'Wirkungsdiagramme (Im-Export)'!$M$9:$M$19</c:f>
              <c:numCache>
                <c:formatCode>General</c:formatCode>
                <c:ptCount val="11"/>
                <c:pt idx="0">
                  <c:v>-10</c:v>
                </c:pt>
                <c:pt idx="1">
                  <c:v>-5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10</c:v>
                </c:pt>
              </c:numCache>
            </c:numRef>
          </c:xVal>
          <c:yVal>
            <c:numRef>
              <c:f>'Wirkungsdiagramme (Im-Export)'!$N$9:$N$19</c:f>
              <c:numCache>
                <c:formatCode>General</c:formatCode>
                <c:ptCount val="11"/>
                <c:pt idx="0">
                  <c:v>0.248</c:v>
                </c:pt>
                <c:pt idx="1">
                  <c:v>0.19800000000000001</c:v>
                </c:pt>
                <c:pt idx="2">
                  <c:v>0.18200000000000002</c:v>
                </c:pt>
                <c:pt idx="3">
                  <c:v>0.17600000000000002</c:v>
                </c:pt>
                <c:pt idx="4">
                  <c:v>0.17200000000000001</c:v>
                </c:pt>
                <c:pt idx="5">
                  <c:v>0.17</c:v>
                </c:pt>
                <c:pt idx="6">
                  <c:v>0.16900000000000001</c:v>
                </c:pt>
                <c:pt idx="7">
                  <c:v>0.16700000000000001</c:v>
                </c:pt>
                <c:pt idx="8">
                  <c:v>0.16400000000000001</c:v>
                </c:pt>
                <c:pt idx="9">
                  <c:v>0.156</c:v>
                </c:pt>
                <c:pt idx="10">
                  <c:v>0.13100000000000001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6-4DC8-AAD0-644485ACA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328320"/>
        <c:axId val="752325040"/>
      </c:scatterChart>
      <c:valAx>
        <c:axId val="7523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5040"/>
        <c:crosses val="autoZero"/>
        <c:crossBetween val="midCat"/>
      </c:valAx>
      <c:valAx>
        <c:axId val="7523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'Wirkungsdiagramme '!$D$6</c:f>
              <c:strCache>
                <c:ptCount val="1"/>
                <c:pt idx="0">
                  <c:v>Y-Achse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'Wirkungsdiagramme '!$C$7:$C$21</c:f>
              <c:numCache>
                <c:formatCode>General</c:formatCode>
                <c:ptCount val="15"/>
                <c:pt idx="0">
                  <c:v>-50</c:v>
                </c:pt>
                <c:pt idx="1">
                  <c:v>-20</c:v>
                </c:pt>
                <c:pt idx="2">
                  <c:v>-10</c:v>
                </c:pt>
                <c:pt idx="3">
                  <c:v>-5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20</c:v>
                </c:pt>
                <c:pt idx="14">
                  <c:v>50</c:v>
                </c:pt>
              </c:numCache>
            </c:numRef>
          </c:xVal>
          <c:yVal>
            <c:numRef>
              <c:f>'Wirkungsdiagramme '!$D$7:$D$21</c:f>
              <c:numCache>
                <c:formatCode>General</c:formatCode>
                <c:ptCount val="15"/>
                <c:pt idx="0">
                  <c:v>0.44800000000000001</c:v>
                </c:pt>
                <c:pt idx="1">
                  <c:v>0.32800000000000001</c:v>
                </c:pt>
                <c:pt idx="2">
                  <c:v>0.248</c:v>
                </c:pt>
                <c:pt idx="3">
                  <c:v>0.19800000000000001</c:v>
                </c:pt>
                <c:pt idx="4">
                  <c:v>0.18200000000000002</c:v>
                </c:pt>
                <c:pt idx="5">
                  <c:v>0.17600000000000002</c:v>
                </c:pt>
                <c:pt idx="6">
                  <c:v>0.17200000000000001</c:v>
                </c:pt>
                <c:pt idx="7">
                  <c:v>0.17</c:v>
                </c:pt>
                <c:pt idx="8">
                  <c:v>0.16900000000000001</c:v>
                </c:pt>
                <c:pt idx="9">
                  <c:v>0.16700000000000001</c:v>
                </c:pt>
                <c:pt idx="10">
                  <c:v>0.16400000000000001</c:v>
                </c:pt>
                <c:pt idx="11">
                  <c:v>0.156</c:v>
                </c:pt>
                <c:pt idx="12">
                  <c:v>0.13100000000000001</c:v>
                </c:pt>
                <c:pt idx="13">
                  <c:v>0.111</c:v>
                </c:pt>
                <c:pt idx="14">
                  <c:v>8.1000000000000003E-2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5-4458-9E85-AFD53574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328320"/>
        <c:axId val="752325040"/>
      </c:scatterChart>
      <c:valAx>
        <c:axId val="7523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5040"/>
        <c:crosses val="autoZero"/>
        <c:crossBetween val="midCat"/>
      </c:valAx>
      <c:valAx>
        <c:axId val="7523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'Wirkungsdiagramme '!$N$6</c:f>
              <c:strCache>
                <c:ptCount val="1"/>
                <c:pt idx="0">
                  <c:v>Y-Achse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'Wirkungsdiagramme '!$M$9:$M$19</c:f>
              <c:numCache>
                <c:formatCode>General</c:formatCode>
                <c:ptCount val="11"/>
                <c:pt idx="0">
                  <c:v>-10</c:v>
                </c:pt>
                <c:pt idx="1">
                  <c:v>-5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10</c:v>
                </c:pt>
              </c:numCache>
            </c:numRef>
          </c:xVal>
          <c:yVal>
            <c:numRef>
              <c:f>'Wirkungsdiagramme '!$N$9:$N$19</c:f>
              <c:numCache>
                <c:formatCode>General</c:formatCode>
                <c:ptCount val="11"/>
                <c:pt idx="0">
                  <c:v>0.248</c:v>
                </c:pt>
                <c:pt idx="1">
                  <c:v>0.19800000000000001</c:v>
                </c:pt>
                <c:pt idx="2">
                  <c:v>0.18200000000000002</c:v>
                </c:pt>
                <c:pt idx="3">
                  <c:v>0.17600000000000002</c:v>
                </c:pt>
                <c:pt idx="4">
                  <c:v>0.17200000000000001</c:v>
                </c:pt>
                <c:pt idx="5">
                  <c:v>0.17</c:v>
                </c:pt>
                <c:pt idx="6">
                  <c:v>0.16900000000000001</c:v>
                </c:pt>
                <c:pt idx="7">
                  <c:v>0.16700000000000001</c:v>
                </c:pt>
                <c:pt idx="8">
                  <c:v>0.16400000000000001</c:v>
                </c:pt>
                <c:pt idx="9">
                  <c:v>0.156</c:v>
                </c:pt>
                <c:pt idx="10">
                  <c:v>0.13100000000000001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1-4ECF-99DC-A1ABA68FD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328320"/>
        <c:axId val="752325040"/>
      </c:scatterChart>
      <c:valAx>
        <c:axId val="7523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5040"/>
        <c:crosses val="autoZero"/>
        <c:crossBetween val="midCat"/>
      </c:valAx>
      <c:valAx>
        <c:axId val="7523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23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60960</xdr:rowOff>
    </xdr:from>
    <xdr:to>
      <xdr:col>10</xdr:col>
      <xdr:colOff>0</xdr:colOff>
      <xdr:row>40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322FA5-BF50-4217-96F3-2FD73B10B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60960</xdr:rowOff>
    </xdr:from>
    <xdr:to>
      <xdr:col>19</xdr:col>
      <xdr:colOff>0</xdr:colOff>
      <xdr:row>40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590534F-0111-4A93-A050-A54E3BC27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60960</xdr:rowOff>
    </xdr:from>
    <xdr:to>
      <xdr:col>10</xdr:col>
      <xdr:colOff>0</xdr:colOff>
      <xdr:row>40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B2C574-1520-49E3-9EB5-17F11DDF8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60960</xdr:rowOff>
    </xdr:from>
    <xdr:to>
      <xdr:col>19</xdr:col>
      <xdr:colOff>0</xdr:colOff>
      <xdr:row>40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418C2B5-3F2C-49E2-B844-C9249E805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F18-84BA-4703-AD81-B9B56A32B02B}">
  <dimension ref="A1:AN45"/>
  <sheetViews>
    <sheetView topLeftCell="I1" zoomScaleNormal="100" workbookViewId="0">
      <selection activeCell="Z20" sqref="Z20:Z21"/>
    </sheetView>
  </sheetViews>
  <sheetFormatPr baseColWidth="10" defaultRowHeight="14.3" x14ac:dyDescent="0.25"/>
  <cols>
    <col min="1" max="1" width="1.375" customWidth="1"/>
    <col min="2" max="2" width="5.5" customWidth="1"/>
    <col min="3" max="5" width="11.125" customWidth="1"/>
    <col min="6" max="6" width="1.375" customWidth="1"/>
    <col min="7" max="10" width="11.125" customWidth="1"/>
    <col min="11" max="11" width="1.375" customWidth="1"/>
    <col min="12" max="12" width="5.5" customWidth="1"/>
    <col min="13" max="19" width="11.125" customWidth="1"/>
    <col min="20" max="20" width="1.375" customWidth="1"/>
    <col min="21" max="22" width="11.125" customWidth="1"/>
    <col min="23" max="24" width="1.375" customWidth="1"/>
    <col min="25" max="25" width="6.625" customWidth="1"/>
    <col min="26" max="40" width="5.5" customWidth="1"/>
    <col min="41" max="41" width="1.375" customWidth="1"/>
  </cols>
  <sheetData>
    <row r="1" spans="1:4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40" ht="23.45" customHeight="1" x14ac:dyDescent="0.4">
      <c r="A2" s="4"/>
      <c r="B2" s="5" t="s">
        <v>43</v>
      </c>
      <c r="C2" s="6"/>
      <c r="D2" s="6"/>
      <c r="E2" s="6"/>
      <c r="F2" s="6"/>
      <c r="G2" s="6"/>
      <c r="H2" s="6"/>
      <c r="I2" s="6"/>
      <c r="J2" s="6"/>
      <c r="K2" s="6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8"/>
    </row>
    <row r="3" spans="1:40" ht="5.95" customHeight="1" x14ac:dyDescent="0.2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40" ht="14.45" customHeight="1" x14ac:dyDescent="0.25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40" ht="14.45" customHeight="1" x14ac:dyDescent="0.25">
      <c r="A5" s="4"/>
      <c r="B5" s="7"/>
      <c r="C5" s="53" t="s">
        <v>2</v>
      </c>
      <c r="D5" s="54"/>
      <c r="E5" s="54"/>
      <c r="F5" s="7"/>
      <c r="G5" s="7"/>
      <c r="H5" s="7"/>
      <c r="I5" s="7"/>
      <c r="J5" s="7"/>
      <c r="K5" s="7"/>
      <c r="L5" s="7"/>
      <c r="M5" s="53" t="s">
        <v>2</v>
      </c>
      <c r="N5" s="54"/>
      <c r="O5" s="54"/>
      <c r="P5" s="7"/>
      <c r="Q5" s="7"/>
      <c r="R5" s="7"/>
      <c r="S5" s="7"/>
      <c r="T5" s="7"/>
      <c r="U5" s="7"/>
      <c r="V5" s="7"/>
      <c r="W5" s="8"/>
    </row>
    <row r="6" spans="1:40" ht="14.45" customHeight="1" x14ac:dyDescent="0.25">
      <c r="A6" s="4"/>
      <c r="B6" s="9" t="s">
        <v>1</v>
      </c>
      <c r="C6" s="20" t="s">
        <v>4</v>
      </c>
      <c r="D6" s="20" t="s">
        <v>5</v>
      </c>
      <c r="E6" s="30" t="s">
        <v>0</v>
      </c>
      <c r="F6" s="7"/>
      <c r="G6" s="7"/>
      <c r="H6" s="7"/>
      <c r="I6" s="7"/>
      <c r="J6" s="7"/>
      <c r="K6" s="7"/>
      <c r="L6" s="9" t="s">
        <v>1</v>
      </c>
      <c r="M6" s="20" t="s">
        <v>4</v>
      </c>
      <c r="N6" s="27" t="s">
        <v>5</v>
      </c>
      <c r="O6" s="19" t="s">
        <v>0</v>
      </c>
      <c r="P6" s="7"/>
      <c r="Q6" s="7"/>
      <c r="R6" s="7"/>
      <c r="S6" s="7"/>
      <c r="T6" s="7"/>
      <c r="U6" s="9" t="s">
        <v>1</v>
      </c>
      <c r="V6" s="20" t="s">
        <v>42</v>
      </c>
      <c r="W6" s="8"/>
      <c r="Y6" s="11" t="s">
        <v>1</v>
      </c>
      <c r="Z6" s="39">
        <v>0</v>
      </c>
      <c r="AA6" s="39">
        <v>1</v>
      </c>
      <c r="AB6" s="39">
        <v>2</v>
      </c>
      <c r="AC6" s="39">
        <v>3</v>
      </c>
      <c r="AD6" s="39">
        <v>4</v>
      </c>
      <c r="AE6" s="39">
        <v>5</v>
      </c>
      <c r="AF6" s="39">
        <v>6</v>
      </c>
      <c r="AG6" s="39">
        <v>7</v>
      </c>
      <c r="AH6" s="39">
        <v>8</v>
      </c>
      <c r="AI6" s="39">
        <v>9</v>
      </c>
      <c r="AJ6" s="39">
        <v>10</v>
      </c>
      <c r="AK6" s="39">
        <v>11</v>
      </c>
      <c r="AL6" s="39">
        <v>12</v>
      </c>
      <c r="AM6" s="39">
        <v>13</v>
      </c>
      <c r="AN6" s="39">
        <v>14</v>
      </c>
    </row>
    <row r="7" spans="1:40" x14ac:dyDescent="0.25">
      <c r="A7" s="4"/>
      <c r="B7" s="12">
        <v>0</v>
      </c>
      <c r="C7" s="24">
        <v>-50</v>
      </c>
      <c r="D7" s="24">
        <v>0.44800000000000001</v>
      </c>
      <c r="E7" s="26">
        <f>(D8-D7)/(C8-C7)</f>
        <v>-4.0000000000000001E-3</v>
      </c>
      <c r="F7" s="7"/>
      <c r="G7" s="7"/>
      <c r="H7" s="7"/>
      <c r="I7" s="7"/>
      <c r="J7" s="7"/>
      <c r="K7" s="7"/>
      <c r="L7" s="12">
        <v>0</v>
      </c>
      <c r="M7" s="25">
        <f>C7</f>
        <v>-50</v>
      </c>
      <c r="N7" s="28">
        <f t="shared" ref="N7:N12" si="0">N8-(M8-M7)*O7</f>
        <v>0.44800000000000001</v>
      </c>
      <c r="O7" s="18">
        <f>E7</f>
        <v>-4.0000000000000001E-3</v>
      </c>
      <c r="P7" s="7"/>
      <c r="Q7" s="7"/>
      <c r="R7" s="7"/>
      <c r="S7" s="7"/>
      <c r="T7" s="7"/>
      <c r="U7" s="34" t="s">
        <v>18</v>
      </c>
      <c r="V7" s="25">
        <f>C7</f>
        <v>-50</v>
      </c>
      <c r="W7" s="8"/>
      <c r="Y7" s="19" t="s">
        <v>4</v>
      </c>
      <c r="Z7" s="40" cm="1">
        <f t="array" ref="Z7:AN7">TRANSPOSE($C$7:$C$21)</f>
        <v>-50</v>
      </c>
      <c r="AA7" s="40">
        <v>-20</v>
      </c>
      <c r="AB7" s="40">
        <v>-10</v>
      </c>
      <c r="AC7" s="40">
        <v>-5</v>
      </c>
      <c r="AD7" s="40">
        <v>-3</v>
      </c>
      <c r="AE7" s="40">
        <v>-2</v>
      </c>
      <c r="AF7" s="40">
        <v>-1</v>
      </c>
      <c r="AG7" s="40">
        <v>0</v>
      </c>
      <c r="AH7" s="40">
        <v>1</v>
      </c>
      <c r="AI7" s="40">
        <v>2</v>
      </c>
      <c r="AJ7" s="40">
        <v>3</v>
      </c>
      <c r="AK7" s="40">
        <v>5</v>
      </c>
      <c r="AL7" s="40">
        <v>10</v>
      </c>
      <c r="AM7" s="40">
        <v>20</v>
      </c>
      <c r="AN7" s="40">
        <v>50</v>
      </c>
    </row>
    <row r="8" spans="1:40" x14ac:dyDescent="0.25">
      <c r="A8" s="4"/>
      <c r="B8" s="12">
        <v>1</v>
      </c>
      <c r="C8" s="24">
        <v>-20</v>
      </c>
      <c r="D8" s="24">
        <v>0.32800000000000001</v>
      </c>
      <c r="E8" s="26">
        <f t="shared" ref="E8:E20" si="1">(D9-D8)/(C9-C8)</f>
        <v>-8.0000000000000019E-3</v>
      </c>
      <c r="F8" s="7"/>
      <c r="G8" s="7"/>
      <c r="H8" s="7"/>
      <c r="I8" s="7"/>
      <c r="J8" s="7"/>
      <c r="K8" s="7"/>
      <c r="L8" s="12">
        <v>1</v>
      </c>
      <c r="M8" s="25">
        <f t="shared" ref="M8:M21" si="2">C8</f>
        <v>-20</v>
      </c>
      <c r="N8" s="28">
        <f t="shared" si="0"/>
        <v>0.32800000000000001</v>
      </c>
      <c r="O8" s="18">
        <f t="shared" ref="O8:O20" si="3">E8</f>
        <v>-8.0000000000000019E-3</v>
      </c>
      <c r="P8" s="7"/>
      <c r="Q8" s="7"/>
      <c r="R8" s="7"/>
      <c r="S8" s="7"/>
      <c r="T8" s="7"/>
      <c r="U8" s="34" t="s">
        <v>19</v>
      </c>
      <c r="V8" s="25">
        <f t="shared" ref="V8:V21" si="4">C8</f>
        <v>-20</v>
      </c>
      <c r="W8" s="8"/>
      <c r="Y8" s="19" t="s">
        <v>5</v>
      </c>
      <c r="Z8" s="40" cm="1">
        <f t="array" ref="Z8:AN8">TRANSPOSE($D$7:$D$21)</f>
        <v>0.44800000000000001</v>
      </c>
      <c r="AA8" s="40">
        <v>0.32800000000000001</v>
      </c>
      <c r="AB8" s="40">
        <v>0.248</v>
      </c>
      <c r="AC8" s="40">
        <v>0.19800000000000001</v>
      </c>
      <c r="AD8" s="40">
        <v>0.18200000000000002</v>
      </c>
      <c r="AE8" s="40">
        <v>0.17600000000000002</v>
      </c>
      <c r="AF8" s="40">
        <v>0.17200000000000001</v>
      </c>
      <c r="AG8" s="40">
        <v>0.17</v>
      </c>
      <c r="AH8" s="40">
        <v>0.16900000000000001</v>
      </c>
      <c r="AI8" s="40">
        <v>0.16700000000000001</v>
      </c>
      <c r="AJ8" s="40">
        <v>0.16400000000000001</v>
      </c>
      <c r="AK8" s="40">
        <v>0.156</v>
      </c>
      <c r="AL8" s="40">
        <v>0.13100000000000001</v>
      </c>
      <c r="AM8" s="40">
        <v>0.111</v>
      </c>
      <c r="AN8" s="40">
        <v>8.1000000000000003E-2</v>
      </c>
    </row>
    <row r="9" spans="1:40" x14ac:dyDescent="0.25">
      <c r="A9" s="4"/>
      <c r="B9" s="12">
        <v>2</v>
      </c>
      <c r="C9" s="24">
        <v>-10</v>
      </c>
      <c r="D9" s="24">
        <v>0.248</v>
      </c>
      <c r="E9" s="26">
        <f t="shared" si="1"/>
        <v>-9.9999999999999985E-3</v>
      </c>
      <c r="F9" s="7"/>
      <c r="G9" s="7"/>
      <c r="H9" s="7"/>
      <c r="I9" s="7"/>
      <c r="J9" s="7"/>
      <c r="K9" s="7"/>
      <c r="L9" s="12">
        <v>2</v>
      </c>
      <c r="M9" s="25">
        <f t="shared" si="2"/>
        <v>-10</v>
      </c>
      <c r="N9" s="28">
        <f t="shared" si="0"/>
        <v>0.248</v>
      </c>
      <c r="O9" s="18">
        <f t="shared" si="3"/>
        <v>-9.9999999999999985E-3</v>
      </c>
      <c r="P9" s="7"/>
      <c r="Q9" s="7"/>
      <c r="R9" s="7"/>
      <c r="S9" s="7"/>
      <c r="T9" s="7"/>
      <c r="U9" s="34" t="s">
        <v>20</v>
      </c>
      <c r="V9" s="25">
        <f t="shared" si="4"/>
        <v>-10</v>
      </c>
      <c r="W9" s="8"/>
    </row>
    <row r="10" spans="1:40" x14ac:dyDescent="0.25">
      <c r="A10" s="4"/>
      <c r="B10" s="12">
        <v>3</v>
      </c>
      <c r="C10" s="24">
        <v>-5</v>
      </c>
      <c r="D10" s="24">
        <v>0.19800000000000001</v>
      </c>
      <c r="E10" s="26">
        <f t="shared" si="1"/>
        <v>-7.9999999999999932E-3</v>
      </c>
      <c r="F10" s="7"/>
      <c r="G10" s="7"/>
      <c r="H10" s="7"/>
      <c r="I10" s="7"/>
      <c r="J10" s="7"/>
      <c r="K10" s="7"/>
      <c r="L10" s="12">
        <v>3</v>
      </c>
      <c r="M10" s="25">
        <f t="shared" si="2"/>
        <v>-5</v>
      </c>
      <c r="N10" s="28">
        <f t="shared" si="0"/>
        <v>0.19800000000000001</v>
      </c>
      <c r="O10" s="18">
        <f t="shared" si="3"/>
        <v>-7.9999999999999932E-3</v>
      </c>
      <c r="P10" s="7"/>
      <c r="Q10" s="7"/>
      <c r="R10" s="7"/>
      <c r="S10" s="7"/>
      <c r="T10" s="7"/>
      <c r="U10" s="34" t="s">
        <v>21</v>
      </c>
      <c r="V10" s="25">
        <f t="shared" si="4"/>
        <v>-5</v>
      </c>
      <c r="W10" s="8"/>
      <c r="Y10" s="10" t="s">
        <v>54</v>
      </c>
      <c r="Z10" s="43">
        <v>7</v>
      </c>
      <c r="AA10" s="10"/>
      <c r="AB10" s="10" t="s">
        <v>55</v>
      </c>
      <c r="AC10" s="43">
        <v>0</v>
      </c>
      <c r="AD10" s="10"/>
      <c r="AE10" s="10" t="s">
        <v>57</v>
      </c>
      <c r="AF10" s="43">
        <v>4</v>
      </c>
      <c r="AG10" s="51">
        <f>LEN(AC10)-IF(ISERROR(FIND(",",AC10)),0,FIND(",",AC10))</f>
        <v>1</v>
      </c>
      <c r="AH10" s="10"/>
      <c r="AI10" s="10" t="s">
        <v>56</v>
      </c>
      <c r="AJ10" s="43" t="str">
        <f>"0,000"</f>
        <v>0,000</v>
      </c>
      <c r="AK10" s="10"/>
      <c r="AL10" s="10" t="s">
        <v>57</v>
      </c>
      <c r="AM10" s="43">
        <v>1</v>
      </c>
      <c r="AN10" s="51">
        <f>LEN(AJ10)-IF(ISERROR(FIND(",",AJ10)),0,FIND(",",AJ10))+1</f>
        <v>4</v>
      </c>
    </row>
    <row r="11" spans="1:40" x14ac:dyDescent="0.25">
      <c r="A11" s="4"/>
      <c r="B11" s="12">
        <v>4</v>
      </c>
      <c r="C11" s="24">
        <v>-3</v>
      </c>
      <c r="D11" s="24">
        <v>0.18200000000000002</v>
      </c>
      <c r="E11" s="26">
        <f t="shared" si="1"/>
        <v>-6.0000000000000053E-3</v>
      </c>
      <c r="F11" s="7"/>
      <c r="G11" s="7"/>
      <c r="H11" s="7"/>
      <c r="I11" s="7"/>
      <c r="J11" s="7"/>
      <c r="K11" s="7"/>
      <c r="L11" s="12">
        <v>4</v>
      </c>
      <c r="M11" s="25">
        <f t="shared" si="2"/>
        <v>-3</v>
      </c>
      <c r="N11" s="28">
        <f t="shared" si="0"/>
        <v>0.18200000000000002</v>
      </c>
      <c r="O11" s="18">
        <f t="shared" si="3"/>
        <v>-6.0000000000000053E-3</v>
      </c>
      <c r="P11" s="7"/>
      <c r="Q11" s="7"/>
      <c r="R11" s="7"/>
      <c r="S11" s="7"/>
      <c r="T11" s="7"/>
      <c r="U11" s="34" t="s">
        <v>22</v>
      </c>
      <c r="V11" s="25">
        <f t="shared" si="4"/>
        <v>-3</v>
      </c>
      <c r="W11" s="8"/>
      <c r="Z11" s="41" t="str">
        <f t="shared" ref="Z11:AN11" si="5">TEXT(Z7,$AC$10)&amp;REPT(" ",$AF$10)</f>
        <v xml:space="preserve">-50    </v>
      </c>
      <c r="AA11" s="41" t="str">
        <f t="shared" si="5"/>
        <v xml:space="preserve">-20    </v>
      </c>
      <c r="AB11" s="41" t="str">
        <f t="shared" si="5"/>
        <v xml:space="preserve">-10    </v>
      </c>
      <c r="AC11" s="41" t="str">
        <f t="shared" si="5"/>
        <v xml:space="preserve">-5    </v>
      </c>
      <c r="AD11" s="41" t="str">
        <f t="shared" si="5"/>
        <v xml:space="preserve">-3    </v>
      </c>
      <c r="AE11" s="41" t="str">
        <f t="shared" si="5"/>
        <v xml:space="preserve">-2    </v>
      </c>
      <c r="AF11" s="41" t="str">
        <f t="shared" si="5"/>
        <v xml:space="preserve">-1    </v>
      </c>
      <c r="AG11" s="41" t="str">
        <f t="shared" si="5"/>
        <v xml:space="preserve">0    </v>
      </c>
      <c r="AH11" s="41" t="str">
        <f t="shared" si="5"/>
        <v xml:space="preserve">1    </v>
      </c>
      <c r="AI11" s="41" t="str">
        <f t="shared" si="5"/>
        <v xml:space="preserve">2    </v>
      </c>
      <c r="AJ11" s="41" t="str">
        <f t="shared" si="5"/>
        <v xml:space="preserve">3    </v>
      </c>
      <c r="AK11" s="41" t="str">
        <f t="shared" si="5"/>
        <v xml:space="preserve">5    </v>
      </c>
      <c r="AL11" s="41" t="str">
        <f t="shared" si="5"/>
        <v xml:space="preserve">10    </v>
      </c>
      <c r="AM11" s="41" t="str">
        <f t="shared" si="5"/>
        <v xml:space="preserve">20    </v>
      </c>
      <c r="AN11" s="41" t="str">
        <f t="shared" si="5"/>
        <v xml:space="preserve">50    </v>
      </c>
    </row>
    <row r="12" spans="1:40" x14ac:dyDescent="0.25">
      <c r="A12" s="4"/>
      <c r="B12" s="12">
        <v>5</v>
      </c>
      <c r="C12" s="24">
        <v>-2</v>
      </c>
      <c r="D12" s="24">
        <v>0.17600000000000002</v>
      </c>
      <c r="E12" s="26">
        <f t="shared" si="1"/>
        <v>-4.0000000000000036E-3</v>
      </c>
      <c r="F12" s="7"/>
      <c r="G12" s="7"/>
      <c r="H12" s="7"/>
      <c r="I12" s="7"/>
      <c r="J12" s="7"/>
      <c r="K12" s="7"/>
      <c r="L12" s="12">
        <v>5</v>
      </c>
      <c r="M12" s="25">
        <f t="shared" si="2"/>
        <v>-2</v>
      </c>
      <c r="N12" s="28">
        <f t="shared" si="0"/>
        <v>0.17600000000000002</v>
      </c>
      <c r="O12" s="18">
        <f t="shared" si="3"/>
        <v>-4.0000000000000036E-3</v>
      </c>
      <c r="P12" s="7"/>
      <c r="Q12" s="7"/>
      <c r="R12" s="7"/>
      <c r="S12" s="7"/>
      <c r="T12" s="7"/>
      <c r="U12" s="34" t="s">
        <v>23</v>
      </c>
      <c r="V12" s="25">
        <f t="shared" si="4"/>
        <v>-2</v>
      </c>
      <c r="W12" s="8"/>
      <c r="Z12" s="41" t="str">
        <f t="shared" ref="Z12:AN12" si="6">TEXT(Z8,$AJ$10)&amp;REPT(" ",$AM$10)</f>
        <v xml:space="preserve">0,448 </v>
      </c>
      <c r="AA12" s="41" t="str">
        <f t="shared" si="6"/>
        <v xml:space="preserve">0,328 </v>
      </c>
      <c r="AB12" s="41" t="str">
        <f t="shared" si="6"/>
        <v xml:space="preserve">0,248 </v>
      </c>
      <c r="AC12" s="41" t="str">
        <f t="shared" si="6"/>
        <v xml:space="preserve">0,198 </v>
      </c>
      <c r="AD12" s="41" t="str">
        <f t="shared" si="6"/>
        <v xml:space="preserve">0,182 </v>
      </c>
      <c r="AE12" s="41" t="str">
        <f t="shared" si="6"/>
        <v xml:space="preserve">0,176 </v>
      </c>
      <c r="AF12" s="41" t="str">
        <f t="shared" si="6"/>
        <v xml:space="preserve">0,172 </v>
      </c>
      <c r="AG12" s="41" t="str">
        <f t="shared" si="6"/>
        <v xml:space="preserve">0,170 </v>
      </c>
      <c r="AH12" s="41" t="str">
        <f t="shared" si="6"/>
        <v xml:space="preserve">0,169 </v>
      </c>
      <c r="AI12" s="41" t="str">
        <f t="shared" si="6"/>
        <v xml:space="preserve">0,167 </v>
      </c>
      <c r="AJ12" s="41" t="str">
        <f t="shared" si="6"/>
        <v xml:space="preserve">0,164 </v>
      </c>
      <c r="AK12" s="41" t="str">
        <f t="shared" si="6"/>
        <v xml:space="preserve">0,156 </v>
      </c>
      <c r="AL12" s="41" t="str">
        <f t="shared" si="6"/>
        <v xml:space="preserve">0,131 </v>
      </c>
      <c r="AM12" s="41" t="str">
        <f t="shared" si="6"/>
        <v xml:space="preserve">0,111 </v>
      </c>
      <c r="AN12" s="41" t="str">
        <f t="shared" si="6"/>
        <v xml:space="preserve">0,081 </v>
      </c>
    </row>
    <row r="13" spans="1:40" x14ac:dyDescent="0.25">
      <c r="A13" s="4"/>
      <c r="B13" s="12">
        <v>6</v>
      </c>
      <c r="C13" s="24">
        <v>-1</v>
      </c>
      <c r="D13" s="24">
        <v>0.17200000000000001</v>
      </c>
      <c r="E13" s="26">
        <f t="shared" si="1"/>
        <v>-2.0000000000000018E-3</v>
      </c>
      <c r="F13" s="7"/>
      <c r="G13" s="7"/>
      <c r="H13" s="7"/>
      <c r="I13" s="7"/>
      <c r="J13" s="7"/>
      <c r="K13" s="7"/>
      <c r="L13" s="12">
        <v>6</v>
      </c>
      <c r="M13" s="25">
        <f t="shared" si="2"/>
        <v>-1</v>
      </c>
      <c r="N13" s="28">
        <f>N14-(M14-M13)*O13</f>
        <v>0.17200000000000001</v>
      </c>
      <c r="O13" s="18">
        <f t="shared" si="3"/>
        <v>-2.0000000000000018E-3</v>
      </c>
      <c r="P13" s="7"/>
      <c r="Q13" s="7"/>
      <c r="R13" s="7"/>
      <c r="S13" s="7"/>
      <c r="T13" s="7"/>
      <c r="U13" s="34" t="s">
        <v>24</v>
      </c>
      <c r="V13" s="25">
        <f t="shared" si="4"/>
        <v>-1</v>
      </c>
      <c r="W13" s="8"/>
      <c r="Z13" s="42" t="str">
        <f>IF(ISERROR(FIND(",",Z11)),Z11,REPLACE(Z11,FIND(",",Z11),1,"."))</f>
        <v xml:space="preserve">-50    </v>
      </c>
      <c r="AA13" s="42" t="str">
        <f t="shared" ref="AA13:AN13" si="7">IF(ISERROR(FIND(",",AA11)),AA11,REPLACE(AA11,FIND(",",AA11),1,"."))</f>
        <v xml:space="preserve">-20    </v>
      </c>
      <c r="AB13" s="42" t="str">
        <f t="shared" si="7"/>
        <v xml:space="preserve">-10    </v>
      </c>
      <c r="AC13" s="42" t="str">
        <f t="shared" si="7"/>
        <v xml:space="preserve">-5    </v>
      </c>
      <c r="AD13" s="42" t="str">
        <f t="shared" si="7"/>
        <v xml:space="preserve">-3    </v>
      </c>
      <c r="AE13" s="42" t="str">
        <f t="shared" si="7"/>
        <v xml:space="preserve">-2    </v>
      </c>
      <c r="AF13" s="42" t="str">
        <f t="shared" si="7"/>
        <v xml:space="preserve">-1    </v>
      </c>
      <c r="AG13" s="42" t="str">
        <f t="shared" si="7"/>
        <v xml:space="preserve">0    </v>
      </c>
      <c r="AH13" s="42" t="str">
        <f t="shared" si="7"/>
        <v xml:space="preserve">1    </v>
      </c>
      <c r="AI13" s="42" t="str">
        <f t="shared" si="7"/>
        <v xml:space="preserve">2    </v>
      </c>
      <c r="AJ13" s="42" t="str">
        <f t="shared" si="7"/>
        <v xml:space="preserve">3    </v>
      </c>
      <c r="AK13" s="42" t="str">
        <f t="shared" si="7"/>
        <v xml:space="preserve">5    </v>
      </c>
      <c r="AL13" s="42" t="str">
        <f t="shared" si="7"/>
        <v xml:space="preserve">10    </v>
      </c>
      <c r="AM13" s="42" t="str">
        <f t="shared" si="7"/>
        <v xml:space="preserve">20    </v>
      </c>
      <c r="AN13" s="42" t="str">
        <f t="shared" si="7"/>
        <v xml:space="preserve">50    </v>
      </c>
    </row>
    <row r="14" spans="1:40" x14ac:dyDescent="0.25">
      <c r="A14" s="4"/>
      <c r="B14" s="12">
        <v>7</v>
      </c>
      <c r="C14" s="24">
        <v>0</v>
      </c>
      <c r="D14" s="24">
        <v>0.17</v>
      </c>
      <c r="E14" s="26">
        <f t="shared" si="1"/>
        <v>-1.0000000000000009E-3</v>
      </c>
      <c r="F14" s="7"/>
      <c r="G14" s="7"/>
      <c r="H14" s="7"/>
      <c r="I14" s="7"/>
      <c r="J14" s="7"/>
      <c r="K14" s="7"/>
      <c r="L14" s="12">
        <v>7</v>
      </c>
      <c r="M14" s="25">
        <f t="shared" si="2"/>
        <v>0</v>
      </c>
      <c r="N14" s="29">
        <f>D14</f>
        <v>0.17</v>
      </c>
      <c r="O14" s="18">
        <f t="shared" si="3"/>
        <v>-1.0000000000000009E-3</v>
      </c>
      <c r="P14" s="7"/>
      <c r="Q14" s="7"/>
      <c r="R14" s="7"/>
      <c r="S14" s="7"/>
      <c r="T14" s="7"/>
      <c r="U14" s="34" t="s">
        <v>25</v>
      </c>
      <c r="V14" s="25">
        <f t="shared" si="4"/>
        <v>0</v>
      </c>
      <c r="W14" s="8"/>
      <c r="Z14" s="42" t="str">
        <f>IF(ISERROR(FIND(",",Z12)),Z12,REPLACE(Z12,FIND(",",Z12),1,"."))</f>
        <v xml:space="preserve">0.448 </v>
      </c>
      <c r="AA14" s="42" t="str">
        <f t="shared" ref="AA14:AN14" si="8">IF(ISERROR(FIND(",",AA12)),AA12,REPLACE(AA12,FIND(",",AA12),1,"."))</f>
        <v xml:space="preserve">0.328 </v>
      </c>
      <c r="AB14" s="42" t="str">
        <f t="shared" si="8"/>
        <v xml:space="preserve">0.248 </v>
      </c>
      <c r="AC14" s="42" t="str">
        <f t="shared" si="8"/>
        <v xml:space="preserve">0.198 </v>
      </c>
      <c r="AD14" s="42" t="str">
        <f t="shared" si="8"/>
        <v xml:space="preserve">0.182 </v>
      </c>
      <c r="AE14" s="42" t="str">
        <f t="shared" si="8"/>
        <v xml:space="preserve">0.176 </v>
      </c>
      <c r="AF14" s="42" t="str">
        <f t="shared" si="8"/>
        <v xml:space="preserve">0.172 </v>
      </c>
      <c r="AG14" s="42" t="str">
        <f t="shared" si="8"/>
        <v xml:space="preserve">0.170 </v>
      </c>
      <c r="AH14" s="42" t="str">
        <f t="shared" si="8"/>
        <v xml:space="preserve">0.169 </v>
      </c>
      <c r="AI14" s="42" t="str">
        <f t="shared" si="8"/>
        <v xml:space="preserve">0.167 </v>
      </c>
      <c r="AJ14" s="42" t="str">
        <f t="shared" si="8"/>
        <v xml:space="preserve">0.164 </v>
      </c>
      <c r="AK14" s="42" t="str">
        <f t="shared" si="8"/>
        <v xml:space="preserve">0.156 </v>
      </c>
      <c r="AL14" s="42" t="str">
        <f t="shared" si="8"/>
        <v xml:space="preserve">0.131 </v>
      </c>
      <c r="AM14" s="42" t="str">
        <f t="shared" si="8"/>
        <v xml:space="preserve">0.111 </v>
      </c>
      <c r="AN14" s="42" t="str">
        <f t="shared" si="8"/>
        <v xml:space="preserve">0.081 </v>
      </c>
    </row>
    <row r="15" spans="1:40" x14ac:dyDescent="0.25">
      <c r="A15" s="4"/>
      <c r="B15" s="12">
        <v>8</v>
      </c>
      <c r="C15" s="24">
        <v>1</v>
      </c>
      <c r="D15" s="24">
        <v>0.16900000000000001</v>
      </c>
      <c r="E15" s="26">
        <f t="shared" si="1"/>
        <v>-2.0000000000000018E-3</v>
      </c>
      <c r="F15" s="7"/>
      <c r="G15" s="7"/>
      <c r="H15" s="7"/>
      <c r="I15" s="7"/>
      <c r="J15" s="7"/>
      <c r="K15" s="7"/>
      <c r="L15" s="12">
        <v>8</v>
      </c>
      <c r="M15" s="25">
        <f t="shared" si="2"/>
        <v>1</v>
      </c>
      <c r="N15" s="28">
        <f>N14+(M15-M14)*O14</f>
        <v>0.16900000000000001</v>
      </c>
      <c r="O15" s="18">
        <f t="shared" si="3"/>
        <v>-2.0000000000000018E-3</v>
      </c>
      <c r="P15" s="7"/>
      <c r="Q15" s="7"/>
      <c r="R15" s="7"/>
      <c r="S15" s="7"/>
      <c r="T15" s="7"/>
      <c r="U15" s="34" t="s">
        <v>26</v>
      </c>
      <c r="V15" s="25">
        <f t="shared" si="4"/>
        <v>1</v>
      </c>
      <c r="W15" s="8"/>
      <c r="Z15" s="44" t="str">
        <f>REPT(" ",$Z$10-LEN(Z13))&amp;Z13&amp;","</f>
        <v>-50    ,</v>
      </c>
      <c r="AA15" s="44" t="str">
        <f t="shared" ref="AA15:AM15" si="9">REPT(" ",$Z$10-LEN(AA13))&amp;AA13&amp;","</f>
        <v>-20    ,</v>
      </c>
      <c r="AB15" s="44" t="str">
        <f t="shared" si="9"/>
        <v>-10    ,</v>
      </c>
      <c r="AC15" s="44" t="str">
        <f t="shared" si="9"/>
        <v xml:space="preserve"> -5    ,</v>
      </c>
      <c r="AD15" s="44" t="str">
        <f t="shared" si="9"/>
        <v xml:space="preserve"> -3    ,</v>
      </c>
      <c r="AE15" s="44" t="str">
        <f t="shared" si="9"/>
        <v xml:space="preserve"> -2    ,</v>
      </c>
      <c r="AF15" s="44" t="str">
        <f t="shared" si="9"/>
        <v xml:space="preserve"> -1    ,</v>
      </c>
      <c r="AG15" s="44" t="str">
        <f t="shared" si="9"/>
        <v xml:space="preserve">  0    ,</v>
      </c>
      <c r="AH15" s="44" t="str">
        <f t="shared" si="9"/>
        <v xml:space="preserve">  1    ,</v>
      </c>
      <c r="AI15" s="44" t="str">
        <f t="shared" si="9"/>
        <v xml:space="preserve">  2    ,</v>
      </c>
      <c r="AJ15" s="44" t="str">
        <f t="shared" si="9"/>
        <v xml:space="preserve">  3    ,</v>
      </c>
      <c r="AK15" s="44" t="str">
        <f t="shared" si="9"/>
        <v xml:space="preserve">  5    ,</v>
      </c>
      <c r="AL15" s="44" t="str">
        <f t="shared" si="9"/>
        <v xml:space="preserve"> 10    ,</v>
      </c>
      <c r="AM15" s="44" t="str">
        <f t="shared" si="9"/>
        <v xml:space="preserve"> 20    ,</v>
      </c>
      <c r="AN15" s="44" t="str">
        <f>REPT(" ",$Z$10-LEN(AN13))&amp;AN13</f>
        <v xml:space="preserve"> 50    </v>
      </c>
    </row>
    <row r="16" spans="1:40" x14ac:dyDescent="0.25">
      <c r="A16" s="4"/>
      <c r="B16" s="12">
        <v>9</v>
      </c>
      <c r="C16" s="24">
        <v>2</v>
      </c>
      <c r="D16" s="24">
        <v>0.16700000000000001</v>
      </c>
      <c r="E16" s="26">
        <f t="shared" si="1"/>
        <v>-3.0000000000000027E-3</v>
      </c>
      <c r="F16" s="7"/>
      <c r="G16" s="7"/>
      <c r="H16" s="7"/>
      <c r="I16" s="7"/>
      <c r="J16" s="7"/>
      <c r="K16" s="7"/>
      <c r="L16" s="12">
        <v>9</v>
      </c>
      <c r="M16" s="25">
        <f t="shared" si="2"/>
        <v>2</v>
      </c>
      <c r="N16" s="28">
        <f>N15+(M16-M15)*O15</f>
        <v>0.16700000000000001</v>
      </c>
      <c r="O16" s="18">
        <f t="shared" si="3"/>
        <v>-3.0000000000000027E-3</v>
      </c>
      <c r="P16" s="7"/>
      <c r="Q16" s="7"/>
      <c r="R16" s="7"/>
      <c r="S16" s="7"/>
      <c r="T16" s="7"/>
      <c r="U16" s="34" t="s">
        <v>27</v>
      </c>
      <c r="V16" s="25">
        <f t="shared" si="4"/>
        <v>2</v>
      </c>
      <c r="W16" s="8"/>
      <c r="Z16" s="44" t="str">
        <f>REPT(" ",$Z$10-LEN(Z14))&amp;Z14&amp;","</f>
        <v xml:space="preserve"> 0.448 ,</v>
      </c>
      <c r="AA16" s="44" t="str">
        <f t="shared" ref="AA16:AM16" si="10">REPT(" ",$Z$10-LEN(AA14))&amp;AA14&amp;","</f>
        <v xml:space="preserve"> 0.328 ,</v>
      </c>
      <c r="AB16" s="44" t="str">
        <f t="shared" si="10"/>
        <v xml:space="preserve"> 0.248 ,</v>
      </c>
      <c r="AC16" s="44" t="str">
        <f t="shared" si="10"/>
        <v xml:space="preserve"> 0.198 ,</v>
      </c>
      <c r="AD16" s="44" t="str">
        <f t="shared" si="10"/>
        <v xml:space="preserve"> 0.182 ,</v>
      </c>
      <c r="AE16" s="44" t="str">
        <f t="shared" si="10"/>
        <v xml:space="preserve"> 0.176 ,</v>
      </c>
      <c r="AF16" s="44" t="str">
        <f t="shared" si="10"/>
        <v xml:space="preserve"> 0.172 ,</v>
      </c>
      <c r="AG16" s="44" t="str">
        <f t="shared" si="10"/>
        <v xml:space="preserve"> 0.170 ,</v>
      </c>
      <c r="AH16" s="44" t="str">
        <f t="shared" si="10"/>
        <v xml:space="preserve"> 0.169 ,</v>
      </c>
      <c r="AI16" s="44" t="str">
        <f t="shared" si="10"/>
        <v xml:space="preserve"> 0.167 ,</v>
      </c>
      <c r="AJ16" s="44" t="str">
        <f t="shared" si="10"/>
        <v xml:space="preserve"> 0.164 ,</v>
      </c>
      <c r="AK16" s="44" t="str">
        <f t="shared" si="10"/>
        <v xml:space="preserve"> 0.156 ,</v>
      </c>
      <c r="AL16" s="44" t="str">
        <f t="shared" si="10"/>
        <v xml:space="preserve"> 0.131 ,</v>
      </c>
      <c r="AM16" s="44" t="str">
        <f t="shared" si="10"/>
        <v xml:space="preserve"> 0.111 ,</v>
      </c>
      <c r="AN16" s="44" t="str">
        <f>REPT(" ",$Z$10-LEN(AN14))&amp;AN14</f>
        <v xml:space="preserve"> 0.081 </v>
      </c>
    </row>
    <row r="17" spans="1:40" x14ac:dyDescent="0.25">
      <c r="A17" s="4"/>
      <c r="B17" s="12">
        <v>10</v>
      </c>
      <c r="C17" s="24">
        <v>3</v>
      </c>
      <c r="D17" s="24">
        <v>0.16400000000000001</v>
      </c>
      <c r="E17" s="26">
        <f t="shared" si="1"/>
        <v>-4.0000000000000036E-3</v>
      </c>
      <c r="F17" s="7"/>
      <c r="G17" s="7"/>
      <c r="H17" s="7"/>
      <c r="I17" s="7"/>
      <c r="J17" s="7"/>
      <c r="K17" s="7"/>
      <c r="L17" s="12">
        <v>10</v>
      </c>
      <c r="M17" s="25">
        <f t="shared" si="2"/>
        <v>3</v>
      </c>
      <c r="N17" s="28">
        <f>N16+(M17-M16)*O16</f>
        <v>0.16400000000000001</v>
      </c>
      <c r="O17" s="18">
        <f t="shared" si="3"/>
        <v>-4.0000000000000036E-3</v>
      </c>
      <c r="P17" s="7"/>
      <c r="Q17" s="7"/>
      <c r="R17" s="7"/>
      <c r="S17" s="7"/>
      <c r="T17" s="7"/>
      <c r="U17" s="34" t="s">
        <v>8</v>
      </c>
      <c r="V17" s="25">
        <f t="shared" si="4"/>
        <v>3</v>
      </c>
      <c r="W17" s="8"/>
    </row>
    <row r="18" spans="1:40" ht="14.45" customHeight="1" x14ac:dyDescent="0.25">
      <c r="A18" s="4"/>
      <c r="B18" s="12">
        <v>11</v>
      </c>
      <c r="C18" s="24">
        <v>5</v>
      </c>
      <c r="D18" s="24">
        <v>0.156</v>
      </c>
      <c r="E18" s="26">
        <f t="shared" si="1"/>
        <v>-4.9999999999999992E-3</v>
      </c>
      <c r="F18" s="7"/>
      <c r="G18" s="7"/>
      <c r="H18" s="7"/>
      <c r="I18" s="7"/>
      <c r="J18" s="7"/>
      <c r="K18" s="7"/>
      <c r="L18" s="12">
        <v>11</v>
      </c>
      <c r="M18" s="25">
        <f t="shared" si="2"/>
        <v>5</v>
      </c>
      <c r="N18" s="28">
        <f t="shared" ref="N18:N20" si="11">N17+(M18-M17)*O17</f>
        <v>0.156</v>
      </c>
      <c r="O18" s="18">
        <f t="shared" si="3"/>
        <v>-4.9999999999999992E-3</v>
      </c>
      <c r="P18" s="7"/>
      <c r="Q18" s="7"/>
      <c r="R18" s="7"/>
      <c r="S18" s="7"/>
      <c r="T18" s="7"/>
      <c r="U18" s="34" t="s">
        <v>9</v>
      </c>
      <c r="V18" s="25">
        <f t="shared" si="4"/>
        <v>5</v>
      </c>
      <c r="W18" s="8"/>
      <c r="Y18" t="s">
        <v>58</v>
      </c>
    </row>
    <row r="19" spans="1:40" ht="14.45" customHeight="1" x14ac:dyDescent="0.25">
      <c r="A19" s="4"/>
      <c r="B19" s="12">
        <v>12</v>
      </c>
      <c r="C19" s="24">
        <v>10</v>
      </c>
      <c r="D19" s="24">
        <v>0.13100000000000001</v>
      </c>
      <c r="E19" s="26">
        <f t="shared" si="1"/>
        <v>-2.0000000000000005E-3</v>
      </c>
      <c r="F19" s="7"/>
      <c r="G19" s="7"/>
      <c r="H19" s="7"/>
      <c r="I19" s="7"/>
      <c r="J19" s="7"/>
      <c r="K19" s="7"/>
      <c r="L19" s="12">
        <v>12</v>
      </c>
      <c r="M19" s="25">
        <f t="shared" si="2"/>
        <v>10</v>
      </c>
      <c r="N19" s="28">
        <f t="shared" si="11"/>
        <v>0.13100000000000001</v>
      </c>
      <c r="O19" s="18">
        <f t="shared" si="3"/>
        <v>-2.0000000000000005E-3</v>
      </c>
      <c r="P19" s="7"/>
      <c r="Q19" s="7"/>
      <c r="R19" s="7"/>
      <c r="S19" s="7"/>
      <c r="T19" s="7"/>
      <c r="U19" s="34" t="s">
        <v>10</v>
      </c>
      <c r="V19" s="25">
        <f t="shared" si="4"/>
        <v>10</v>
      </c>
      <c r="W19" s="8"/>
      <c r="Y19" s="11" t="s">
        <v>1</v>
      </c>
      <c r="Z19" s="39">
        <v>0</v>
      </c>
      <c r="AA19" s="39">
        <v>1</v>
      </c>
      <c r="AB19" s="39">
        <v>2</v>
      </c>
      <c r="AC19" s="39">
        <v>3</v>
      </c>
      <c r="AD19" s="39">
        <v>4</v>
      </c>
      <c r="AE19" s="39">
        <v>5</v>
      </c>
      <c r="AF19" s="39">
        <v>6</v>
      </c>
      <c r="AG19" s="39">
        <v>7</v>
      </c>
      <c r="AH19" s="39">
        <v>8</v>
      </c>
      <c r="AI19" s="39">
        <v>9</v>
      </c>
      <c r="AJ19" s="39">
        <v>10</v>
      </c>
      <c r="AK19" s="39">
        <v>11</v>
      </c>
      <c r="AL19" s="39">
        <v>12</v>
      </c>
      <c r="AM19" s="39">
        <v>13</v>
      </c>
      <c r="AN19" s="39">
        <v>14</v>
      </c>
    </row>
    <row r="20" spans="1:40" ht="14.45" customHeight="1" x14ac:dyDescent="0.25">
      <c r="A20" s="4"/>
      <c r="B20" s="12">
        <v>13</v>
      </c>
      <c r="C20" s="24">
        <v>20</v>
      </c>
      <c r="D20" s="24">
        <v>0.111</v>
      </c>
      <c r="E20" s="26">
        <f t="shared" si="1"/>
        <v>-1E-3</v>
      </c>
      <c r="F20" s="7"/>
      <c r="G20" s="7"/>
      <c r="H20" s="7"/>
      <c r="I20" s="7"/>
      <c r="J20" s="7"/>
      <c r="K20" s="7"/>
      <c r="L20" s="12">
        <v>13</v>
      </c>
      <c r="M20" s="25">
        <f t="shared" si="2"/>
        <v>20</v>
      </c>
      <c r="N20" s="28">
        <f t="shared" si="11"/>
        <v>0.111</v>
      </c>
      <c r="O20" s="18">
        <f t="shared" si="3"/>
        <v>-1E-3</v>
      </c>
      <c r="P20" s="7"/>
      <c r="Q20" s="7"/>
      <c r="R20" s="7"/>
      <c r="S20" s="7"/>
      <c r="T20" s="7"/>
      <c r="U20" s="34" t="s">
        <v>11</v>
      </c>
      <c r="V20" s="25">
        <f t="shared" si="4"/>
        <v>20</v>
      </c>
      <c r="W20" s="8"/>
      <c r="Y20" s="19" t="s">
        <v>4</v>
      </c>
      <c r="Z20" s="45" t="str">
        <f>_xlfn.TEXTJOIN(,,Z15:AN15)</f>
        <v xml:space="preserve">-50    ,-20    ,-10    , -5    , -3    , -2    , -1    ,  0    ,  1    ,  2    ,  3    ,  5    , 10    , 20    , 50    </v>
      </c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7"/>
    </row>
    <row r="21" spans="1:40" ht="14.45" customHeight="1" x14ac:dyDescent="0.25">
      <c r="A21" s="4"/>
      <c r="B21" s="12">
        <v>14</v>
      </c>
      <c r="C21" s="24">
        <v>50</v>
      </c>
      <c r="D21" s="24">
        <v>8.1000000000000003E-2</v>
      </c>
      <c r="E21" s="13"/>
      <c r="F21" s="7"/>
      <c r="G21" s="7"/>
      <c r="H21" s="7"/>
      <c r="I21" s="7"/>
      <c r="J21" s="7"/>
      <c r="K21" s="7"/>
      <c r="L21" s="12">
        <v>14</v>
      </c>
      <c r="M21" s="25">
        <f t="shared" si="2"/>
        <v>50</v>
      </c>
      <c r="N21" s="28">
        <f>N20+(M21-M20)*O20</f>
        <v>8.1000000000000003E-2</v>
      </c>
      <c r="O21" s="17"/>
      <c r="P21" s="7"/>
      <c r="Q21" s="7"/>
      <c r="R21" s="7"/>
      <c r="S21" s="7"/>
      <c r="T21" s="7"/>
      <c r="U21" s="34" t="s">
        <v>12</v>
      </c>
      <c r="V21" s="25">
        <f t="shared" si="4"/>
        <v>50</v>
      </c>
      <c r="W21" s="8"/>
      <c r="Y21" s="19" t="s">
        <v>5</v>
      </c>
      <c r="Z21" s="45" t="str">
        <f>_xlfn.TEXTJOIN(,,Z16:AN16)</f>
        <v xml:space="preserve"> 0.448 , 0.328 , 0.248 , 0.198 , 0.182 , 0.176 , 0.172 , 0.170 , 0.169 , 0.167 , 0.164 , 0.156 , 0.131 , 0.111 , 0.081 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</row>
    <row r="22" spans="1:40" ht="14.45" customHeight="1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1:40" ht="14.45" customHeight="1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4" t="s">
        <v>28</v>
      </c>
      <c r="V23" s="25">
        <f>D7</f>
        <v>0.44800000000000001</v>
      </c>
      <c r="W23" s="8"/>
    </row>
    <row r="24" spans="1:40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4" t="s">
        <v>29</v>
      </c>
      <c r="V24" s="25">
        <f t="shared" ref="V24:V37" si="12">D8</f>
        <v>0.32800000000000001</v>
      </c>
      <c r="W24" s="8"/>
    </row>
    <row r="25" spans="1:40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4" t="s">
        <v>30</v>
      </c>
      <c r="V25" s="25">
        <f t="shared" si="12"/>
        <v>0.248</v>
      </c>
      <c r="W25" s="8"/>
    </row>
    <row r="26" spans="1:40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4" t="s">
        <v>31</v>
      </c>
      <c r="V26" s="25">
        <f t="shared" si="12"/>
        <v>0.19800000000000001</v>
      </c>
      <c r="W26" s="8"/>
    </row>
    <row r="27" spans="1:40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4" t="s">
        <v>32</v>
      </c>
      <c r="V27" s="25">
        <f t="shared" si="12"/>
        <v>0.18200000000000002</v>
      </c>
      <c r="W27" s="8"/>
    </row>
    <row r="28" spans="1:40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4" t="s">
        <v>33</v>
      </c>
      <c r="V28" s="25">
        <f t="shared" si="12"/>
        <v>0.17600000000000002</v>
      </c>
      <c r="W28" s="8"/>
    </row>
    <row r="29" spans="1:40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4" t="s">
        <v>34</v>
      </c>
      <c r="V29" s="25">
        <f t="shared" si="12"/>
        <v>0.17200000000000001</v>
      </c>
      <c r="W29" s="8"/>
    </row>
    <row r="30" spans="1:40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4" t="s">
        <v>35</v>
      </c>
      <c r="V30" s="25">
        <f t="shared" si="12"/>
        <v>0.17</v>
      </c>
      <c r="W30" s="8"/>
    </row>
    <row r="31" spans="1:40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4" t="s">
        <v>36</v>
      </c>
      <c r="V31" s="25">
        <f t="shared" si="12"/>
        <v>0.16900000000000001</v>
      </c>
      <c r="W31" s="8"/>
    </row>
    <row r="32" spans="1:40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4" t="s">
        <v>37</v>
      </c>
      <c r="V32" s="25">
        <f t="shared" si="12"/>
        <v>0.16700000000000001</v>
      </c>
      <c r="W32" s="8"/>
    </row>
    <row r="33" spans="1:23" x14ac:dyDescent="0.2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4" t="s">
        <v>13</v>
      </c>
      <c r="V33" s="25">
        <f t="shared" si="12"/>
        <v>0.16400000000000001</v>
      </c>
      <c r="W33" s="8"/>
    </row>
    <row r="34" spans="1:23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4" t="s">
        <v>14</v>
      </c>
      <c r="V34" s="25">
        <f t="shared" si="12"/>
        <v>0.156</v>
      </c>
      <c r="W34" s="8"/>
    </row>
    <row r="35" spans="1:23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4" t="s">
        <v>15</v>
      </c>
      <c r="V35" s="25">
        <f t="shared" si="12"/>
        <v>0.13100000000000001</v>
      </c>
      <c r="W35" s="8"/>
    </row>
    <row r="36" spans="1:23" x14ac:dyDescent="0.25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4" t="s">
        <v>16</v>
      </c>
      <c r="V36" s="25">
        <f t="shared" si="12"/>
        <v>0.111</v>
      </c>
      <c r="W36" s="8"/>
    </row>
    <row r="37" spans="1:23" x14ac:dyDescent="0.2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4" t="s">
        <v>17</v>
      </c>
      <c r="V37" s="25">
        <f t="shared" si="12"/>
        <v>8.1000000000000003E-2</v>
      </c>
      <c r="W37" s="8"/>
    </row>
    <row r="38" spans="1:23" x14ac:dyDescent="0.2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1:23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</row>
    <row r="40" spans="1:23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1:23" x14ac:dyDescent="0.2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</row>
    <row r="42" spans="1:23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x14ac:dyDescent="0.2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3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</row>
    <row r="45" spans="1:23" ht="14.9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/>
    </row>
  </sheetData>
  <mergeCells count="2">
    <mergeCell ref="C5:E5"/>
    <mergeCell ref="M5:O5"/>
  </mergeCells>
  <phoneticPr fontId="8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7F8-D726-49DB-8E79-61E588500F74}">
  <dimension ref="A1:BF45"/>
  <sheetViews>
    <sheetView zoomScaleNormal="100" workbookViewId="0">
      <selection activeCell="W2" sqref="W2"/>
    </sheetView>
  </sheetViews>
  <sheetFormatPr baseColWidth="10" defaultRowHeight="14.3" x14ac:dyDescent="0.25"/>
  <cols>
    <col min="1" max="1" width="1.375" customWidth="1"/>
    <col min="2" max="2" width="5.5" customWidth="1"/>
    <col min="3" max="5" width="11.125" customWidth="1"/>
    <col min="6" max="6" width="1.375" customWidth="1"/>
    <col min="7" max="10" width="11.125" customWidth="1"/>
    <col min="11" max="11" width="1.375" customWidth="1"/>
    <col min="12" max="12" width="5.5" customWidth="1"/>
    <col min="13" max="19" width="11.125" customWidth="1"/>
    <col min="20" max="22" width="1.375" customWidth="1"/>
    <col min="23" max="23" width="4" bestFit="1" customWidth="1"/>
    <col min="24" max="24" width="20" customWidth="1"/>
    <col min="25" max="25" width="53.375" customWidth="1"/>
    <col min="26" max="26" width="1.5" customWidth="1"/>
    <col min="27" max="41" width="7.125" customWidth="1"/>
    <col min="42" max="42" width="1.5" customWidth="1"/>
    <col min="43" max="57" width="7.125" customWidth="1"/>
    <col min="58" max="58" width="1.375" customWidth="1"/>
  </cols>
  <sheetData>
    <row r="1" spans="1:5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3.45" customHeight="1" x14ac:dyDescent="0.4">
      <c r="A2" s="4"/>
      <c r="B2" s="5" t="s">
        <v>43</v>
      </c>
      <c r="C2" s="6"/>
      <c r="D2" s="6"/>
      <c r="E2" s="6"/>
      <c r="F2" s="6"/>
      <c r="G2" s="6"/>
      <c r="H2" s="6"/>
      <c r="I2" s="6"/>
      <c r="J2" s="6"/>
      <c r="K2" s="6"/>
      <c r="L2" s="5"/>
      <c r="M2" s="6"/>
      <c r="N2" s="6"/>
      <c r="O2" s="6"/>
      <c r="P2" s="6"/>
      <c r="Q2" s="6"/>
      <c r="R2" s="6"/>
      <c r="S2" s="6"/>
      <c r="T2" s="8"/>
      <c r="V2" s="4"/>
      <c r="W2" s="5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5"/>
      <c r="AZ2" s="6"/>
      <c r="BA2" s="6"/>
      <c r="BB2" s="6"/>
      <c r="BC2" s="6"/>
      <c r="BD2" s="6"/>
      <c r="BE2" s="6"/>
      <c r="BF2" s="8"/>
    </row>
    <row r="3" spans="1:58" ht="5.95" customHeight="1" x14ac:dyDescent="0.2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V3" s="4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8"/>
    </row>
    <row r="4" spans="1:58" ht="14.45" customHeight="1" x14ac:dyDescent="0.25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V4" s="4"/>
      <c r="W4" s="52">
        <v>1</v>
      </c>
      <c r="X4" s="52">
        <v>2</v>
      </c>
      <c r="Y4" s="52">
        <v>3</v>
      </c>
      <c r="Z4" s="52"/>
      <c r="AA4" s="52">
        <v>5</v>
      </c>
      <c r="AB4" s="52">
        <v>6</v>
      </c>
      <c r="AC4" s="52">
        <v>7</v>
      </c>
      <c r="AD4" s="52">
        <v>8</v>
      </c>
      <c r="AE4" s="52">
        <v>9</v>
      </c>
      <c r="AF4" s="52">
        <v>10</v>
      </c>
      <c r="AG4" s="52">
        <v>11</v>
      </c>
      <c r="AH4" s="52">
        <v>12</v>
      </c>
      <c r="AI4" s="52">
        <v>13</v>
      </c>
      <c r="AJ4" s="52">
        <v>14</v>
      </c>
      <c r="AK4" s="52">
        <v>15</v>
      </c>
      <c r="AL4" s="52">
        <v>16</v>
      </c>
      <c r="AM4" s="52">
        <v>17</v>
      </c>
      <c r="AN4" s="52">
        <v>18</v>
      </c>
      <c r="AO4" s="52">
        <v>19</v>
      </c>
      <c r="AP4" s="52"/>
      <c r="AQ4" s="52">
        <v>21</v>
      </c>
      <c r="AR4" s="52">
        <v>22</v>
      </c>
      <c r="AS4" s="52">
        <v>23</v>
      </c>
      <c r="AT4" s="52">
        <v>24</v>
      </c>
      <c r="AU4" s="52">
        <v>25</v>
      </c>
      <c r="AV4" s="52">
        <v>26</v>
      </c>
      <c r="AW4" s="52">
        <v>27</v>
      </c>
      <c r="AX4" s="52">
        <v>28</v>
      </c>
      <c r="AY4" s="52">
        <v>29</v>
      </c>
      <c r="AZ4" s="52">
        <v>30</v>
      </c>
      <c r="BA4" s="52">
        <v>31</v>
      </c>
      <c r="BB4" s="52">
        <v>32</v>
      </c>
      <c r="BC4" s="52">
        <v>33</v>
      </c>
      <c r="BD4" s="52">
        <v>34</v>
      </c>
      <c r="BE4" s="52">
        <v>35</v>
      </c>
      <c r="BF4" s="8"/>
    </row>
    <row r="5" spans="1:58" ht="14.45" customHeight="1" x14ac:dyDescent="0.25">
      <c r="A5" s="4"/>
      <c r="B5" s="7"/>
      <c r="C5" s="53" t="s">
        <v>2</v>
      </c>
      <c r="D5" s="54"/>
      <c r="E5" s="54"/>
      <c r="F5" s="7"/>
      <c r="G5" s="7"/>
      <c r="H5" s="7"/>
      <c r="I5" s="7"/>
      <c r="J5" s="7"/>
      <c r="K5" s="7"/>
      <c r="L5" s="7"/>
      <c r="M5" s="53" t="s">
        <v>2</v>
      </c>
      <c r="N5" s="54"/>
      <c r="O5" s="54"/>
      <c r="P5" s="7"/>
      <c r="Q5" s="7"/>
      <c r="R5" s="7"/>
      <c r="S5" s="7"/>
      <c r="T5" s="8"/>
      <c r="V5" s="4"/>
      <c r="W5" s="35" t="s">
        <v>6</v>
      </c>
      <c r="X5" s="36" t="s">
        <v>39</v>
      </c>
      <c r="Y5" s="36" t="s">
        <v>7</v>
      </c>
      <c r="Z5" s="7"/>
      <c r="AA5" s="37" t="s">
        <v>18</v>
      </c>
      <c r="AB5" s="37" t="s">
        <v>19</v>
      </c>
      <c r="AC5" s="37" t="s">
        <v>20</v>
      </c>
      <c r="AD5" s="37" t="s">
        <v>21</v>
      </c>
      <c r="AE5" s="37" t="s">
        <v>22</v>
      </c>
      <c r="AF5" s="37" t="s">
        <v>23</v>
      </c>
      <c r="AG5" s="37" t="s">
        <v>24</v>
      </c>
      <c r="AH5" s="37" t="s">
        <v>25</v>
      </c>
      <c r="AI5" s="37" t="s">
        <v>26</v>
      </c>
      <c r="AJ5" s="37" t="s">
        <v>27</v>
      </c>
      <c r="AK5" s="37" t="s">
        <v>8</v>
      </c>
      <c r="AL5" s="37" t="s">
        <v>9</v>
      </c>
      <c r="AM5" s="37" t="s">
        <v>10</v>
      </c>
      <c r="AN5" s="37" t="s">
        <v>11</v>
      </c>
      <c r="AO5" s="37" t="s">
        <v>12</v>
      </c>
      <c r="AP5" s="7"/>
      <c r="AQ5" s="37" t="s">
        <v>28</v>
      </c>
      <c r="AR5" s="37" t="s">
        <v>29</v>
      </c>
      <c r="AS5" s="37" t="s">
        <v>30</v>
      </c>
      <c r="AT5" s="37" t="s">
        <v>31</v>
      </c>
      <c r="AU5" s="37" t="s">
        <v>32</v>
      </c>
      <c r="AV5" s="37" t="s">
        <v>33</v>
      </c>
      <c r="AW5" s="37" t="s">
        <v>34</v>
      </c>
      <c r="AX5" s="37" t="s">
        <v>35</v>
      </c>
      <c r="AY5" s="37" t="s">
        <v>36</v>
      </c>
      <c r="AZ5" s="37" t="s">
        <v>37</v>
      </c>
      <c r="BA5" s="37" t="s">
        <v>13</v>
      </c>
      <c r="BB5" s="37" t="s">
        <v>14</v>
      </c>
      <c r="BC5" s="37" t="s">
        <v>15</v>
      </c>
      <c r="BD5" s="37" t="s">
        <v>16</v>
      </c>
      <c r="BE5" s="37" t="s">
        <v>17</v>
      </c>
      <c r="BF5" s="8"/>
    </row>
    <row r="6" spans="1:58" ht="14.45" customHeight="1" x14ac:dyDescent="0.25">
      <c r="A6" s="4"/>
      <c r="B6" s="9" t="s">
        <v>1</v>
      </c>
      <c r="C6" s="20" t="s">
        <v>4</v>
      </c>
      <c r="D6" s="20" t="s">
        <v>5</v>
      </c>
      <c r="E6" s="30" t="s">
        <v>0</v>
      </c>
      <c r="F6" s="7"/>
      <c r="G6" s="7"/>
      <c r="H6" s="7"/>
      <c r="I6" s="7"/>
      <c r="J6" s="7"/>
      <c r="K6" s="7"/>
      <c r="L6" s="9" t="s">
        <v>1</v>
      </c>
      <c r="M6" s="20" t="s">
        <v>4</v>
      </c>
      <c r="N6" s="27" t="s">
        <v>5</v>
      </c>
      <c r="O6" s="19" t="s">
        <v>0</v>
      </c>
      <c r="P6" s="7"/>
      <c r="Q6" s="7"/>
      <c r="R6" s="7"/>
      <c r="S6" s="7"/>
      <c r="T6" s="8"/>
      <c r="V6" s="4"/>
      <c r="W6" s="48">
        <v>43</v>
      </c>
      <c r="X6" s="49" t="str">
        <f>VLOOKUP($W6,MK_GMS_Pro!$B$6:$AJ$65,X$4)</f>
        <v>Wirkung: MA-Motivation</v>
      </c>
      <c r="Y6" s="49" t="str">
        <f>VLOOKUP($W6,MK_GMS_Pro!$B$6:$AJ$65,Y$4)</f>
        <v>MA-Fluktuation</v>
      </c>
      <c r="Z6" s="50"/>
      <c r="AA6" s="50">
        <f>VLOOKUP($W6,MK_GMS_Pro!$B$6:$AJ$65,AA$4)</f>
        <v>-50</v>
      </c>
      <c r="AB6" s="50">
        <f>VLOOKUP($W6,MK_GMS_Pro!$B$6:$AJ$65,AB$4)</f>
        <v>-20</v>
      </c>
      <c r="AC6" s="50">
        <f>VLOOKUP($W6,MK_GMS_Pro!$B$6:$AJ$65,AC$4)</f>
        <v>-10</v>
      </c>
      <c r="AD6" s="50">
        <f>VLOOKUP($W6,MK_GMS_Pro!$B$6:$AJ$65,AD$4)</f>
        <v>-5</v>
      </c>
      <c r="AE6" s="50">
        <f>VLOOKUP($W6,MK_GMS_Pro!$B$6:$AJ$65,AE$4)</f>
        <v>-3</v>
      </c>
      <c r="AF6" s="50">
        <f>VLOOKUP($W6,MK_GMS_Pro!$B$6:$AJ$65,AF$4)</f>
        <v>-2</v>
      </c>
      <c r="AG6" s="50">
        <f>VLOOKUP($W6,MK_GMS_Pro!$B$6:$AJ$65,AG$4)</f>
        <v>-1</v>
      </c>
      <c r="AH6" s="50">
        <f>VLOOKUP($W6,MK_GMS_Pro!$B$6:$AJ$65,AH$4)</f>
        <v>0</v>
      </c>
      <c r="AI6" s="50">
        <f>VLOOKUP($W6,MK_GMS_Pro!$B$6:$AJ$65,AI$4)</f>
        <v>1</v>
      </c>
      <c r="AJ6" s="50">
        <f>VLOOKUP($W6,MK_GMS_Pro!$B$6:$AJ$65,AJ$4)</f>
        <v>2</v>
      </c>
      <c r="AK6" s="50">
        <f>VLOOKUP($W6,MK_GMS_Pro!$B$6:$AJ$65,AK$4)</f>
        <v>3</v>
      </c>
      <c r="AL6" s="50">
        <f>VLOOKUP($W6,MK_GMS_Pro!$B$6:$AJ$65,AL$4)</f>
        <v>5</v>
      </c>
      <c r="AM6" s="50">
        <f>VLOOKUP($W6,MK_GMS_Pro!$B$6:$AJ$65,AM$4)</f>
        <v>10</v>
      </c>
      <c r="AN6" s="50">
        <f>VLOOKUP($W6,MK_GMS_Pro!$B$6:$AJ$65,AN$4)</f>
        <v>20</v>
      </c>
      <c r="AO6" s="50">
        <f>VLOOKUP($W6,MK_GMS_Pro!$B$6:$AJ$65,AO$4)</f>
        <v>50</v>
      </c>
      <c r="AP6" s="50"/>
      <c r="AQ6" s="50">
        <f>VLOOKUP($W6,MK_GMS_Pro!$B$6:$AJ$65,AQ$4)</f>
        <v>0.44800000000000001</v>
      </c>
      <c r="AR6" s="50">
        <f>VLOOKUP($W6,MK_GMS_Pro!$B$6:$AJ$65,AR$4)</f>
        <v>0.32800000000000001</v>
      </c>
      <c r="AS6" s="50">
        <f>VLOOKUP($W6,MK_GMS_Pro!$B$6:$AJ$65,AS$4)</f>
        <v>0.248</v>
      </c>
      <c r="AT6" s="50">
        <f>VLOOKUP($W6,MK_GMS_Pro!$B$6:$AJ$65,AT$4)</f>
        <v>0.19800000000000001</v>
      </c>
      <c r="AU6" s="50">
        <f>VLOOKUP($W6,MK_GMS_Pro!$B$6:$AJ$65,AU$4)</f>
        <v>0.18200000000000002</v>
      </c>
      <c r="AV6" s="50">
        <f>VLOOKUP($W6,MK_GMS_Pro!$B$6:$AJ$65,AV$4)</f>
        <v>0.17600000000000002</v>
      </c>
      <c r="AW6" s="50">
        <f>VLOOKUP($W6,MK_GMS_Pro!$B$6:$AJ$65,AW$4)</f>
        <v>0.17200000000000001</v>
      </c>
      <c r="AX6" s="50">
        <f>VLOOKUP($W6,MK_GMS_Pro!$B$6:$AJ$65,AX$4)</f>
        <v>0.17</v>
      </c>
      <c r="AY6" s="50">
        <f>VLOOKUP($W6,MK_GMS_Pro!$B$6:$AJ$65,AY$4)</f>
        <v>0.16900000000000001</v>
      </c>
      <c r="AZ6" s="50">
        <f>VLOOKUP($W6,MK_GMS_Pro!$B$6:$AJ$65,AZ$4)</f>
        <v>0.16700000000000001</v>
      </c>
      <c r="BA6" s="50">
        <f>VLOOKUP($W6,MK_GMS_Pro!$B$6:$AJ$65,BA$4)</f>
        <v>0.16400000000000001</v>
      </c>
      <c r="BB6" s="50">
        <f>VLOOKUP($W6,MK_GMS_Pro!$B$6:$AJ$65,BB$4)</f>
        <v>0.156</v>
      </c>
      <c r="BC6" s="50">
        <f>VLOOKUP($W6,MK_GMS_Pro!$B$6:$AJ$65,BC$4)</f>
        <v>0.13100000000000001</v>
      </c>
      <c r="BD6" s="50">
        <f>VLOOKUP($W6,MK_GMS_Pro!$B$6:$AJ$65,BD$4)</f>
        <v>0.111</v>
      </c>
      <c r="BE6" s="50">
        <f>VLOOKUP($W6,MK_GMS_Pro!$B$6:$AJ$65,BE$4)</f>
        <v>8.1000000000000003E-2</v>
      </c>
      <c r="BF6" s="8"/>
    </row>
    <row r="7" spans="1:58" ht="14.95" thickBot="1" x14ac:dyDescent="0.3">
      <c r="A7" s="4"/>
      <c r="B7" s="12">
        <v>0</v>
      </c>
      <c r="C7" s="25" cm="1">
        <f t="array" ref="C7:C21">TRANSPOSE($AA$6:$AO$6)</f>
        <v>-50</v>
      </c>
      <c r="D7" s="25" cm="1">
        <f t="array" ref="D7:D21">TRANSPOSE($AQ$6:$BE$6)</f>
        <v>0.44800000000000001</v>
      </c>
      <c r="E7" s="26">
        <f>(D8-D7)/(C8-C7)</f>
        <v>-4.0000000000000001E-3</v>
      </c>
      <c r="F7" s="7"/>
      <c r="G7" s="7"/>
      <c r="H7" s="7"/>
      <c r="I7" s="7"/>
      <c r="J7" s="7"/>
      <c r="K7" s="7"/>
      <c r="L7" s="12">
        <v>0</v>
      </c>
      <c r="M7" s="25">
        <f>C7</f>
        <v>-50</v>
      </c>
      <c r="N7" s="28">
        <f t="shared" ref="N7:N12" si="0">N8-(M8-M7)*O7</f>
        <v>0.44800000000000001</v>
      </c>
      <c r="O7" s="18">
        <f>E7</f>
        <v>-4.0000000000000001E-3</v>
      </c>
      <c r="P7" s="7"/>
      <c r="Q7" s="7"/>
      <c r="R7" s="7"/>
      <c r="S7" s="7"/>
      <c r="T7" s="8"/>
      <c r="V7" s="14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6"/>
    </row>
    <row r="8" spans="1:58" x14ac:dyDescent="0.25">
      <c r="A8" s="4"/>
      <c r="B8" s="12">
        <v>1</v>
      </c>
      <c r="C8" s="25">
        <v>-20</v>
      </c>
      <c r="D8" s="25">
        <v>0.32800000000000001</v>
      </c>
      <c r="E8" s="26">
        <f t="shared" ref="E8:E20" si="1">(D9-D8)/(C9-C8)</f>
        <v>-8.0000000000000019E-3</v>
      </c>
      <c r="F8" s="7"/>
      <c r="G8" s="7"/>
      <c r="H8" s="7"/>
      <c r="I8" s="7"/>
      <c r="J8" s="7"/>
      <c r="K8" s="7"/>
      <c r="L8" s="12">
        <v>1</v>
      </c>
      <c r="M8" s="25">
        <f t="shared" ref="M8:M21" si="2">C8</f>
        <v>-20</v>
      </c>
      <c r="N8" s="28">
        <f t="shared" si="0"/>
        <v>0.32800000000000001</v>
      </c>
      <c r="O8" s="18">
        <f t="shared" ref="O8:O20" si="3">E8</f>
        <v>-8.0000000000000019E-3</v>
      </c>
      <c r="P8" s="7"/>
      <c r="Q8" s="7"/>
      <c r="R8" s="7"/>
      <c r="S8" s="7"/>
      <c r="T8" s="8"/>
    </row>
    <row r="9" spans="1:58" x14ac:dyDescent="0.25">
      <c r="A9" s="4"/>
      <c r="B9" s="12">
        <v>2</v>
      </c>
      <c r="C9" s="25">
        <v>-10</v>
      </c>
      <c r="D9" s="25">
        <v>0.248</v>
      </c>
      <c r="E9" s="26">
        <f t="shared" si="1"/>
        <v>-9.9999999999999985E-3</v>
      </c>
      <c r="F9" s="7"/>
      <c r="G9" s="7"/>
      <c r="H9" s="7"/>
      <c r="I9" s="7"/>
      <c r="J9" s="7"/>
      <c r="K9" s="7"/>
      <c r="L9" s="12">
        <v>2</v>
      </c>
      <c r="M9" s="25">
        <f t="shared" si="2"/>
        <v>-10</v>
      </c>
      <c r="N9" s="28">
        <f t="shared" si="0"/>
        <v>0.248</v>
      </c>
      <c r="O9" s="18">
        <f t="shared" si="3"/>
        <v>-9.9999999999999985E-3</v>
      </c>
      <c r="P9" s="7"/>
      <c r="Q9" s="7"/>
      <c r="R9" s="7"/>
      <c r="S9" s="7"/>
      <c r="T9" s="8"/>
    </row>
    <row r="10" spans="1:58" x14ac:dyDescent="0.25">
      <c r="A10" s="4"/>
      <c r="B10" s="12">
        <v>3</v>
      </c>
      <c r="C10" s="25">
        <v>-5</v>
      </c>
      <c r="D10" s="25">
        <v>0.19800000000000001</v>
      </c>
      <c r="E10" s="26">
        <f t="shared" si="1"/>
        <v>-7.9999999999999932E-3</v>
      </c>
      <c r="F10" s="7"/>
      <c r="G10" s="7"/>
      <c r="H10" s="7"/>
      <c r="I10" s="7"/>
      <c r="J10" s="7"/>
      <c r="K10" s="7"/>
      <c r="L10" s="12">
        <v>3</v>
      </c>
      <c r="M10" s="25">
        <f t="shared" si="2"/>
        <v>-5</v>
      </c>
      <c r="N10" s="28">
        <f t="shared" si="0"/>
        <v>0.19800000000000001</v>
      </c>
      <c r="O10" s="18">
        <f t="shared" si="3"/>
        <v>-7.9999999999999932E-3</v>
      </c>
      <c r="P10" s="7"/>
      <c r="Q10" s="7"/>
      <c r="R10" s="7"/>
      <c r="S10" s="7"/>
      <c r="T10" s="8"/>
    </row>
    <row r="11" spans="1:58" x14ac:dyDescent="0.25">
      <c r="A11" s="4"/>
      <c r="B11" s="12">
        <v>4</v>
      </c>
      <c r="C11" s="25">
        <v>-3</v>
      </c>
      <c r="D11" s="25">
        <v>0.18200000000000002</v>
      </c>
      <c r="E11" s="26">
        <f t="shared" si="1"/>
        <v>-6.0000000000000053E-3</v>
      </c>
      <c r="F11" s="7"/>
      <c r="G11" s="7"/>
      <c r="H11" s="7"/>
      <c r="I11" s="7"/>
      <c r="J11" s="7"/>
      <c r="K11" s="7"/>
      <c r="L11" s="12">
        <v>4</v>
      </c>
      <c r="M11" s="25">
        <f t="shared" si="2"/>
        <v>-3</v>
      </c>
      <c r="N11" s="28">
        <f t="shared" si="0"/>
        <v>0.18200000000000002</v>
      </c>
      <c r="O11" s="18">
        <f t="shared" si="3"/>
        <v>-6.0000000000000053E-3</v>
      </c>
      <c r="P11" s="7"/>
      <c r="Q11" s="7"/>
      <c r="R11" s="7"/>
      <c r="S11" s="7"/>
      <c r="T11" s="8"/>
    </row>
    <row r="12" spans="1:58" x14ac:dyDescent="0.25">
      <c r="A12" s="4"/>
      <c r="B12" s="12">
        <v>5</v>
      </c>
      <c r="C12" s="25">
        <v>-2</v>
      </c>
      <c r="D12" s="25">
        <v>0.17600000000000002</v>
      </c>
      <c r="E12" s="26">
        <f t="shared" si="1"/>
        <v>-4.0000000000000036E-3</v>
      </c>
      <c r="F12" s="7"/>
      <c r="G12" s="7"/>
      <c r="H12" s="7"/>
      <c r="I12" s="7"/>
      <c r="J12" s="7"/>
      <c r="K12" s="7"/>
      <c r="L12" s="12">
        <v>5</v>
      </c>
      <c r="M12" s="25">
        <f t="shared" si="2"/>
        <v>-2</v>
      </c>
      <c r="N12" s="28">
        <f t="shared" si="0"/>
        <v>0.17600000000000002</v>
      </c>
      <c r="O12" s="18">
        <f t="shared" si="3"/>
        <v>-4.0000000000000036E-3</v>
      </c>
      <c r="P12" s="7"/>
      <c r="Q12" s="7"/>
      <c r="R12" s="7"/>
      <c r="S12" s="7"/>
      <c r="T12" s="8"/>
    </row>
    <row r="13" spans="1:58" x14ac:dyDescent="0.25">
      <c r="A13" s="4"/>
      <c r="B13" s="12">
        <v>6</v>
      </c>
      <c r="C13" s="25">
        <v>-1</v>
      </c>
      <c r="D13" s="25">
        <v>0.17200000000000001</v>
      </c>
      <c r="E13" s="26">
        <f t="shared" si="1"/>
        <v>-2.0000000000000018E-3</v>
      </c>
      <c r="F13" s="7"/>
      <c r="G13" s="7"/>
      <c r="H13" s="7"/>
      <c r="I13" s="7"/>
      <c r="J13" s="7"/>
      <c r="K13" s="7"/>
      <c r="L13" s="12">
        <v>6</v>
      </c>
      <c r="M13" s="25">
        <f t="shared" si="2"/>
        <v>-1</v>
      </c>
      <c r="N13" s="28">
        <f>N14-(M14-M13)*O13</f>
        <v>0.17200000000000001</v>
      </c>
      <c r="O13" s="18">
        <f t="shared" si="3"/>
        <v>-2.0000000000000018E-3</v>
      </c>
      <c r="P13" s="7"/>
      <c r="Q13" s="7"/>
      <c r="R13" s="7"/>
      <c r="S13" s="7"/>
      <c r="T13" s="8"/>
    </row>
    <row r="14" spans="1:58" x14ac:dyDescent="0.25">
      <c r="A14" s="4"/>
      <c r="B14" s="12">
        <v>7</v>
      </c>
      <c r="C14" s="25">
        <v>0</v>
      </c>
      <c r="D14" s="25">
        <v>0.17</v>
      </c>
      <c r="E14" s="26">
        <f t="shared" si="1"/>
        <v>-1.0000000000000009E-3</v>
      </c>
      <c r="F14" s="7"/>
      <c r="G14" s="7"/>
      <c r="H14" s="7"/>
      <c r="I14" s="7"/>
      <c r="J14" s="7"/>
      <c r="K14" s="7"/>
      <c r="L14" s="12">
        <v>7</v>
      </c>
      <c r="M14" s="25">
        <f t="shared" si="2"/>
        <v>0</v>
      </c>
      <c r="N14" s="29">
        <f>D14</f>
        <v>0.17</v>
      </c>
      <c r="O14" s="18">
        <f t="shared" si="3"/>
        <v>-1.0000000000000009E-3</v>
      </c>
      <c r="P14" s="7"/>
      <c r="Q14" s="7"/>
      <c r="R14" s="7"/>
      <c r="S14" s="7"/>
      <c r="T14" s="8"/>
    </row>
    <row r="15" spans="1:58" x14ac:dyDescent="0.25">
      <c r="A15" s="4"/>
      <c r="B15" s="12">
        <v>8</v>
      </c>
      <c r="C15" s="25">
        <v>1</v>
      </c>
      <c r="D15" s="25">
        <v>0.16900000000000001</v>
      </c>
      <c r="E15" s="26">
        <f t="shared" si="1"/>
        <v>-2.0000000000000018E-3</v>
      </c>
      <c r="F15" s="7"/>
      <c r="G15" s="7"/>
      <c r="H15" s="7"/>
      <c r="I15" s="7"/>
      <c r="J15" s="7"/>
      <c r="K15" s="7"/>
      <c r="L15" s="12">
        <v>8</v>
      </c>
      <c r="M15" s="25">
        <f t="shared" si="2"/>
        <v>1</v>
      </c>
      <c r="N15" s="28">
        <f>N14+(M15-M14)*O14</f>
        <v>0.16900000000000001</v>
      </c>
      <c r="O15" s="18">
        <f t="shared" si="3"/>
        <v>-2.0000000000000018E-3</v>
      </c>
      <c r="P15" s="7"/>
      <c r="Q15" s="7"/>
      <c r="R15" s="7"/>
      <c r="S15" s="7"/>
      <c r="T15" s="8"/>
    </row>
    <row r="16" spans="1:58" x14ac:dyDescent="0.25">
      <c r="A16" s="4"/>
      <c r="B16" s="12">
        <v>9</v>
      </c>
      <c r="C16" s="25">
        <v>2</v>
      </c>
      <c r="D16" s="25">
        <v>0.16700000000000001</v>
      </c>
      <c r="E16" s="26">
        <f t="shared" si="1"/>
        <v>-3.0000000000000027E-3</v>
      </c>
      <c r="F16" s="7"/>
      <c r="G16" s="7"/>
      <c r="H16" s="7"/>
      <c r="I16" s="7"/>
      <c r="J16" s="7"/>
      <c r="K16" s="7"/>
      <c r="L16" s="12">
        <v>9</v>
      </c>
      <c r="M16" s="25">
        <f t="shared" si="2"/>
        <v>2</v>
      </c>
      <c r="N16" s="28">
        <f>N15+(M16-M15)*O15</f>
        <v>0.16700000000000001</v>
      </c>
      <c r="O16" s="18">
        <f t="shared" si="3"/>
        <v>-3.0000000000000027E-3</v>
      </c>
      <c r="P16" s="7"/>
      <c r="Q16" s="7"/>
      <c r="R16" s="7"/>
      <c r="S16" s="7"/>
      <c r="T16" s="8"/>
    </row>
    <row r="17" spans="1:20" x14ac:dyDescent="0.25">
      <c r="A17" s="4"/>
      <c r="B17" s="12">
        <v>10</v>
      </c>
      <c r="C17" s="25">
        <v>3</v>
      </c>
      <c r="D17" s="25">
        <v>0.16400000000000001</v>
      </c>
      <c r="E17" s="26">
        <f t="shared" si="1"/>
        <v>-4.0000000000000036E-3</v>
      </c>
      <c r="F17" s="7"/>
      <c r="G17" s="7"/>
      <c r="H17" s="7"/>
      <c r="I17" s="7"/>
      <c r="J17" s="7"/>
      <c r="K17" s="7"/>
      <c r="L17" s="12">
        <v>10</v>
      </c>
      <c r="M17" s="25">
        <f t="shared" si="2"/>
        <v>3</v>
      </c>
      <c r="N17" s="28">
        <f>N16+(M17-M16)*O16</f>
        <v>0.16400000000000001</v>
      </c>
      <c r="O17" s="18">
        <f t="shared" si="3"/>
        <v>-4.0000000000000036E-3</v>
      </c>
      <c r="P17" s="7"/>
      <c r="Q17" s="7"/>
      <c r="R17" s="7"/>
      <c r="S17" s="7"/>
      <c r="T17" s="8"/>
    </row>
    <row r="18" spans="1:20" ht="14.45" customHeight="1" x14ac:dyDescent="0.25">
      <c r="A18" s="4"/>
      <c r="B18" s="12">
        <v>11</v>
      </c>
      <c r="C18" s="25">
        <v>5</v>
      </c>
      <c r="D18" s="25">
        <v>0.156</v>
      </c>
      <c r="E18" s="26">
        <f t="shared" si="1"/>
        <v>-4.9999999999999992E-3</v>
      </c>
      <c r="F18" s="7"/>
      <c r="G18" s="7"/>
      <c r="H18" s="7"/>
      <c r="I18" s="7"/>
      <c r="J18" s="7"/>
      <c r="K18" s="7"/>
      <c r="L18" s="12">
        <v>11</v>
      </c>
      <c r="M18" s="25">
        <f t="shared" si="2"/>
        <v>5</v>
      </c>
      <c r="N18" s="28">
        <f t="shared" ref="N18:N20" si="4">N17+(M18-M17)*O17</f>
        <v>0.156</v>
      </c>
      <c r="O18" s="18">
        <f t="shared" si="3"/>
        <v>-4.9999999999999992E-3</v>
      </c>
      <c r="P18" s="7"/>
      <c r="Q18" s="7"/>
      <c r="R18" s="7"/>
      <c r="S18" s="7"/>
      <c r="T18" s="8"/>
    </row>
    <row r="19" spans="1:20" ht="14.45" customHeight="1" x14ac:dyDescent="0.25">
      <c r="A19" s="4"/>
      <c r="B19" s="12">
        <v>12</v>
      </c>
      <c r="C19" s="25">
        <v>10</v>
      </c>
      <c r="D19" s="25">
        <v>0.13100000000000001</v>
      </c>
      <c r="E19" s="26">
        <f t="shared" si="1"/>
        <v>-2.0000000000000005E-3</v>
      </c>
      <c r="F19" s="7"/>
      <c r="G19" s="7"/>
      <c r="H19" s="7"/>
      <c r="I19" s="7"/>
      <c r="J19" s="7"/>
      <c r="K19" s="7"/>
      <c r="L19" s="12">
        <v>12</v>
      </c>
      <c r="M19" s="25">
        <f t="shared" si="2"/>
        <v>10</v>
      </c>
      <c r="N19" s="28">
        <f t="shared" si="4"/>
        <v>0.13100000000000001</v>
      </c>
      <c r="O19" s="18">
        <f t="shared" si="3"/>
        <v>-2.0000000000000005E-3</v>
      </c>
      <c r="P19" s="7"/>
      <c r="Q19" s="7"/>
      <c r="R19" s="7"/>
      <c r="S19" s="7"/>
      <c r="T19" s="8"/>
    </row>
    <row r="20" spans="1:20" ht="14.45" customHeight="1" x14ac:dyDescent="0.25">
      <c r="A20" s="4"/>
      <c r="B20" s="12">
        <v>13</v>
      </c>
      <c r="C20" s="25">
        <v>20</v>
      </c>
      <c r="D20" s="25">
        <v>0.111</v>
      </c>
      <c r="E20" s="26">
        <f t="shared" si="1"/>
        <v>-1E-3</v>
      </c>
      <c r="F20" s="7"/>
      <c r="G20" s="7"/>
      <c r="H20" s="7"/>
      <c r="I20" s="7"/>
      <c r="J20" s="7"/>
      <c r="K20" s="7"/>
      <c r="L20" s="12">
        <v>13</v>
      </c>
      <c r="M20" s="25">
        <f t="shared" si="2"/>
        <v>20</v>
      </c>
      <c r="N20" s="28">
        <f t="shared" si="4"/>
        <v>0.111</v>
      </c>
      <c r="O20" s="18">
        <f t="shared" si="3"/>
        <v>-1E-3</v>
      </c>
      <c r="P20" s="7"/>
      <c r="Q20" s="7"/>
      <c r="R20" s="7"/>
      <c r="S20" s="7"/>
      <c r="T20" s="8"/>
    </row>
    <row r="21" spans="1:20" ht="14.45" customHeight="1" x14ac:dyDescent="0.25">
      <c r="A21" s="4"/>
      <c r="B21" s="12">
        <v>14</v>
      </c>
      <c r="C21" s="25">
        <v>50</v>
      </c>
      <c r="D21" s="25">
        <v>8.1000000000000003E-2</v>
      </c>
      <c r="E21" s="13"/>
      <c r="F21" s="7"/>
      <c r="G21" s="7"/>
      <c r="H21" s="7"/>
      <c r="I21" s="7"/>
      <c r="J21" s="7"/>
      <c r="K21" s="7"/>
      <c r="L21" s="12">
        <v>14</v>
      </c>
      <c r="M21" s="25">
        <f t="shared" si="2"/>
        <v>50</v>
      </c>
      <c r="N21" s="28">
        <f>N20+(M21-M20)*O20</f>
        <v>8.1000000000000003E-2</v>
      </c>
      <c r="O21" s="17"/>
      <c r="P21" s="7"/>
      <c r="Q21" s="7"/>
      <c r="R21" s="7"/>
      <c r="S21" s="7"/>
      <c r="T21" s="8"/>
    </row>
    <row r="22" spans="1:20" ht="14.45" customHeight="1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1:20" ht="14.45" customHeight="1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1:20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1:20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1:20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</row>
    <row r="27" spans="1:20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</row>
    <row r="28" spans="1:20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</row>
    <row r="29" spans="1:20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</row>
    <row r="30" spans="1:20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</row>
    <row r="31" spans="1:20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</row>
    <row r="32" spans="1:20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3" spans="1:20" x14ac:dyDescent="0.2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</row>
    <row r="34" spans="1:20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</row>
    <row r="35" spans="1:20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8"/>
    </row>
    <row r="36" spans="1:20" x14ac:dyDescent="0.25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</row>
    <row r="37" spans="1:20" x14ac:dyDescent="0.2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</row>
    <row r="38" spans="1:20" x14ac:dyDescent="0.2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</row>
    <row r="39" spans="1:20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</row>
    <row r="40" spans="1:20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</row>
    <row r="41" spans="1:20" x14ac:dyDescent="0.2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</row>
    <row r="42" spans="1:20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</row>
    <row r="43" spans="1:20" x14ac:dyDescent="0.2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8"/>
    </row>
    <row r="44" spans="1:20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</row>
    <row r="45" spans="1:20" ht="14.9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/>
    </row>
  </sheetData>
  <mergeCells count="2">
    <mergeCell ref="C5:E5"/>
    <mergeCell ref="M5:O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DBDF-0E5C-4BA2-9A46-F58F1D444A65}">
  <dimension ref="A1:AK66"/>
  <sheetViews>
    <sheetView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4" bestFit="1" customWidth="1"/>
    <col min="3" max="3" width="23.375" customWidth="1"/>
    <col min="4" max="4" width="53.375" customWidth="1"/>
    <col min="5" max="5" width="1.5" customWidth="1"/>
    <col min="6" max="20" width="7.125" customWidth="1"/>
    <col min="21" max="21" width="1.5" customWidth="1"/>
    <col min="22" max="36" width="7.125" customWidth="1"/>
    <col min="37" max="37" width="1.375" customWidth="1"/>
  </cols>
  <sheetData>
    <row r="1" spans="1:37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23.45" customHeight="1" x14ac:dyDescent="0.4">
      <c r="A2" s="4"/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/>
      <c r="AE2" s="6"/>
      <c r="AF2" s="6"/>
      <c r="AG2" s="6"/>
      <c r="AH2" s="6"/>
      <c r="AI2" s="6"/>
      <c r="AJ2" s="6"/>
      <c r="AK2" s="8"/>
    </row>
    <row r="3" spans="1:37" ht="5.95" customHeight="1" x14ac:dyDescent="0.25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</row>
    <row r="4" spans="1:37" ht="14.45" customHeight="1" x14ac:dyDescent="0.25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1:37" x14ac:dyDescent="0.25">
      <c r="A5" s="4"/>
      <c r="B5" s="35" t="s">
        <v>6</v>
      </c>
      <c r="C5" s="36" t="s">
        <v>39</v>
      </c>
      <c r="D5" s="36" t="s">
        <v>7</v>
      </c>
      <c r="E5" s="7"/>
      <c r="F5" s="37" t="s">
        <v>18</v>
      </c>
      <c r="G5" s="37" t="s">
        <v>19</v>
      </c>
      <c r="H5" s="37" t="s">
        <v>20</v>
      </c>
      <c r="I5" s="37" t="s">
        <v>21</v>
      </c>
      <c r="J5" s="37" t="s">
        <v>22</v>
      </c>
      <c r="K5" s="37" t="s">
        <v>23</v>
      </c>
      <c r="L5" s="37" t="s">
        <v>24</v>
      </c>
      <c r="M5" s="37" t="s">
        <v>25</v>
      </c>
      <c r="N5" s="37" t="s">
        <v>26</v>
      </c>
      <c r="O5" s="37" t="s">
        <v>27</v>
      </c>
      <c r="P5" s="37" t="s">
        <v>8</v>
      </c>
      <c r="Q5" s="37" t="s">
        <v>9</v>
      </c>
      <c r="R5" s="37" t="s">
        <v>10</v>
      </c>
      <c r="S5" s="37" t="s">
        <v>11</v>
      </c>
      <c r="T5" s="37" t="s">
        <v>12</v>
      </c>
      <c r="U5" s="7"/>
      <c r="V5" s="37" t="s">
        <v>28</v>
      </c>
      <c r="W5" s="37" t="s">
        <v>29</v>
      </c>
      <c r="X5" s="37" t="s">
        <v>30</v>
      </c>
      <c r="Y5" s="37" t="s">
        <v>31</v>
      </c>
      <c r="Z5" s="37" t="s">
        <v>32</v>
      </c>
      <c r="AA5" s="37" t="s">
        <v>33</v>
      </c>
      <c r="AB5" s="37" t="s">
        <v>34</v>
      </c>
      <c r="AC5" s="37" t="s">
        <v>35</v>
      </c>
      <c r="AD5" s="37" t="s">
        <v>36</v>
      </c>
      <c r="AE5" s="37" t="s">
        <v>37</v>
      </c>
      <c r="AF5" s="37" t="s">
        <v>13</v>
      </c>
      <c r="AG5" s="37" t="s">
        <v>14</v>
      </c>
      <c r="AH5" s="37" t="s">
        <v>15</v>
      </c>
      <c r="AI5" s="37" t="s">
        <v>16</v>
      </c>
      <c r="AJ5" s="37" t="s">
        <v>17</v>
      </c>
      <c r="AK5" s="8"/>
    </row>
    <row r="6" spans="1:37" x14ac:dyDescent="0.25">
      <c r="A6" s="4"/>
      <c r="B6" s="23">
        <v>1</v>
      </c>
      <c r="C6" s="21" t="s">
        <v>38</v>
      </c>
      <c r="D6" s="21" t="s">
        <v>97</v>
      </c>
      <c r="E6" s="21"/>
      <c r="F6" s="32">
        <v>0</v>
      </c>
      <c r="G6" s="32">
        <v>0.25</v>
      </c>
      <c r="H6" s="32">
        <v>0.5</v>
      </c>
      <c r="I6" s="32">
        <v>0.75</v>
      </c>
      <c r="J6" s="32">
        <v>1</v>
      </c>
      <c r="K6" s="32">
        <v>1.4</v>
      </c>
      <c r="L6" s="32">
        <v>1.8</v>
      </c>
      <c r="M6" s="32">
        <v>2.2000000000000002</v>
      </c>
      <c r="N6" s="32">
        <v>2.6</v>
      </c>
      <c r="O6" s="32">
        <v>3</v>
      </c>
      <c r="P6" s="32">
        <v>3.5</v>
      </c>
      <c r="Q6" s="32">
        <v>4</v>
      </c>
      <c r="R6" s="32">
        <v>5</v>
      </c>
      <c r="S6" s="32">
        <v>10</v>
      </c>
      <c r="T6" s="32">
        <v>20</v>
      </c>
      <c r="U6" s="21"/>
      <c r="V6" s="32">
        <v>0</v>
      </c>
      <c r="W6" s="32">
        <v>0.2</v>
      </c>
      <c r="X6" s="32">
        <v>0.375</v>
      </c>
      <c r="Y6" s="32">
        <v>0.52500000000000002</v>
      </c>
      <c r="Z6" s="32">
        <v>0.65</v>
      </c>
      <c r="AA6" s="32">
        <v>0.81</v>
      </c>
      <c r="AB6" s="32">
        <v>0.95400000000000007</v>
      </c>
      <c r="AC6" s="32">
        <v>1.0820000000000001</v>
      </c>
      <c r="AD6" s="32">
        <v>1.194</v>
      </c>
      <c r="AE6" s="32">
        <v>1.29</v>
      </c>
      <c r="AF6" s="32">
        <v>1.3900000000000001</v>
      </c>
      <c r="AG6" s="32">
        <v>1.4700000000000002</v>
      </c>
      <c r="AH6" s="32">
        <v>1.6100000000000003</v>
      </c>
      <c r="AI6" s="32">
        <v>2.2100000000000004</v>
      </c>
      <c r="AJ6" s="32">
        <v>3.2100000000000004</v>
      </c>
      <c r="AK6" s="8"/>
    </row>
    <row r="7" spans="1:37" x14ac:dyDescent="0.25">
      <c r="A7" s="4"/>
      <c r="B7" s="23">
        <f>B6+1</f>
        <v>2</v>
      </c>
      <c r="C7" s="21" t="s">
        <v>38</v>
      </c>
      <c r="D7" s="21" t="s">
        <v>98</v>
      </c>
      <c r="E7" s="21"/>
      <c r="F7" s="32">
        <v>0</v>
      </c>
      <c r="G7" s="32">
        <v>0.2</v>
      </c>
      <c r="H7" s="32">
        <v>0.4</v>
      </c>
      <c r="I7" s="32">
        <v>0.6</v>
      </c>
      <c r="J7" s="32">
        <v>0.8</v>
      </c>
      <c r="K7" s="32">
        <v>1</v>
      </c>
      <c r="L7" s="32">
        <v>1.3</v>
      </c>
      <c r="M7" s="32">
        <v>1.6</v>
      </c>
      <c r="N7" s="32">
        <v>2</v>
      </c>
      <c r="O7" s="32">
        <v>2.4</v>
      </c>
      <c r="P7" s="32">
        <v>2.8</v>
      </c>
      <c r="Q7" s="32">
        <v>3.4</v>
      </c>
      <c r="R7" s="32">
        <v>4</v>
      </c>
      <c r="S7" s="32">
        <v>8</v>
      </c>
      <c r="T7" s="32">
        <v>16</v>
      </c>
      <c r="U7" s="21"/>
      <c r="V7" s="32">
        <v>0</v>
      </c>
      <c r="W7" s="32">
        <v>0.16000000000000003</v>
      </c>
      <c r="X7" s="32">
        <v>0.30000000000000004</v>
      </c>
      <c r="Y7" s="32">
        <v>0.42000000000000004</v>
      </c>
      <c r="Z7" s="32">
        <v>0.52</v>
      </c>
      <c r="AA7" s="32">
        <v>0.6</v>
      </c>
      <c r="AB7" s="32">
        <v>0.70799999999999996</v>
      </c>
      <c r="AC7" s="32">
        <v>0.80399999999999994</v>
      </c>
      <c r="AD7" s="32">
        <v>0.91599999999999993</v>
      </c>
      <c r="AE7" s="32">
        <v>1.012</v>
      </c>
      <c r="AF7" s="32">
        <v>1.0920000000000001</v>
      </c>
      <c r="AG7" s="32">
        <v>1.1880000000000002</v>
      </c>
      <c r="AH7" s="32">
        <v>1.2720000000000002</v>
      </c>
      <c r="AI7" s="32">
        <v>1.7520000000000002</v>
      </c>
      <c r="AJ7" s="32">
        <v>2.5520000000000005</v>
      </c>
      <c r="AK7" s="8"/>
    </row>
    <row r="8" spans="1:37" x14ac:dyDescent="0.25">
      <c r="A8" s="4"/>
      <c r="B8" s="23">
        <f t="shared" ref="B8:B65" si="0">B7+1</f>
        <v>3</v>
      </c>
      <c r="C8" s="21" t="s">
        <v>38</v>
      </c>
      <c r="D8" s="21" t="s">
        <v>99</v>
      </c>
      <c r="E8" s="21"/>
      <c r="F8" s="31">
        <v>0</v>
      </c>
      <c r="G8" s="31">
        <v>4</v>
      </c>
      <c r="H8" s="31">
        <v>5</v>
      </c>
      <c r="I8" s="31">
        <v>8</v>
      </c>
      <c r="J8" s="31">
        <v>10</v>
      </c>
      <c r="K8" s="31">
        <v>11.8</v>
      </c>
      <c r="L8" s="31">
        <v>12.2</v>
      </c>
      <c r="M8" s="31">
        <v>16.8</v>
      </c>
      <c r="N8" s="31">
        <v>17.2</v>
      </c>
      <c r="O8" s="31">
        <v>20</v>
      </c>
      <c r="P8" s="31">
        <v>30</v>
      </c>
      <c r="Q8" s="31">
        <v>40</v>
      </c>
      <c r="R8" s="31">
        <v>50</v>
      </c>
      <c r="S8" s="31">
        <v>80</v>
      </c>
      <c r="T8" s="31">
        <v>120</v>
      </c>
      <c r="U8" s="21"/>
      <c r="V8" s="32">
        <v>90</v>
      </c>
      <c r="W8" s="32">
        <v>100</v>
      </c>
      <c r="X8" s="32">
        <v>102.5</v>
      </c>
      <c r="Y8" s="32">
        <v>109.7</v>
      </c>
      <c r="Z8" s="32">
        <v>114.10000000000001</v>
      </c>
      <c r="AA8" s="32">
        <v>117.70000000000002</v>
      </c>
      <c r="AB8" s="32">
        <v>123.69999999999999</v>
      </c>
      <c r="AC8" s="32">
        <v>135.19999999999999</v>
      </c>
      <c r="AD8" s="32">
        <v>142.39999999999998</v>
      </c>
      <c r="AE8" s="32">
        <v>147.99999999999997</v>
      </c>
      <c r="AF8" s="32">
        <v>165.99999999999997</v>
      </c>
      <c r="AG8" s="32">
        <v>180.99999999999997</v>
      </c>
      <c r="AH8" s="32">
        <v>193.99999999999997</v>
      </c>
      <c r="AI8" s="32">
        <v>226.99999999999997</v>
      </c>
      <c r="AJ8" s="32">
        <v>267</v>
      </c>
      <c r="AK8" s="8"/>
    </row>
    <row r="9" spans="1:37" x14ac:dyDescent="0.25">
      <c r="A9" s="4"/>
      <c r="B9" s="23">
        <f t="shared" si="0"/>
        <v>4</v>
      </c>
      <c r="C9" s="21" t="s">
        <v>38</v>
      </c>
      <c r="D9" s="21" t="s">
        <v>100</v>
      </c>
      <c r="E9" s="21"/>
      <c r="F9" s="31">
        <v>0</v>
      </c>
      <c r="G9" s="31">
        <v>4</v>
      </c>
      <c r="H9" s="31">
        <v>8</v>
      </c>
      <c r="I9" s="31">
        <v>12</v>
      </c>
      <c r="J9" s="31">
        <v>16</v>
      </c>
      <c r="K9" s="31">
        <v>20</v>
      </c>
      <c r="L9" s="31">
        <v>24</v>
      </c>
      <c r="M9" s="31">
        <v>28</v>
      </c>
      <c r="N9" s="31">
        <v>32</v>
      </c>
      <c r="O9" s="31">
        <v>36</v>
      </c>
      <c r="P9" s="31">
        <v>42</v>
      </c>
      <c r="Q9" s="31">
        <v>50</v>
      </c>
      <c r="R9" s="31">
        <v>75</v>
      </c>
      <c r="S9" s="31">
        <v>100</v>
      </c>
      <c r="T9" s="31">
        <v>160</v>
      </c>
      <c r="U9" s="21"/>
      <c r="V9" s="32">
        <v>90</v>
      </c>
      <c r="W9" s="32">
        <v>100</v>
      </c>
      <c r="X9" s="32">
        <v>110</v>
      </c>
      <c r="Y9" s="32">
        <v>119.6</v>
      </c>
      <c r="Z9" s="32">
        <v>128.79999999999998</v>
      </c>
      <c r="AA9" s="32">
        <v>137.6</v>
      </c>
      <c r="AB9" s="32">
        <v>146</v>
      </c>
      <c r="AC9" s="32">
        <v>154</v>
      </c>
      <c r="AD9" s="32">
        <v>161.6</v>
      </c>
      <c r="AE9" s="32">
        <v>168.79999999999998</v>
      </c>
      <c r="AF9" s="32">
        <v>178.99999999999997</v>
      </c>
      <c r="AG9" s="32">
        <v>191.79999999999998</v>
      </c>
      <c r="AH9" s="32">
        <v>229.29999999999998</v>
      </c>
      <c r="AI9" s="32">
        <v>259.29999999999995</v>
      </c>
      <c r="AJ9" s="32">
        <v>319.29999999999995</v>
      </c>
      <c r="AK9" s="8"/>
    </row>
    <row r="10" spans="1:37" x14ac:dyDescent="0.25">
      <c r="A10" s="4"/>
      <c r="B10" s="23">
        <f t="shared" si="0"/>
        <v>5</v>
      </c>
      <c r="C10" s="21" t="s">
        <v>38</v>
      </c>
      <c r="D10" s="21" t="s">
        <v>102</v>
      </c>
      <c r="E10" s="21"/>
      <c r="F10" s="31">
        <v>0</v>
      </c>
      <c r="G10" s="31">
        <v>3</v>
      </c>
      <c r="H10" s="31">
        <v>6</v>
      </c>
      <c r="I10" s="31">
        <v>9</v>
      </c>
      <c r="J10" s="31">
        <v>12</v>
      </c>
      <c r="K10" s="31">
        <v>15</v>
      </c>
      <c r="L10" s="31">
        <v>18</v>
      </c>
      <c r="M10" s="31">
        <v>21</v>
      </c>
      <c r="N10" s="31">
        <v>24</v>
      </c>
      <c r="O10" s="31">
        <v>28</v>
      </c>
      <c r="P10" s="31">
        <v>32</v>
      </c>
      <c r="Q10" s="31">
        <v>36</v>
      </c>
      <c r="R10" s="31">
        <v>50</v>
      </c>
      <c r="S10" s="31">
        <v>80</v>
      </c>
      <c r="T10" s="31">
        <v>120</v>
      </c>
      <c r="U10" s="21"/>
      <c r="V10" s="32">
        <v>92.5</v>
      </c>
      <c r="W10" s="32">
        <v>100</v>
      </c>
      <c r="X10" s="32">
        <v>107.5</v>
      </c>
      <c r="Y10" s="32">
        <v>114.7</v>
      </c>
      <c r="Z10" s="32">
        <v>121.60000000000001</v>
      </c>
      <c r="AA10" s="32">
        <v>128.20000000000002</v>
      </c>
      <c r="AB10" s="32">
        <v>134.50000000000003</v>
      </c>
      <c r="AC10" s="32">
        <v>140.50000000000003</v>
      </c>
      <c r="AD10" s="32">
        <v>146.20000000000002</v>
      </c>
      <c r="AE10" s="32">
        <v>153.4</v>
      </c>
      <c r="AF10" s="32">
        <v>160.20000000000002</v>
      </c>
      <c r="AG10" s="32">
        <v>166.60000000000002</v>
      </c>
      <c r="AH10" s="32">
        <v>187.60000000000002</v>
      </c>
      <c r="AI10" s="32">
        <v>223.60000000000002</v>
      </c>
      <c r="AJ10" s="32">
        <v>263.60000000000002</v>
      </c>
      <c r="AK10" s="8"/>
    </row>
    <row r="11" spans="1:37" x14ac:dyDescent="0.25">
      <c r="A11" s="4"/>
      <c r="B11" s="23">
        <f>B10+1</f>
        <v>6</v>
      </c>
      <c r="C11" s="21" t="s">
        <v>38</v>
      </c>
      <c r="D11" s="21" t="s">
        <v>40</v>
      </c>
      <c r="E11" s="21"/>
      <c r="F11" s="32">
        <v>90</v>
      </c>
      <c r="G11" s="32">
        <v>100</v>
      </c>
      <c r="H11" s="32">
        <v>102</v>
      </c>
      <c r="I11" s="32">
        <v>105</v>
      </c>
      <c r="J11" s="32">
        <v>109</v>
      </c>
      <c r="K11" s="32">
        <v>114</v>
      </c>
      <c r="L11" s="32">
        <v>120</v>
      </c>
      <c r="M11" s="32">
        <v>127</v>
      </c>
      <c r="N11" s="32">
        <v>135</v>
      </c>
      <c r="O11" s="32">
        <v>144</v>
      </c>
      <c r="P11" s="32">
        <v>154</v>
      </c>
      <c r="Q11" s="32">
        <v>166</v>
      </c>
      <c r="R11" s="32">
        <v>190</v>
      </c>
      <c r="S11" s="32">
        <v>240</v>
      </c>
      <c r="T11" s="32">
        <v>400</v>
      </c>
      <c r="U11" s="21"/>
      <c r="V11" s="32">
        <v>92.5</v>
      </c>
      <c r="W11" s="32">
        <v>100</v>
      </c>
      <c r="X11" s="32">
        <v>100.5</v>
      </c>
      <c r="Y11" s="32">
        <v>101.4</v>
      </c>
      <c r="Z11" s="32">
        <v>102.80000000000001</v>
      </c>
      <c r="AA11" s="32">
        <v>104.80000000000001</v>
      </c>
      <c r="AB11" s="32">
        <v>107.50000000000001</v>
      </c>
      <c r="AC11" s="32">
        <v>111.00000000000001</v>
      </c>
      <c r="AD11" s="32">
        <v>115.40000000000002</v>
      </c>
      <c r="AE11" s="32">
        <v>120.80000000000003</v>
      </c>
      <c r="AF11" s="32">
        <v>127.30000000000003</v>
      </c>
      <c r="AG11" s="32">
        <v>135.70000000000002</v>
      </c>
      <c r="AH11" s="32">
        <v>153.70000000000002</v>
      </c>
      <c r="AI11" s="32">
        <v>193.70000000000002</v>
      </c>
      <c r="AJ11" s="32">
        <v>337.70000000000005</v>
      </c>
      <c r="AK11" s="8"/>
    </row>
    <row r="12" spans="1:37" x14ac:dyDescent="0.25">
      <c r="A12" s="4"/>
      <c r="B12" s="23">
        <f t="shared" si="0"/>
        <v>7</v>
      </c>
      <c r="C12" s="21" t="s">
        <v>38</v>
      </c>
      <c r="D12" s="21" t="s">
        <v>41</v>
      </c>
      <c r="E12" s="21"/>
      <c r="F12" s="32">
        <v>-50</v>
      </c>
      <c r="G12" s="32">
        <v>-25</v>
      </c>
      <c r="H12" s="32">
        <v>-15</v>
      </c>
      <c r="I12" s="32">
        <v>-10</v>
      </c>
      <c r="J12" s="32">
        <v>-6</v>
      </c>
      <c r="K12" s="32">
        <v>-3</v>
      </c>
      <c r="L12" s="32">
        <v>-1</v>
      </c>
      <c r="M12" s="32">
        <v>0</v>
      </c>
      <c r="N12" s="32">
        <v>1</v>
      </c>
      <c r="O12" s="32">
        <v>3</v>
      </c>
      <c r="P12" s="32">
        <v>6</v>
      </c>
      <c r="Q12" s="32">
        <v>10</v>
      </c>
      <c r="R12" s="32">
        <v>15</v>
      </c>
      <c r="S12" s="32">
        <v>25</v>
      </c>
      <c r="T12" s="32">
        <v>50</v>
      </c>
      <c r="U12" s="21"/>
      <c r="V12" s="32">
        <v>-38.1</v>
      </c>
      <c r="W12" s="32">
        <v>-15.6</v>
      </c>
      <c r="X12" s="32">
        <v>-7.6</v>
      </c>
      <c r="Y12" s="32">
        <v>-4.0999999999999996</v>
      </c>
      <c r="Z12" s="32">
        <v>-1.7000000000000002</v>
      </c>
      <c r="AA12" s="32">
        <v>-0.5</v>
      </c>
      <c r="AB12" s="32">
        <v>-0.1</v>
      </c>
      <c r="AC12" s="32">
        <v>0</v>
      </c>
      <c r="AD12" s="32">
        <v>0.8</v>
      </c>
      <c r="AE12" s="32">
        <v>1.5999999999999999</v>
      </c>
      <c r="AF12" s="32">
        <v>2.2000000000000002</v>
      </c>
      <c r="AG12" s="32">
        <v>2.8000000000000003</v>
      </c>
      <c r="AH12" s="32">
        <v>3.4000000000000004</v>
      </c>
      <c r="AI12" s="32">
        <v>4.5</v>
      </c>
      <c r="AJ12" s="32">
        <v>7</v>
      </c>
      <c r="AK12" s="8"/>
    </row>
    <row r="13" spans="1:37" x14ac:dyDescent="0.25">
      <c r="A13" s="4"/>
      <c r="B13" s="23">
        <f t="shared" si="0"/>
        <v>8</v>
      </c>
      <c r="C13" s="22" t="s">
        <v>107</v>
      </c>
      <c r="D13" s="22" t="s">
        <v>103</v>
      </c>
      <c r="E13" s="22"/>
      <c r="F13" s="33">
        <v>0</v>
      </c>
      <c r="G13" s="33">
        <v>10</v>
      </c>
      <c r="H13" s="33">
        <v>11</v>
      </c>
      <c r="I13" s="33">
        <v>12</v>
      </c>
      <c r="J13" s="33">
        <v>13</v>
      </c>
      <c r="K13" s="33">
        <v>13.5</v>
      </c>
      <c r="L13" s="33">
        <v>14</v>
      </c>
      <c r="M13" s="33">
        <v>14.5</v>
      </c>
      <c r="N13" s="33">
        <v>15</v>
      </c>
      <c r="O13" s="33">
        <v>16</v>
      </c>
      <c r="P13" s="33">
        <v>17</v>
      </c>
      <c r="Q13" s="33">
        <v>18</v>
      </c>
      <c r="R13" s="33">
        <v>20</v>
      </c>
      <c r="S13" s="33">
        <v>25</v>
      </c>
      <c r="T13" s="33">
        <v>50</v>
      </c>
      <c r="U13" s="22"/>
      <c r="V13" s="33">
        <v>31</v>
      </c>
      <c r="W13" s="33">
        <v>21</v>
      </c>
      <c r="X13" s="33">
        <v>19</v>
      </c>
      <c r="Y13" s="33">
        <v>15</v>
      </c>
      <c r="Z13" s="33">
        <v>9</v>
      </c>
      <c r="AA13" s="33">
        <v>5</v>
      </c>
      <c r="AB13" s="33">
        <v>0</v>
      </c>
      <c r="AC13" s="33">
        <v>-5</v>
      </c>
      <c r="AD13" s="33">
        <v>-9</v>
      </c>
      <c r="AE13" s="33">
        <v>-15</v>
      </c>
      <c r="AF13" s="33">
        <v>-19</v>
      </c>
      <c r="AG13" s="33">
        <v>-21</v>
      </c>
      <c r="AH13" s="33">
        <v>-23</v>
      </c>
      <c r="AI13" s="33">
        <v>-25.5</v>
      </c>
      <c r="AJ13" s="33">
        <v>-30.5</v>
      </c>
      <c r="AK13" s="8"/>
    </row>
    <row r="14" spans="1:37" x14ac:dyDescent="0.25">
      <c r="A14" s="4"/>
      <c r="B14" s="23">
        <f t="shared" si="0"/>
        <v>9</v>
      </c>
      <c r="C14" s="22" t="s">
        <v>107</v>
      </c>
      <c r="D14" s="22" t="s">
        <v>104</v>
      </c>
      <c r="E14" s="22"/>
      <c r="F14" s="33">
        <v>0</v>
      </c>
      <c r="G14" s="33">
        <v>6</v>
      </c>
      <c r="H14" s="33">
        <v>7</v>
      </c>
      <c r="I14" s="33">
        <v>8</v>
      </c>
      <c r="J14" s="33">
        <v>9</v>
      </c>
      <c r="K14" s="33">
        <v>9.5</v>
      </c>
      <c r="L14" s="33">
        <v>10</v>
      </c>
      <c r="M14" s="33">
        <v>10.5</v>
      </c>
      <c r="N14" s="33">
        <v>11</v>
      </c>
      <c r="O14" s="33">
        <v>12</v>
      </c>
      <c r="P14" s="33">
        <v>13</v>
      </c>
      <c r="Q14" s="33">
        <v>14</v>
      </c>
      <c r="R14" s="33">
        <v>15</v>
      </c>
      <c r="S14" s="33">
        <v>25</v>
      </c>
      <c r="T14" s="33">
        <v>50</v>
      </c>
      <c r="U14" s="22"/>
      <c r="V14" s="33">
        <v>27</v>
      </c>
      <c r="W14" s="33">
        <v>21</v>
      </c>
      <c r="X14" s="33">
        <v>19</v>
      </c>
      <c r="Y14" s="33">
        <v>15</v>
      </c>
      <c r="Z14" s="33">
        <v>9</v>
      </c>
      <c r="AA14" s="33">
        <v>5</v>
      </c>
      <c r="AB14" s="33">
        <v>0</v>
      </c>
      <c r="AC14" s="33">
        <v>-5</v>
      </c>
      <c r="AD14" s="33">
        <v>-9</v>
      </c>
      <c r="AE14" s="33">
        <v>-15</v>
      </c>
      <c r="AF14" s="33">
        <v>-19</v>
      </c>
      <c r="AG14" s="33">
        <v>-21</v>
      </c>
      <c r="AH14" s="33">
        <v>-22</v>
      </c>
      <c r="AI14" s="33">
        <v>-27</v>
      </c>
      <c r="AJ14" s="33">
        <v>-32</v>
      </c>
      <c r="AK14" s="8"/>
    </row>
    <row r="15" spans="1:37" x14ac:dyDescent="0.25">
      <c r="A15" s="4"/>
      <c r="B15" s="23">
        <f t="shared" si="0"/>
        <v>10</v>
      </c>
      <c r="C15" s="22" t="s">
        <v>107</v>
      </c>
      <c r="D15" s="22" t="s">
        <v>105</v>
      </c>
      <c r="E15" s="22"/>
      <c r="F15" s="33">
        <v>0</v>
      </c>
      <c r="G15" s="33">
        <v>23</v>
      </c>
      <c r="H15" s="33">
        <v>24</v>
      </c>
      <c r="I15" s="33">
        <v>25</v>
      </c>
      <c r="J15" s="33">
        <v>26</v>
      </c>
      <c r="K15" s="33">
        <v>26.5</v>
      </c>
      <c r="L15" s="33">
        <v>27</v>
      </c>
      <c r="M15" s="33">
        <v>27.5</v>
      </c>
      <c r="N15" s="33">
        <v>28</v>
      </c>
      <c r="O15" s="33">
        <v>29</v>
      </c>
      <c r="P15" s="33">
        <v>30</v>
      </c>
      <c r="Q15" s="33">
        <v>32</v>
      </c>
      <c r="R15" s="33">
        <v>35</v>
      </c>
      <c r="S15" s="33">
        <v>40</v>
      </c>
      <c r="T15" s="33">
        <v>50</v>
      </c>
      <c r="U15" s="22"/>
      <c r="V15" s="33">
        <v>32.5</v>
      </c>
      <c r="W15" s="33">
        <v>21</v>
      </c>
      <c r="X15" s="33">
        <v>19</v>
      </c>
      <c r="Y15" s="33">
        <v>15</v>
      </c>
      <c r="Z15" s="33">
        <v>9</v>
      </c>
      <c r="AA15" s="33">
        <v>5</v>
      </c>
      <c r="AB15" s="33">
        <v>0</v>
      </c>
      <c r="AC15" s="33">
        <v>-5</v>
      </c>
      <c r="AD15" s="33">
        <v>-9</v>
      </c>
      <c r="AE15" s="33">
        <v>-15</v>
      </c>
      <c r="AF15" s="33">
        <v>-19</v>
      </c>
      <c r="AG15" s="33">
        <v>-23</v>
      </c>
      <c r="AH15" s="33">
        <v>-26</v>
      </c>
      <c r="AI15" s="33">
        <v>-28.5</v>
      </c>
      <c r="AJ15" s="33">
        <v>-30.5</v>
      </c>
      <c r="AK15" s="8"/>
    </row>
    <row r="16" spans="1:37" x14ac:dyDescent="0.25">
      <c r="A16" s="4"/>
      <c r="B16" s="23">
        <f t="shared" si="0"/>
        <v>11</v>
      </c>
      <c r="C16" s="22" t="s">
        <v>107</v>
      </c>
      <c r="D16" s="22" t="s">
        <v>106</v>
      </c>
      <c r="E16" s="22"/>
      <c r="F16" s="33">
        <v>0</v>
      </c>
      <c r="G16" s="33">
        <v>14</v>
      </c>
      <c r="H16" s="33">
        <v>15</v>
      </c>
      <c r="I16" s="33">
        <v>16</v>
      </c>
      <c r="J16" s="33">
        <v>17</v>
      </c>
      <c r="K16" s="33">
        <v>17.5</v>
      </c>
      <c r="L16" s="33">
        <v>18</v>
      </c>
      <c r="M16" s="33">
        <v>18.5</v>
      </c>
      <c r="N16" s="33">
        <v>19</v>
      </c>
      <c r="O16" s="33">
        <v>20</v>
      </c>
      <c r="P16" s="33">
        <v>21</v>
      </c>
      <c r="Q16" s="33">
        <v>22</v>
      </c>
      <c r="R16" s="33">
        <v>25</v>
      </c>
      <c r="S16" s="33">
        <v>35</v>
      </c>
      <c r="T16" s="33">
        <v>50</v>
      </c>
      <c r="U16" s="22"/>
      <c r="V16" s="33">
        <v>35</v>
      </c>
      <c r="W16" s="33">
        <v>21</v>
      </c>
      <c r="X16" s="33">
        <v>19</v>
      </c>
      <c r="Y16" s="33">
        <v>15</v>
      </c>
      <c r="Z16" s="33">
        <v>9</v>
      </c>
      <c r="AA16" s="33">
        <v>5</v>
      </c>
      <c r="AB16" s="33">
        <v>0</v>
      </c>
      <c r="AC16" s="33">
        <v>-5</v>
      </c>
      <c r="AD16" s="33">
        <v>-9</v>
      </c>
      <c r="AE16" s="33">
        <v>-15</v>
      </c>
      <c r="AF16" s="33">
        <v>-19</v>
      </c>
      <c r="AG16" s="33">
        <v>-21</v>
      </c>
      <c r="AH16" s="33">
        <v>-24</v>
      </c>
      <c r="AI16" s="33">
        <v>-29</v>
      </c>
      <c r="AJ16" s="33">
        <v>-32</v>
      </c>
      <c r="AK16" s="8"/>
    </row>
    <row r="17" spans="1:37" x14ac:dyDescent="0.25">
      <c r="A17" s="4"/>
      <c r="B17" s="23">
        <f>B14+1</f>
        <v>10</v>
      </c>
      <c r="C17" s="22" t="s">
        <v>107</v>
      </c>
      <c r="D17" s="22" t="s">
        <v>44</v>
      </c>
      <c r="E17" s="22"/>
      <c r="F17" s="33">
        <v>-25</v>
      </c>
      <c r="G17" s="33">
        <v>-20</v>
      </c>
      <c r="H17" s="33">
        <v>-15</v>
      </c>
      <c r="I17" s="33">
        <v>-10</v>
      </c>
      <c r="J17" s="33">
        <v>-5</v>
      </c>
      <c r="K17" s="33">
        <v>-2</v>
      </c>
      <c r="L17" s="33">
        <v>0</v>
      </c>
      <c r="M17" s="33">
        <v>2</v>
      </c>
      <c r="N17" s="33">
        <v>5</v>
      </c>
      <c r="O17" s="33">
        <v>10</v>
      </c>
      <c r="P17" s="33">
        <v>15</v>
      </c>
      <c r="Q17" s="33">
        <v>20</v>
      </c>
      <c r="R17" s="33">
        <v>25</v>
      </c>
      <c r="S17" s="33">
        <v>50</v>
      </c>
      <c r="T17" s="33">
        <v>200</v>
      </c>
      <c r="U17" s="22"/>
      <c r="V17" s="33">
        <v>-22.1</v>
      </c>
      <c r="W17" s="33">
        <v>-19.600000000000001</v>
      </c>
      <c r="X17" s="33">
        <v>-16.600000000000001</v>
      </c>
      <c r="Y17" s="33">
        <v>-12.6</v>
      </c>
      <c r="Z17" s="33">
        <v>-7.6</v>
      </c>
      <c r="AA17" s="33">
        <v>-4</v>
      </c>
      <c r="AB17" s="33">
        <v>0</v>
      </c>
      <c r="AC17" s="33">
        <v>4</v>
      </c>
      <c r="AD17" s="33">
        <v>7.6</v>
      </c>
      <c r="AE17" s="33">
        <v>12.6</v>
      </c>
      <c r="AF17" s="33">
        <v>16.600000000000001</v>
      </c>
      <c r="AG17" s="33">
        <v>19.600000000000001</v>
      </c>
      <c r="AH17" s="33">
        <v>22.1</v>
      </c>
      <c r="AI17" s="33">
        <v>32.1</v>
      </c>
      <c r="AJ17" s="33">
        <v>77.099999999999994</v>
      </c>
      <c r="AK17" s="8"/>
    </row>
    <row r="18" spans="1:37" x14ac:dyDescent="0.25">
      <c r="A18" s="4"/>
      <c r="B18" s="23">
        <f t="shared" si="0"/>
        <v>11</v>
      </c>
      <c r="C18" s="22" t="s">
        <v>107</v>
      </c>
      <c r="D18" s="22" t="s">
        <v>45</v>
      </c>
      <c r="E18" s="22"/>
      <c r="F18" s="33">
        <v>0</v>
      </c>
      <c r="G18" s="33">
        <v>0.01</v>
      </c>
      <c r="H18" s="33">
        <v>0.02</v>
      </c>
      <c r="I18" s="33">
        <v>0.03</v>
      </c>
      <c r="J18" s="33">
        <v>0.04</v>
      </c>
      <c r="K18" s="33">
        <v>0.05</v>
      </c>
      <c r="L18" s="33">
        <v>0.06</v>
      </c>
      <c r="M18" s="33">
        <v>7.0000000000000007E-2</v>
      </c>
      <c r="N18" s="33">
        <v>0.08</v>
      </c>
      <c r="O18" s="33">
        <v>0.09</v>
      </c>
      <c r="P18" s="33">
        <v>0.1</v>
      </c>
      <c r="Q18" s="33">
        <v>0.2</v>
      </c>
      <c r="R18" s="33">
        <v>0.4</v>
      </c>
      <c r="S18" s="33">
        <v>0.6</v>
      </c>
      <c r="T18" s="33">
        <v>1</v>
      </c>
      <c r="U18" s="22"/>
      <c r="V18" s="33">
        <v>12</v>
      </c>
      <c r="W18" s="33">
        <v>7</v>
      </c>
      <c r="X18" s="33">
        <v>2.9999999999999996</v>
      </c>
      <c r="Y18" s="33">
        <v>0</v>
      </c>
      <c r="Z18" s="33">
        <v>-2.0000000000000004</v>
      </c>
      <c r="AA18" s="33">
        <v>-5.0000000000000009</v>
      </c>
      <c r="AB18" s="33">
        <v>-9</v>
      </c>
      <c r="AC18" s="33">
        <v>-12.000000000000004</v>
      </c>
      <c r="AD18" s="33">
        <v>-14.000000000000004</v>
      </c>
      <c r="AE18" s="33">
        <v>-15.500000000000004</v>
      </c>
      <c r="AF18" s="33">
        <v>-16.500000000000004</v>
      </c>
      <c r="AG18" s="33">
        <v>-21.500000000000004</v>
      </c>
      <c r="AH18" s="33">
        <v>-25.500000000000004</v>
      </c>
      <c r="AI18" s="33">
        <v>-27.500000000000004</v>
      </c>
      <c r="AJ18" s="33">
        <v>-29.500000000000004</v>
      </c>
      <c r="AK18" s="8"/>
    </row>
    <row r="19" spans="1:37" x14ac:dyDescent="0.25">
      <c r="A19" s="4"/>
      <c r="B19" s="23">
        <f t="shared" si="0"/>
        <v>12</v>
      </c>
      <c r="C19" s="22" t="s">
        <v>107</v>
      </c>
      <c r="D19" s="22" t="s">
        <v>46</v>
      </c>
      <c r="E19" s="22"/>
      <c r="F19" s="33">
        <v>0</v>
      </c>
      <c r="G19" s="33">
        <v>0.01</v>
      </c>
      <c r="H19" s="33">
        <v>0.02</v>
      </c>
      <c r="I19" s="33">
        <v>0.03</v>
      </c>
      <c r="J19" s="33">
        <v>0.04</v>
      </c>
      <c r="K19" s="33">
        <v>0.05</v>
      </c>
      <c r="L19" s="33">
        <v>0.06</v>
      </c>
      <c r="M19" s="33">
        <v>0.08</v>
      </c>
      <c r="N19" s="33">
        <v>0.1</v>
      </c>
      <c r="O19" s="33">
        <v>0.12</v>
      </c>
      <c r="P19" s="33">
        <v>0.15</v>
      </c>
      <c r="Q19" s="33">
        <v>0.2</v>
      </c>
      <c r="R19" s="33">
        <v>0.25</v>
      </c>
      <c r="S19" s="33">
        <v>0.5</v>
      </c>
      <c r="T19" s="33">
        <v>1</v>
      </c>
      <c r="U19" s="22"/>
      <c r="V19" s="33">
        <v>5</v>
      </c>
      <c r="W19" s="33">
        <v>3</v>
      </c>
      <c r="X19" s="33">
        <v>0</v>
      </c>
      <c r="Y19" s="33">
        <v>-0.49999999999999994</v>
      </c>
      <c r="Z19" s="33">
        <v>-1.3</v>
      </c>
      <c r="AA19" s="33">
        <v>-2.3000000000000003</v>
      </c>
      <c r="AB19" s="33">
        <v>-3.4999999999999996</v>
      </c>
      <c r="AC19" s="33">
        <v>-6.5</v>
      </c>
      <c r="AD19" s="33">
        <v>-10.5</v>
      </c>
      <c r="AE19" s="33">
        <v>-13.499999999999998</v>
      </c>
      <c r="AF19" s="33">
        <v>-17.099999999999998</v>
      </c>
      <c r="AG19" s="33">
        <v>-22.1</v>
      </c>
      <c r="AH19" s="33">
        <v>-26.1</v>
      </c>
      <c r="AI19" s="33">
        <v>-38.6</v>
      </c>
      <c r="AJ19" s="33">
        <v>-48.6</v>
      </c>
      <c r="AK19" s="8"/>
    </row>
    <row r="20" spans="1:37" x14ac:dyDescent="0.25">
      <c r="A20" s="4"/>
      <c r="B20" s="23">
        <f t="shared" si="0"/>
        <v>13</v>
      </c>
      <c r="C20" s="22" t="s">
        <v>107</v>
      </c>
      <c r="D20" s="22" t="s">
        <v>47</v>
      </c>
      <c r="E20" s="22"/>
      <c r="F20" s="33">
        <v>50</v>
      </c>
      <c r="G20" s="33">
        <v>70</v>
      </c>
      <c r="H20" s="33">
        <v>80</v>
      </c>
      <c r="I20" s="33">
        <v>85</v>
      </c>
      <c r="J20" s="33">
        <v>90</v>
      </c>
      <c r="K20" s="33">
        <v>95</v>
      </c>
      <c r="L20" s="33">
        <v>98</v>
      </c>
      <c r="M20" s="33">
        <v>100</v>
      </c>
      <c r="N20" s="33">
        <v>102.5</v>
      </c>
      <c r="O20" s="33">
        <v>105</v>
      </c>
      <c r="P20" s="33">
        <v>110</v>
      </c>
      <c r="Q20" s="33">
        <v>115</v>
      </c>
      <c r="R20" s="33">
        <v>120</v>
      </c>
      <c r="S20" s="33">
        <v>150</v>
      </c>
      <c r="T20" s="33">
        <v>200</v>
      </c>
      <c r="U20" s="22"/>
      <c r="V20" s="33">
        <v>-27.4</v>
      </c>
      <c r="W20" s="33">
        <v>-21.4</v>
      </c>
      <c r="X20" s="33">
        <v>-17.399999999999999</v>
      </c>
      <c r="Y20" s="33">
        <v>-14.9</v>
      </c>
      <c r="Z20" s="33">
        <v>-11.9</v>
      </c>
      <c r="AA20" s="33">
        <v>-8.4</v>
      </c>
      <c r="AB20" s="33">
        <v>-6</v>
      </c>
      <c r="AC20" s="33">
        <v>-4</v>
      </c>
      <c r="AD20" s="33">
        <v>0</v>
      </c>
      <c r="AE20" s="33">
        <v>5</v>
      </c>
      <c r="AF20" s="33">
        <v>12.5</v>
      </c>
      <c r="AG20" s="33">
        <v>17.5</v>
      </c>
      <c r="AH20" s="33">
        <v>21.5</v>
      </c>
      <c r="AI20" s="33">
        <v>36.5</v>
      </c>
      <c r="AJ20" s="33">
        <v>51.5</v>
      </c>
      <c r="AK20" s="8"/>
    </row>
    <row r="21" spans="1:37" x14ac:dyDescent="0.25">
      <c r="A21" s="4"/>
      <c r="B21" s="23">
        <f t="shared" si="0"/>
        <v>14</v>
      </c>
      <c r="C21" s="21" t="s">
        <v>101</v>
      </c>
      <c r="D21" s="21" t="s">
        <v>48</v>
      </c>
      <c r="E21" s="21"/>
      <c r="F21" s="38">
        <v>0</v>
      </c>
      <c r="G21" s="38">
        <v>100</v>
      </c>
      <c r="H21" s="38">
        <v>200</v>
      </c>
      <c r="I21" s="38">
        <v>300</v>
      </c>
      <c r="J21" s="38">
        <v>400</v>
      </c>
      <c r="K21" s="38">
        <v>500</v>
      </c>
      <c r="L21" s="38">
        <v>700</v>
      </c>
      <c r="M21" s="38">
        <v>900</v>
      </c>
      <c r="N21" s="38">
        <v>1100</v>
      </c>
      <c r="O21" s="38">
        <v>1300</v>
      </c>
      <c r="P21" s="38">
        <v>2000</v>
      </c>
      <c r="Q21" s="38">
        <v>4000</v>
      </c>
      <c r="R21" s="38">
        <v>10000</v>
      </c>
      <c r="S21" s="38">
        <v>20000</v>
      </c>
      <c r="T21" s="38">
        <v>50000</v>
      </c>
      <c r="U21" s="21"/>
      <c r="V21" s="32">
        <v>50</v>
      </c>
      <c r="W21" s="32">
        <v>65</v>
      </c>
      <c r="X21" s="32">
        <v>77</v>
      </c>
      <c r="Y21" s="32">
        <v>87</v>
      </c>
      <c r="Z21" s="32">
        <v>95</v>
      </c>
      <c r="AA21" s="32">
        <v>100</v>
      </c>
      <c r="AB21" s="32">
        <v>104</v>
      </c>
      <c r="AC21" s="32">
        <v>107</v>
      </c>
      <c r="AD21" s="32">
        <v>109.4</v>
      </c>
      <c r="AE21" s="32">
        <v>111.4</v>
      </c>
      <c r="AF21" s="32">
        <v>117</v>
      </c>
      <c r="AG21" s="32">
        <v>131</v>
      </c>
      <c r="AH21" s="32">
        <v>167</v>
      </c>
      <c r="AI21" s="32">
        <v>217</v>
      </c>
      <c r="AJ21" s="32">
        <v>277</v>
      </c>
      <c r="AK21" s="8"/>
    </row>
    <row r="22" spans="1:37" x14ac:dyDescent="0.25">
      <c r="A22" s="4"/>
      <c r="B22" s="23">
        <f t="shared" si="0"/>
        <v>15</v>
      </c>
      <c r="C22" s="22" t="s">
        <v>49</v>
      </c>
      <c r="D22" s="22" t="s">
        <v>50</v>
      </c>
      <c r="E22" s="22"/>
      <c r="F22" s="33">
        <v>-1</v>
      </c>
      <c r="G22" s="33">
        <v>-0.5</v>
      </c>
      <c r="H22" s="33">
        <v>-0.25</v>
      </c>
      <c r="I22" s="33">
        <v>-0.2</v>
      </c>
      <c r="J22" s="33">
        <v>-0.15</v>
      </c>
      <c r="K22" s="33">
        <v>-0.1</v>
      </c>
      <c r="L22" s="33">
        <v>-0.05</v>
      </c>
      <c r="M22" s="33">
        <v>0</v>
      </c>
      <c r="N22" s="33">
        <v>0.05</v>
      </c>
      <c r="O22" s="33">
        <v>0.1</v>
      </c>
      <c r="P22" s="33">
        <v>0.15</v>
      </c>
      <c r="Q22" s="33">
        <v>0.2</v>
      </c>
      <c r="R22" s="33">
        <v>0.25</v>
      </c>
      <c r="S22" s="33">
        <v>0.5</v>
      </c>
      <c r="T22" s="33">
        <v>1.64</v>
      </c>
      <c r="U22" s="22"/>
      <c r="V22" s="33">
        <v>-0.34</v>
      </c>
      <c r="W22" s="33">
        <v>-0.21500000000000002</v>
      </c>
      <c r="X22" s="33">
        <v>-0.115</v>
      </c>
      <c r="Y22" s="33">
        <v>-9.0000000000000011E-2</v>
      </c>
      <c r="Z22" s="33">
        <v>-0.06</v>
      </c>
      <c r="AA22" s="33">
        <v>-3.5000000000000003E-2</v>
      </c>
      <c r="AB22" s="33">
        <v>-1.4999999999999999E-2</v>
      </c>
      <c r="AC22" s="33">
        <v>0</v>
      </c>
      <c r="AD22" s="33">
        <v>2.0000000000000004E-2</v>
      </c>
      <c r="AE22" s="33">
        <v>4.5000000000000005E-2</v>
      </c>
      <c r="AF22" s="33">
        <v>7.4999999999999997E-2</v>
      </c>
      <c r="AG22" s="33">
        <v>0.11000000000000001</v>
      </c>
      <c r="AH22" s="33">
        <v>0.15000000000000002</v>
      </c>
      <c r="AI22" s="33">
        <v>0.25</v>
      </c>
      <c r="AJ22" s="33">
        <v>0.36399999999999999</v>
      </c>
      <c r="AK22" s="8"/>
    </row>
    <row r="23" spans="1:37" x14ac:dyDescent="0.25">
      <c r="A23" s="4"/>
      <c r="B23" s="23">
        <f t="shared" si="0"/>
        <v>16</v>
      </c>
      <c r="C23" s="22" t="s">
        <v>49</v>
      </c>
      <c r="D23" s="22" t="s">
        <v>51</v>
      </c>
      <c r="E23" s="22"/>
      <c r="F23" s="33">
        <v>-1</v>
      </c>
      <c r="G23" s="33">
        <v>-0.4</v>
      </c>
      <c r="H23" s="33">
        <v>-0.25</v>
      </c>
      <c r="I23" s="33">
        <v>-0.2</v>
      </c>
      <c r="J23" s="33">
        <v>-0.15</v>
      </c>
      <c r="K23" s="33">
        <v>-0.1</v>
      </c>
      <c r="L23" s="33">
        <v>-0.05</v>
      </c>
      <c r="M23" s="33">
        <v>0</v>
      </c>
      <c r="N23" s="33">
        <v>0.05</v>
      </c>
      <c r="O23" s="33">
        <v>0.1</v>
      </c>
      <c r="P23" s="33">
        <v>0.15</v>
      </c>
      <c r="Q23" s="33">
        <v>0.2</v>
      </c>
      <c r="R23" s="33">
        <v>0.25</v>
      </c>
      <c r="S23" s="33">
        <v>0.4</v>
      </c>
      <c r="T23" s="33">
        <v>1.06</v>
      </c>
      <c r="U23" s="22"/>
      <c r="V23" s="33">
        <v>0.34</v>
      </c>
      <c r="W23" s="33">
        <v>0.28000000000000003</v>
      </c>
      <c r="X23" s="33">
        <v>0.16</v>
      </c>
      <c r="Y23" s="33">
        <v>0.11000000000000001</v>
      </c>
      <c r="Z23" s="33">
        <v>7.0000000000000007E-2</v>
      </c>
      <c r="AA23" s="33">
        <v>4.0000000000000008E-2</v>
      </c>
      <c r="AB23" s="33">
        <v>2.0000000000000004E-2</v>
      </c>
      <c r="AC23" s="33">
        <v>0</v>
      </c>
      <c r="AD23" s="33">
        <v>-2.0000000000000004E-2</v>
      </c>
      <c r="AE23" s="33">
        <v>-4.0000000000000008E-2</v>
      </c>
      <c r="AF23" s="33">
        <v>-7.0000000000000007E-2</v>
      </c>
      <c r="AG23" s="33">
        <v>-0.11000000000000001</v>
      </c>
      <c r="AH23" s="33">
        <v>-0.16</v>
      </c>
      <c r="AI23" s="33">
        <v>-0.34</v>
      </c>
      <c r="AJ23" s="33">
        <v>-1</v>
      </c>
      <c r="AK23" s="8"/>
    </row>
    <row r="24" spans="1:37" x14ac:dyDescent="0.25">
      <c r="A24" s="4"/>
      <c r="B24" s="23">
        <f t="shared" si="0"/>
        <v>17</v>
      </c>
      <c r="C24" s="22" t="s">
        <v>49</v>
      </c>
      <c r="D24" s="22" t="s">
        <v>109</v>
      </c>
      <c r="E24" s="22"/>
      <c r="F24" s="33">
        <v>0</v>
      </c>
      <c r="G24" s="33">
        <v>0.01</v>
      </c>
      <c r="H24" s="33">
        <v>0.02</v>
      </c>
      <c r="I24" s="33">
        <v>0.03</v>
      </c>
      <c r="J24" s="33">
        <v>0.04</v>
      </c>
      <c r="K24" s="33">
        <v>0.05</v>
      </c>
      <c r="L24" s="33">
        <v>5.5E-2</v>
      </c>
      <c r="M24" s="33">
        <v>0.06</v>
      </c>
      <c r="N24" s="33">
        <v>6.5000000000000002E-2</v>
      </c>
      <c r="O24" s="33">
        <v>7.0000000000000007E-2</v>
      </c>
      <c r="P24" s="33">
        <v>0.08</v>
      </c>
      <c r="Q24" s="33">
        <v>0.09</v>
      </c>
      <c r="R24" s="33">
        <v>0.1</v>
      </c>
      <c r="S24" s="33">
        <v>0.12</v>
      </c>
      <c r="T24" s="33">
        <v>0.4</v>
      </c>
      <c r="U24" s="22"/>
      <c r="V24" s="33">
        <v>-0.108</v>
      </c>
      <c r="W24" s="33">
        <v>-9.8000000000000004E-2</v>
      </c>
      <c r="X24" s="33">
        <v>-8.6000000000000007E-2</v>
      </c>
      <c r="Y24" s="33">
        <v>-7.0000000000000007E-2</v>
      </c>
      <c r="Z24" s="33">
        <v>-4.9999999999999996E-2</v>
      </c>
      <c r="AA24" s="33">
        <v>-1.999999999999999E-2</v>
      </c>
      <c r="AB24" s="33">
        <v>0</v>
      </c>
      <c r="AC24" s="33">
        <v>1.3999999999999992E-2</v>
      </c>
      <c r="AD24" s="33">
        <v>2.6000000000000002E-2</v>
      </c>
      <c r="AE24" s="33">
        <v>3.6000000000000011E-2</v>
      </c>
      <c r="AF24" s="33">
        <v>5.2000000000000005E-2</v>
      </c>
      <c r="AG24" s="33">
        <v>6.4000000000000001E-2</v>
      </c>
      <c r="AH24" s="33">
        <v>7.400000000000001E-2</v>
      </c>
      <c r="AI24" s="33">
        <v>0.09</v>
      </c>
      <c r="AJ24" s="33">
        <v>0.20200000000000001</v>
      </c>
      <c r="AK24" s="8"/>
    </row>
    <row r="25" spans="1:37" x14ac:dyDescent="0.25">
      <c r="A25" s="4"/>
      <c r="B25" s="23">
        <f t="shared" si="0"/>
        <v>18</v>
      </c>
      <c r="C25" s="22" t="s">
        <v>49</v>
      </c>
      <c r="D25" s="22" t="s">
        <v>108</v>
      </c>
      <c r="E25" s="22"/>
      <c r="F25" s="33">
        <v>0</v>
      </c>
      <c r="G25" s="33">
        <v>0.01</v>
      </c>
      <c r="H25" s="33">
        <v>0.04</v>
      </c>
      <c r="I25" s="33">
        <v>0.05</v>
      </c>
      <c r="J25" s="33">
        <v>0.06</v>
      </c>
      <c r="K25" s="33">
        <v>7.0000000000000007E-2</v>
      </c>
      <c r="L25" s="33">
        <v>7.4999999999999997E-2</v>
      </c>
      <c r="M25" s="33">
        <v>0.08</v>
      </c>
      <c r="N25" s="33">
        <v>8.5000000000000006E-2</v>
      </c>
      <c r="O25" s="33">
        <v>9.0000000000000011E-2</v>
      </c>
      <c r="P25" s="33">
        <v>0.1</v>
      </c>
      <c r="Q25" s="33">
        <v>0.11</v>
      </c>
      <c r="R25" s="33">
        <v>0.12000000000000001</v>
      </c>
      <c r="S25" s="33">
        <v>0.13999999999999999</v>
      </c>
      <c r="T25" s="33">
        <v>0.4</v>
      </c>
      <c r="U25" s="22"/>
      <c r="V25" s="33">
        <v>-0.13199999999999998</v>
      </c>
      <c r="W25" s="33">
        <v>-0.12199999999999997</v>
      </c>
      <c r="X25" s="33">
        <v>-8.5999999999999979E-2</v>
      </c>
      <c r="Y25" s="33">
        <v>-6.9999999999999979E-2</v>
      </c>
      <c r="Z25" s="33">
        <v>-4.9999999999999989E-2</v>
      </c>
      <c r="AA25" s="33">
        <v>-1.9999999999999962E-2</v>
      </c>
      <c r="AB25" s="33">
        <v>0</v>
      </c>
      <c r="AC25" s="33">
        <v>1.4000000000000011E-2</v>
      </c>
      <c r="AD25" s="33">
        <v>2.6000000000000023E-2</v>
      </c>
      <c r="AE25" s="33">
        <v>3.6000000000000032E-2</v>
      </c>
      <c r="AF25" s="33">
        <v>5.2000000000000025E-2</v>
      </c>
      <c r="AG25" s="33">
        <v>6.4000000000000015E-2</v>
      </c>
      <c r="AH25" s="33">
        <v>7.4000000000000024E-2</v>
      </c>
      <c r="AI25" s="33">
        <v>9.0000000000000011E-2</v>
      </c>
      <c r="AJ25" s="33">
        <v>0.19400000000000001</v>
      </c>
      <c r="AK25" s="8"/>
    </row>
    <row r="26" spans="1:37" x14ac:dyDescent="0.25">
      <c r="A26" s="4"/>
      <c r="B26" s="23">
        <f t="shared" si="0"/>
        <v>19</v>
      </c>
      <c r="C26" s="22" t="s">
        <v>49</v>
      </c>
      <c r="D26" s="22" t="s">
        <v>110</v>
      </c>
      <c r="E26" s="22"/>
      <c r="F26" s="33">
        <v>0</v>
      </c>
      <c r="G26" s="33">
        <v>0.01</v>
      </c>
      <c r="H26" s="33">
        <v>0.05</v>
      </c>
      <c r="I26" s="33">
        <v>0.06</v>
      </c>
      <c r="J26" s="33">
        <v>7.0000000000000007E-2</v>
      </c>
      <c r="K26" s="33">
        <v>7.5000000000000011E-2</v>
      </c>
      <c r="L26" s="33">
        <v>0.08</v>
      </c>
      <c r="M26" s="33">
        <v>8.5000000000000006E-2</v>
      </c>
      <c r="N26" s="33">
        <v>9.0000000000000011E-2</v>
      </c>
      <c r="O26" s="33">
        <v>0.1</v>
      </c>
      <c r="P26" s="33">
        <v>0.11</v>
      </c>
      <c r="Q26" s="33">
        <v>0.12</v>
      </c>
      <c r="R26" s="33">
        <v>0.13</v>
      </c>
      <c r="S26" s="33">
        <v>0.15</v>
      </c>
      <c r="T26" s="33">
        <v>0.4</v>
      </c>
      <c r="U26" s="22"/>
      <c r="V26" s="33">
        <v>-0.12999999999999998</v>
      </c>
      <c r="W26" s="33">
        <v>-0.11999999999999998</v>
      </c>
      <c r="X26" s="33">
        <v>-6.9999999999999979E-2</v>
      </c>
      <c r="Y26" s="33">
        <v>-5.4999999999999993E-2</v>
      </c>
      <c r="Z26" s="33">
        <v>-3.4999999999999976E-2</v>
      </c>
      <c r="AA26" s="33">
        <v>-1.9999999999999962E-2</v>
      </c>
      <c r="AB26" s="33">
        <v>0</v>
      </c>
      <c r="AC26" s="33">
        <v>1.4000000000000011E-2</v>
      </c>
      <c r="AD26" s="33">
        <v>2.6000000000000023E-2</v>
      </c>
      <c r="AE26" s="33">
        <v>4.6000000000000013E-2</v>
      </c>
      <c r="AF26" s="33">
        <v>6.2000000000000006E-2</v>
      </c>
      <c r="AG26" s="33">
        <v>7.3999999999999996E-2</v>
      </c>
      <c r="AH26" s="33">
        <v>8.4000000000000005E-2</v>
      </c>
      <c r="AI26" s="33">
        <v>0.1</v>
      </c>
      <c r="AJ26" s="33">
        <v>0.2</v>
      </c>
      <c r="AK26" s="8"/>
    </row>
    <row r="27" spans="1:37" x14ac:dyDescent="0.25">
      <c r="A27" s="4"/>
      <c r="B27" s="23">
        <f t="shared" si="0"/>
        <v>20</v>
      </c>
      <c r="C27" s="22" t="s">
        <v>49</v>
      </c>
      <c r="D27" s="22" t="s">
        <v>111</v>
      </c>
      <c r="E27" s="22"/>
      <c r="F27" s="33">
        <v>0</v>
      </c>
      <c r="G27" s="33">
        <v>0.02</v>
      </c>
      <c r="H27" s="33">
        <v>0.06</v>
      </c>
      <c r="I27" s="33">
        <v>0.08</v>
      </c>
      <c r="J27" s="33">
        <v>0.09</v>
      </c>
      <c r="K27" s="33">
        <v>9.5000000000000015E-2</v>
      </c>
      <c r="L27" s="33">
        <v>0.1</v>
      </c>
      <c r="M27" s="33">
        <v>0.10500000000000001</v>
      </c>
      <c r="N27" s="33">
        <v>0.11000000000000001</v>
      </c>
      <c r="O27" s="33">
        <v>0.12</v>
      </c>
      <c r="P27" s="33">
        <v>0.13</v>
      </c>
      <c r="Q27" s="33">
        <v>0.14000000000000001</v>
      </c>
      <c r="R27" s="33">
        <v>0.15</v>
      </c>
      <c r="S27" s="33">
        <v>0.2</v>
      </c>
      <c r="T27" s="33">
        <v>0.4</v>
      </c>
      <c r="U27" s="22"/>
      <c r="V27" s="33">
        <v>-0.13500000000000001</v>
      </c>
      <c r="W27" s="33">
        <v>-0.125</v>
      </c>
      <c r="X27" s="33">
        <v>-8.500000000000002E-2</v>
      </c>
      <c r="Y27" s="33">
        <v>-5.5000000000000007E-2</v>
      </c>
      <c r="Z27" s="33">
        <v>-3.5000000000000017E-2</v>
      </c>
      <c r="AA27" s="33">
        <v>-1.9999999999999962E-2</v>
      </c>
      <c r="AB27" s="33">
        <v>0</v>
      </c>
      <c r="AC27" s="33">
        <v>1.4000000000000011E-2</v>
      </c>
      <c r="AD27" s="33">
        <v>2.6000000000000023E-2</v>
      </c>
      <c r="AE27" s="33">
        <v>4.5999999999999985E-2</v>
      </c>
      <c r="AF27" s="33">
        <v>6.2E-2</v>
      </c>
      <c r="AG27" s="33">
        <v>7.400000000000001E-2</v>
      </c>
      <c r="AH27" s="33">
        <v>8.3999999999999991E-2</v>
      </c>
      <c r="AI27" s="33">
        <v>0.124</v>
      </c>
      <c r="AJ27" s="33">
        <v>0.20400000000000001</v>
      </c>
      <c r="AK27" s="8"/>
    </row>
    <row r="28" spans="1:37" x14ac:dyDescent="0.25">
      <c r="A28" s="4"/>
      <c r="B28" s="23">
        <f t="shared" si="0"/>
        <v>21</v>
      </c>
      <c r="C28" s="22" t="s">
        <v>49</v>
      </c>
      <c r="D28" s="22" t="s">
        <v>52</v>
      </c>
      <c r="E28" s="22"/>
      <c r="F28" s="33">
        <v>-1</v>
      </c>
      <c r="G28" s="33">
        <v>-0.8</v>
      </c>
      <c r="H28" s="33">
        <v>-0.5</v>
      </c>
      <c r="I28" s="33">
        <v>-0.4</v>
      </c>
      <c r="J28" s="33">
        <v>-0.3</v>
      </c>
      <c r="K28" s="33">
        <v>-0.2</v>
      </c>
      <c r="L28" s="33">
        <v>-0.1</v>
      </c>
      <c r="M28" s="33">
        <v>0</v>
      </c>
      <c r="N28" s="33">
        <v>0.1</v>
      </c>
      <c r="O28" s="33">
        <v>0.2</v>
      </c>
      <c r="P28" s="33">
        <v>0.3</v>
      </c>
      <c r="Q28" s="33">
        <v>0.5</v>
      </c>
      <c r="R28" s="33">
        <v>1</v>
      </c>
      <c r="S28" s="33">
        <v>2.5</v>
      </c>
      <c r="T28" s="33">
        <v>20</v>
      </c>
      <c r="U28" s="22"/>
      <c r="V28" s="33">
        <v>-0.43</v>
      </c>
      <c r="W28" s="33">
        <v>-0.33</v>
      </c>
      <c r="X28" s="33">
        <v>-0.15</v>
      </c>
      <c r="Y28" s="33">
        <v>-0.1</v>
      </c>
      <c r="Z28" s="33">
        <v>-0.06</v>
      </c>
      <c r="AA28" s="33">
        <v>-3.0000000000000006E-2</v>
      </c>
      <c r="AB28" s="33">
        <v>-1.0000000000000002E-2</v>
      </c>
      <c r="AC28" s="33">
        <v>0</v>
      </c>
      <c r="AD28" s="33">
        <v>1.2E-2</v>
      </c>
      <c r="AE28" s="33">
        <v>2.6000000000000002E-2</v>
      </c>
      <c r="AF28" s="33">
        <v>4.1999999999999996E-2</v>
      </c>
      <c r="AG28" s="33">
        <v>7.0000000000000007E-2</v>
      </c>
      <c r="AH28" s="33">
        <v>0.12000000000000001</v>
      </c>
      <c r="AI28" s="33">
        <v>0.19500000000000001</v>
      </c>
      <c r="AJ28" s="33">
        <v>0.54500000000000004</v>
      </c>
      <c r="AK28" s="8"/>
    </row>
    <row r="29" spans="1:37" x14ac:dyDescent="0.25">
      <c r="A29" s="4"/>
      <c r="B29" s="23">
        <f t="shared" si="0"/>
        <v>22</v>
      </c>
      <c r="C29" s="22" t="s">
        <v>49</v>
      </c>
      <c r="D29" s="22" t="s">
        <v>53</v>
      </c>
      <c r="E29" s="22"/>
      <c r="F29" s="33">
        <v>50</v>
      </c>
      <c r="G29" s="33">
        <v>70</v>
      </c>
      <c r="H29" s="33">
        <v>80</v>
      </c>
      <c r="I29" s="33">
        <v>90</v>
      </c>
      <c r="J29" s="33">
        <v>95</v>
      </c>
      <c r="K29" s="33">
        <v>100</v>
      </c>
      <c r="L29" s="33">
        <v>102.5</v>
      </c>
      <c r="M29" s="33">
        <v>105</v>
      </c>
      <c r="N29" s="33">
        <v>110</v>
      </c>
      <c r="O29" s="33">
        <v>115</v>
      </c>
      <c r="P29" s="33">
        <v>120</v>
      </c>
      <c r="Q29" s="33">
        <v>130</v>
      </c>
      <c r="R29" s="33">
        <v>150</v>
      </c>
      <c r="S29" s="33">
        <v>200</v>
      </c>
      <c r="T29" s="33">
        <v>250</v>
      </c>
      <c r="U29" s="22"/>
      <c r="V29" s="33">
        <v>-9.7000000000000003E-2</v>
      </c>
      <c r="W29" s="33">
        <v>-7.6999999999999999E-2</v>
      </c>
      <c r="X29" s="33">
        <v>-5.7000000000000002E-2</v>
      </c>
      <c r="Y29" s="33">
        <v>-3.2000000000000001E-2</v>
      </c>
      <c r="Z29" s="33">
        <v>-1.6999999999999998E-2</v>
      </c>
      <c r="AA29" s="33">
        <v>-5.0000000000000001E-3</v>
      </c>
      <c r="AB29" s="33">
        <v>0</v>
      </c>
      <c r="AC29" s="33">
        <v>0.01</v>
      </c>
      <c r="AD29" s="33">
        <v>2.5000000000000001E-2</v>
      </c>
      <c r="AE29" s="33">
        <v>3.7999999999999999E-2</v>
      </c>
      <c r="AF29" s="33">
        <v>4.8000000000000001E-2</v>
      </c>
      <c r="AG29" s="33">
        <v>6.4000000000000001E-2</v>
      </c>
      <c r="AH29" s="33">
        <v>8.4000000000000005E-2</v>
      </c>
      <c r="AI29" s="33">
        <v>0.114</v>
      </c>
      <c r="AJ29" s="33">
        <v>0.124</v>
      </c>
      <c r="AK29" s="8"/>
    </row>
    <row r="30" spans="1:37" x14ac:dyDescent="0.25">
      <c r="A30" s="4"/>
      <c r="B30" s="23">
        <f t="shared" si="0"/>
        <v>23</v>
      </c>
      <c r="C30" s="21" t="s">
        <v>59</v>
      </c>
      <c r="D30" s="21" t="s">
        <v>60</v>
      </c>
      <c r="E30" s="21"/>
      <c r="F30" s="32">
        <v>-1</v>
      </c>
      <c r="G30" s="32">
        <v>-0.5</v>
      </c>
      <c r="H30" s="32">
        <v>-0.25</v>
      </c>
      <c r="I30" s="32">
        <v>-0.2</v>
      </c>
      <c r="J30" s="32">
        <v>-0.15</v>
      </c>
      <c r="K30" s="32">
        <v>-0.1</v>
      </c>
      <c r="L30" s="32">
        <v>-0.05</v>
      </c>
      <c r="M30" s="32">
        <v>0</v>
      </c>
      <c r="N30" s="32">
        <v>0.05</v>
      </c>
      <c r="O30" s="32">
        <v>0.1</v>
      </c>
      <c r="P30" s="32">
        <v>0.15</v>
      </c>
      <c r="Q30" s="32">
        <v>0.2</v>
      </c>
      <c r="R30" s="32">
        <v>0.25</v>
      </c>
      <c r="S30" s="32">
        <v>0.5</v>
      </c>
      <c r="T30" s="32">
        <v>3</v>
      </c>
      <c r="U30" s="21"/>
      <c r="V30" s="32">
        <v>0.17999999999999994</v>
      </c>
      <c r="W30" s="32">
        <v>0.67999999999999994</v>
      </c>
      <c r="X30" s="32">
        <v>0.87999999999999989</v>
      </c>
      <c r="Y30" s="32">
        <v>0.90499999999999992</v>
      </c>
      <c r="Z30" s="32">
        <v>0.92499999999999993</v>
      </c>
      <c r="AA30" s="32">
        <v>0.94499999999999995</v>
      </c>
      <c r="AB30" s="32">
        <v>0.97</v>
      </c>
      <c r="AC30" s="32">
        <v>1</v>
      </c>
      <c r="AD30" s="32">
        <v>1.02</v>
      </c>
      <c r="AE30" s="32">
        <v>1.042</v>
      </c>
      <c r="AF30" s="32">
        <v>1.0620000000000001</v>
      </c>
      <c r="AG30" s="32">
        <v>1.08</v>
      </c>
      <c r="AH30" s="32">
        <v>1.095</v>
      </c>
      <c r="AI30" s="32">
        <v>1.1599999999999999</v>
      </c>
      <c r="AJ30" s="32">
        <v>1.66</v>
      </c>
      <c r="AK30" s="8"/>
    </row>
    <row r="31" spans="1:37" x14ac:dyDescent="0.25">
      <c r="A31" s="4"/>
      <c r="B31" s="23">
        <f t="shared" si="0"/>
        <v>24</v>
      </c>
      <c r="C31" s="21" t="s">
        <v>59</v>
      </c>
      <c r="D31" s="21" t="s">
        <v>61</v>
      </c>
      <c r="E31" s="21"/>
      <c r="F31" s="32">
        <v>-1</v>
      </c>
      <c r="G31" s="32">
        <v>-0.5</v>
      </c>
      <c r="H31" s="32">
        <v>-0.25</v>
      </c>
      <c r="I31" s="32">
        <v>-0.2</v>
      </c>
      <c r="J31" s="32">
        <v>-0.15</v>
      </c>
      <c r="K31" s="32">
        <v>-0.1</v>
      </c>
      <c r="L31" s="32">
        <v>-0.05</v>
      </c>
      <c r="M31" s="32">
        <v>0</v>
      </c>
      <c r="N31" s="32">
        <v>0.05</v>
      </c>
      <c r="O31" s="32">
        <v>0.1</v>
      </c>
      <c r="P31" s="32">
        <v>0.15</v>
      </c>
      <c r="Q31" s="32">
        <v>0.2</v>
      </c>
      <c r="R31" s="32">
        <v>0.25</v>
      </c>
      <c r="S31" s="32">
        <v>0.5</v>
      </c>
      <c r="T31" s="32">
        <v>3</v>
      </c>
      <c r="U31" s="21"/>
      <c r="V31" s="32">
        <v>2.72</v>
      </c>
      <c r="W31" s="32">
        <v>2.2200000000000002</v>
      </c>
      <c r="X31" s="32">
        <v>1.7200000000000002</v>
      </c>
      <c r="Y31" s="32">
        <v>1.5700000000000003</v>
      </c>
      <c r="Z31" s="32">
        <v>1.37</v>
      </c>
      <c r="AA31" s="32">
        <v>1.2200000000000002</v>
      </c>
      <c r="AB31" s="32">
        <v>1.1000000000000001</v>
      </c>
      <c r="AC31" s="32">
        <v>1</v>
      </c>
      <c r="AD31" s="32">
        <v>0.91999999999999993</v>
      </c>
      <c r="AE31" s="32">
        <v>0.82</v>
      </c>
      <c r="AF31" s="32">
        <v>0.7</v>
      </c>
      <c r="AG31" s="32">
        <v>0.54999999999999993</v>
      </c>
      <c r="AH31" s="32">
        <v>0.42999999999999994</v>
      </c>
      <c r="AI31" s="32">
        <v>0.17999999999999994</v>
      </c>
      <c r="AJ31" s="32">
        <v>5.4999999999999938E-2</v>
      </c>
      <c r="AK31" s="8"/>
    </row>
    <row r="32" spans="1:37" x14ac:dyDescent="0.25">
      <c r="A32" s="4"/>
      <c r="B32" s="23">
        <f t="shared" si="0"/>
        <v>25</v>
      </c>
      <c r="C32" s="21" t="s">
        <v>59</v>
      </c>
      <c r="D32" s="21" t="s">
        <v>62</v>
      </c>
      <c r="E32" s="21"/>
      <c r="F32" s="32">
        <v>-1</v>
      </c>
      <c r="G32" s="32">
        <v>-0.5</v>
      </c>
      <c r="H32" s="32">
        <v>-0.25</v>
      </c>
      <c r="I32" s="32">
        <v>-0.2</v>
      </c>
      <c r="J32" s="32">
        <v>-0.15</v>
      </c>
      <c r="K32" s="32">
        <v>-0.1</v>
      </c>
      <c r="L32" s="32">
        <v>-0.05</v>
      </c>
      <c r="M32" s="32">
        <v>0</v>
      </c>
      <c r="N32" s="32">
        <v>0.05</v>
      </c>
      <c r="O32" s="32">
        <v>0.1</v>
      </c>
      <c r="P32" s="32">
        <v>0.15</v>
      </c>
      <c r="Q32" s="32">
        <v>0.2</v>
      </c>
      <c r="R32" s="32">
        <v>0.25</v>
      </c>
      <c r="S32" s="32">
        <v>0.5</v>
      </c>
      <c r="T32" s="32">
        <v>3</v>
      </c>
      <c r="U32" s="21"/>
      <c r="V32" s="32">
        <v>0.50600000000000001</v>
      </c>
      <c r="W32" s="32">
        <v>0.80599999999999994</v>
      </c>
      <c r="X32" s="32">
        <v>0.93099999999999994</v>
      </c>
      <c r="Y32" s="32">
        <v>0.95099999999999996</v>
      </c>
      <c r="Z32" s="32">
        <v>0.96299999999999997</v>
      </c>
      <c r="AA32" s="32">
        <v>0.97299999999999998</v>
      </c>
      <c r="AB32" s="32">
        <v>0.98499999999999999</v>
      </c>
      <c r="AC32" s="32">
        <v>1</v>
      </c>
      <c r="AD32" s="32">
        <v>1.0149999999999999</v>
      </c>
      <c r="AE32" s="32">
        <v>1.0269999999999999</v>
      </c>
      <c r="AF32" s="32">
        <v>1.0369999999999999</v>
      </c>
      <c r="AG32" s="32">
        <v>1.0489999999999999</v>
      </c>
      <c r="AH32" s="32">
        <v>1.069</v>
      </c>
      <c r="AI32" s="32">
        <v>1.159</v>
      </c>
      <c r="AJ32" s="32">
        <v>1.909</v>
      </c>
      <c r="AK32" s="8"/>
    </row>
    <row r="33" spans="1:37" x14ac:dyDescent="0.25">
      <c r="A33" s="4"/>
      <c r="B33" s="23">
        <f t="shared" si="0"/>
        <v>26</v>
      </c>
      <c r="C33" s="21" t="s">
        <v>59</v>
      </c>
      <c r="D33" s="21" t="s">
        <v>63</v>
      </c>
      <c r="E33" s="21"/>
      <c r="F33" s="32">
        <v>-1</v>
      </c>
      <c r="G33" s="32">
        <v>-0.5</v>
      </c>
      <c r="H33" s="32">
        <v>-0.25</v>
      </c>
      <c r="I33" s="32">
        <v>-0.2</v>
      </c>
      <c r="J33" s="32">
        <v>-0.15</v>
      </c>
      <c r="K33" s="32">
        <v>-0.1</v>
      </c>
      <c r="L33" s="32">
        <v>-0.05</v>
      </c>
      <c r="M33" s="32">
        <v>0</v>
      </c>
      <c r="N33" s="32">
        <v>0.05</v>
      </c>
      <c r="O33" s="32">
        <v>0.1</v>
      </c>
      <c r="P33" s="32">
        <v>0.15</v>
      </c>
      <c r="Q33" s="32">
        <v>0.2</v>
      </c>
      <c r="R33" s="32">
        <v>0.25</v>
      </c>
      <c r="S33" s="32">
        <v>0.5</v>
      </c>
      <c r="T33" s="32">
        <v>3</v>
      </c>
      <c r="U33" s="21"/>
      <c r="V33" s="32">
        <v>0.18899999999999983</v>
      </c>
      <c r="W33" s="32">
        <v>0.68899999999999983</v>
      </c>
      <c r="X33" s="32">
        <v>0.8889999999999999</v>
      </c>
      <c r="Y33" s="32">
        <v>0.92399999999999993</v>
      </c>
      <c r="Z33" s="32">
        <v>0.95399999999999996</v>
      </c>
      <c r="AA33" s="32">
        <v>0.96699999999999997</v>
      </c>
      <c r="AB33" s="32">
        <v>0.98199999999999998</v>
      </c>
      <c r="AC33" s="32">
        <v>1</v>
      </c>
      <c r="AD33" s="32">
        <v>1.0149999999999999</v>
      </c>
      <c r="AE33" s="32">
        <v>1.0289999999999999</v>
      </c>
      <c r="AF33" s="32">
        <v>1.0439999999999998</v>
      </c>
      <c r="AG33" s="32">
        <v>1.0689999999999997</v>
      </c>
      <c r="AH33" s="32">
        <v>1.1039999999999996</v>
      </c>
      <c r="AI33" s="32">
        <v>1.3289999999999997</v>
      </c>
      <c r="AJ33" s="32">
        <v>1.8289999999999997</v>
      </c>
      <c r="AK33" s="8"/>
    </row>
    <row r="34" spans="1:37" x14ac:dyDescent="0.25">
      <c r="A34" s="4"/>
      <c r="B34" s="23">
        <f t="shared" si="0"/>
        <v>27</v>
      </c>
      <c r="C34" s="21" t="s">
        <v>59</v>
      </c>
      <c r="D34" s="21" t="s">
        <v>64</v>
      </c>
      <c r="E34" s="21"/>
      <c r="F34" s="32">
        <v>-1</v>
      </c>
      <c r="G34" s="32">
        <v>-0.5</v>
      </c>
      <c r="H34" s="32">
        <v>-0.25</v>
      </c>
      <c r="I34" s="32">
        <v>-0.2</v>
      </c>
      <c r="J34" s="32">
        <v>-0.15</v>
      </c>
      <c r="K34" s="32">
        <v>-0.1</v>
      </c>
      <c r="L34" s="32">
        <v>-0.05</v>
      </c>
      <c r="M34" s="32">
        <v>0</v>
      </c>
      <c r="N34" s="32">
        <v>0.05</v>
      </c>
      <c r="O34" s="32">
        <v>0.1</v>
      </c>
      <c r="P34" s="32">
        <v>0.15</v>
      </c>
      <c r="Q34" s="32">
        <v>0.2</v>
      </c>
      <c r="R34" s="32">
        <v>0.25</v>
      </c>
      <c r="S34" s="32">
        <v>0.5</v>
      </c>
      <c r="T34" s="32">
        <v>3</v>
      </c>
      <c r="U34" s="21"/>
      <c r="V34" s="32">
        <v>0.43499999999999983</v>
      </c>
      <c r="W34" s="32">
        <v>0.68499999999999983</v>
      </c>
      <c r="X34" s="32">
        <v>0.83499999999999985</v>
      </c>
      <c r="Y34" s="32">
        <v>0.86999999999999988</v>
      </c>
      <c r="Z34" s="32">
        <v>0.90999999999999992</v>
      </c>
      <c r="AA34" s="32">
        <v>0.94499999999999995</v>
      </c>
      <c r="AB34" s="32">
        <v>0.97499999999999998</v>
      </c>
      <c r="AC34" s="32">
        <v>1</v>
      </c>
      <c r="AD34" s="32">
        <v>1.0249999999999999</v>
      </c>
      <c r="AE34" s="32">
        <v>1.0549999999999999</v>
      </c>
      <c r="AF34" s="32">
        <v>1.095</v>
      </c>
      <c r="AG34" s="32">
        <v>1.145</v>
      </c>
      <c r="AH34" s="32">
        <v>1.1850000000000001</v>
      </c>
      <c r="AI34" s="32">
        <v>1.335</v>
      </c>
      <c r="AJ34" s="32">
        <v>2.335</v>
      </c>
      <c r="AK34" s="8"/>
    </row>
    <row r="35" spans="1:37" x14ac:dyDescent="0.25">
      <c r="A35" s="4"/>
      <c r="B35" s="23">
        <f t="shared" si="0"/>
        <v>28</v>
      </c>
      <c r="C35" s="21" t="s">
        <v>59</v>
      </c>
      <c r="D35" s="21" t="s">
        <v>65</v>
      </c>
      <c r="E35" s="21"/>
      <c r="F35" s="32">
        <v>-1</v>
      </c>
      <c r="G35" s="32">
        <v>-0.5</v>
      </c>
      <c r="H35" s="32">
        <v>-0.25</v>
      </c>
      <c r="I35" s="32">
        <v>-0.2</v>
      </c>
      <c r="J35" s="32">
        <v>-0.15</v>
      </c>
      <c r="K35" s="32">
        <v>-0.1</v>
      </c>
      <c r="L35" s="32">
        <v>-0.05</v>
      </c>
      <c r="M35" s="32">
        <v>0</v>
      </c>
      <c r="N35" s="32">
        <v>0.05</v>
      </c>
      <c r="O35" s="32">
        <v>0.1</v>
      </c>
      <c r="P35" s="32">
        <v>0.15</v>
      </c>
      <c r="Q35" s="32">
        <v>0.2</v>
      </c>
      <c r="R35" s="32">
        <v>0.25</v>
      </c>
      <c r="S35" s="32">
        <v>0.5</v>
      </c>
      <c r="T35" s="32">
        <v>3</v>
      </c>
      <c r="U35" s="21"/>
      <c r="V35" s="32">
        <v>0.17499999999999982</v>
      </c>
      <c r="W35" s="32">
        <v>0.67499999999999982</v>
      </c>
      <c r="X35" s="32">
        <v>0.87499999999999989</v>
      </c>
      <c r="Y35" s="32">
        <v>0.90999999999999992</v>
      </c>
      <c r="Z35" s="32">
        <v>0.94</v>
      </c>
      <c r="AA35" s="32">
        <v>0.96499999999999997</v>
      </c>
      <c r="AB35" s="32">
        <v>0.98499999999999999</v>
      </c>
      <c r="AC35" s="32">
        <v>1</v>
      </c>
      <c r="AD35" s="32">
        <v>1.01</v>
      </c>
      <c r="AE35" s="32">
        <v>1.0249999999999999</v>
      </c>
      <c r="AF35" s="32">
        <v>1.0449999999999999</v>
      </c>
      <c r="AG35" s="32">
        <v>1.0699999999999998</v>
      </c>
      <c r="AH35" s="32">
        <v>1.0999999999999999</v>
      </c>
      <c r="AI35" s="32">
        <v>1.2249999999999999</v>
      </c>
      <c r="AJ35" s="32">
        <v>1.7249999999999999</v>
      </c>
      <c r="AK35" s="8"/>
    </row>
    <row r="36" spans="1:37" x14ac:dyDescent="0.25">
      <c r="A36" s="4"/>
      <c r="B36" s="23">
        <f t="shared" si="0"/>
        <v>29</v>
      </c>
      <c r="C36" s="22" t="s">
        <v>66</v>
      </c>
      <c r="D36" s="22" t="s">
        <v>70</v>
      </c>
      <c r="E36" s="22"/>
      <c r="F36" s="33">
        <v>-2.5000000000000001E-2</v>
      </c>
      <c r="G36" s="33">
        <v>-1.4999999999999999E-2</v>
      </c>
      <c r="H36" s="33">
        <v>-0.01</v>
      </c>
      <c r="I36" s="33">
        <v>-7.4999999999999997E-3</v>
      </c>
      <c r="J36" s="33">
        <v>-5.0000000000000001E-3</v>
      </c>
      <c r="K36" s="33">
        <v>-2.5000000000000001E-3</v>
      </c>
      <c r="L36" s="33">
        <v>0</v>
      </c>
      <c r="M36" s="33">
        <v>5.0000000000000001E-3</v>
      </c>
      <c r="N36" s="33">
        <v>0.01</v>
      </c>
      <c r="O36" s="33">
        <v>1.4999999999999999E-2</v>
      </c>
      <c r="P36" s="33">
        <v>0.02</v>
      </c>
      <c r="Q36" s="33">
        <v>0.03</v>
      </c>
      <c r="R36" s="33">
        <v>0.04</v>
      </c>
      <c r="S36" s="33">
        <v>0.05</v>
      </c>
      <c r="T36" s="33">
        <v>0.1</v>
      </c>
      <c r="U36" s="22"/>
      <c r="V36" s="33">
        <v>-5.8000000000000007</v>
      </c>
      <c r="W36" s="33">
        <v>-3.8</v>
      </c>
      <c r="X36" s="33">
        <v>-2.7</v>
      </c>
      <c r="Y36" s="33">
        <v>-2.1</v>
      </c>
      <c r="Z36" s="33">
        <v>-1.4500000000000002</v>
      </c>
      <c r="AA36" s="33">
        <v>-0.75</v>
      </c>
      <c r="AB36" s="33">
        <v>0</v>
      </c>
      <c r="AC36" s="33">
        <v>0.6</v>
      </c>
      <c r="AD36" s="33">
        <v>1.3</v>
      </c>
      <c r="AE36" s="33">
        <v>2.0999999999999996</v>
      </c>
      <c r="AF36" s="33">
        <v>3</v>
      </c>
      <c r="AG36" s="33">
        <v>5</v>
      </c>
      <c r="AH36" s="33">
        <v>7.4</v>
      </c>
      <c r="AI36" s="33">
        <v>8.6000000000000014</v>
      </c>
      <c r="AJ36" s="33">
        <v>11.600000000000001</v>
      </c>
      <c r="AK36" s="8"/>
    </row>
    <row r="37" spans="1:37" x14ac:dyDescent="0.25">
      <c r="A37" s="4"/>
      <c r="B37" s="23">
        <f t="shared" si="0"/>
        <v>30</v>
      </c>
      <c r="C37" s="22" t="s">
        <v>66</v>
      </c>
      <c r="D37" s="22" t="s">
        <v>71</v>
      </c>
      <c r="E37" s="22"/>
      <c r="F37" s="33">
        <v>-1</v>
      </c>
      <c r="G37" s="33">
        <v>-0.5</v>
      </c>
      <c r="H37" s="33">
        <v>-0.1</v>
      </c>
      <c r="I37" s="33">
        <v>-0.05</v>
      </c>
      <c r="J37" s="33">
        <v>-0.02</v>
      </c>
      <c r="K37" s="33">
        <v>-0.01</v>
      </c>
      <c r="L37" s="33">
        <v>0</v>
      </c>
      <c r="M37" s="33">
        <v>0.01</v>
      </c>
      <c r="N37" s="33">
        <v>0.02</v>
      </c>
      <c r="O37" s="33">
        <v>0.05</v>
      </c>
      <c r="P37" s="33">
        <v>0.1</v>
      </c>
      <c r="Q37" s="33">
        <v>0.2</v>
      </c>
      <c r="R37" s="33">
        <v>0.5</v>
      </c>
      <c r="S37" s="33">
        <v>1</v>
      </c>
      <c r="T37" s="33">
        <v>3</v>
      </c>
      <c r="U37" s="22"/>
      <c r="V37" s="33">
        <v>-21.36</v>
      </c>
      <c r="W37" s="33">
        <v>-11.360000000000001</v>
      </c>
      <c r="X37" s="33">
        <v>-2.5600000000000005</v>
      </c>
      <c r="Y37" s="33">
        <v>-1.36</v>
      </c>
      <c r="Z37" s="33">
        <v>-0.58000000000000007</v>
      </c>
      <c r="AA37" s="33">
        <v>-0.3</v>
      </c>
      <c r="AB37" s="33">
        <v>0</v>
      </c>
      <c r="AC37" s="33">
        <v>0.2</v>
      </c>
      <c r="AD37" s="33">
        <v>0.38</v>
      </c>
      <c r="AE37" s="33">
        <v>0.8600000000000001</v>
      </c>
      <c r="AF37" s="33">
        <v>1.56</v>
      </c>
      <c r="AG37" s="33">
        <v>2.7600000000000002</v>
      </c>
      <c r="AH37" s="33">
        <v>5.76</v>
      </c>
      <c r="AI37" s="33">
        <v>9.76</v>
      </c>
      <c r="AJ37" s="33">
        <v>21.759999999999998</v>
      </c>
      <c r="AK37" s="8"/>
    </row>
    <row r="38" spans="1:37" x14ac:dyDescent="0.25">
      <c r="A38" s="4"/>
      <c r="B38" s="23">
        <f t="shared" si="0"/>
        <v>31</v>
      </c>
      <c r="C38" s="22" t="s">
        <v>66</v>
      </c>
      <c r="D38" s="22" t="s">
        <v>72</v>
      </c>
      <c r="E38" s="22"/>
      <c r="F38" s="33">
        <v>0</v>
      </c>
      <c r="G38" s="33">
        <v>300</v>
      </c>
      <c r="H38" s="33">
        <v>600</v>
      </c>
      <c r="I38" s="33">
        <v>800</v>
      </c>
      <c r="J38" s="33">
        <v>1000</v>
      </c>
      <c r="K38" s="33">
        <v>1100</v>
      </c>
      <c r="L38" s="33">
        <v>1200</v>
      </c>
      <c r="M38" s="33">
        <v>1300</v>
      </c>
      <c r="N38" s="33">
        <v>1400</v>
      </c>
      <c r="O38" s="33">
        <v>1600</v>
      </c>
      <c r="P38" s="33">
        <v>1800</v>
      </c>
      <c r="Q38" s="33">
        <v>2000</v>
      </c>
      <c r="R38" s="33">
        <v>3000</v>
      </c>
      <c r="S38" s="33">
        <v>5000</v>
      </c>
      <c r="T38" s="33">
        <v>10000</v>
      </c>
      <c r="U38" s="22"/>
      <c r="V38" s="33">
        <v>-17.399999999999999</v>
      </c>
      <c r="W38" s="33">
        <v>-14.399999999999999</v>
      </c>
      <c r="X38" s="33">
        <v>-10.199999999999999</v>
      </c>
      <c r="Y38" s="33">
        <v>-6.1999999999999993</v>
      </c>
      <c r="Z38" s="33">
        <v>-2.6</v>
      </c>
      <c r="AA38" s="33">
        <v>-1.2</v>
      </c>
      <c r="AB38" s="33">
        <v>0</v>
      </c>
      <c r="AC38" s="33">
        <v>2.4</v>
      </c>
      <c r="AD38" s="33">
        <v>4.5999999999999996</v>
      </c>
      <c r="AE38" s="33">
        <v>8.6</v>
      </c>
      <c r="AF38" s="33">
        <v>12.2</v>
      </c>
      <c r="AG38" s="33">
        <v>15.399999999999999</v>
      </c>
      <c r="AH38" s="33">
        <v>23.4</v>
      </c>
      <c r="AI38" s="33">
        <v>31.4</v>
      </c>
      <c r="AJ38" s="33">
        <v>41.4</v>
      </c>
      <c r="AK38" s="8"/>
    </row>
    <row r="39" spans="1:37" x14ac:dyDescent="0.25">
      <c r="A39" s="4"/>
      <c r="B39" s="23">
        <f t="shared" si="0"/>
        <v>32</v>
      </c>
      <c r="C39" s="22" t="s">
        <v>66</v>
      </c>
      <c r="D39" s="22" t="s">
        <v>73</v>
      </c>
      <c r="E39" s="22"/>
      <c r="F39" s="33">
        <v>0</v>
      </c>
      <c r="G39" s="33">
        <v>100</v>
      </c>
      <c r="H39" s="33">
        <v>200</v>
      </c>
      <c r="I39" s="33">
        <v>300</v>
      </c>
      <c r="J39" s="33">
        <v>400</v>
      </c>
      <c r="K39" s="33">
        <v>450</v>
      </c>
      <c r="L39" s="33">
        <v>500</v>
      </c>
      <c r="M39" s="33">
        <v>550</v>
      </c>
      <c r="N39" s="33">
        <v>600</v>
      </c>
      <c r="O39" s="33">
        <v>700</v>
      </c>
      <c r="P39" s="33">
        <v>800</v>
      </c>
      <c r="Q39" s="33">
        <v>900</v>
      </c>
      <c r="R39" s="33">
        <v>1000</v>
      </c>
      <c r="S39" s="33">
        <v>2000</v>
      </c>
      <c r="T39" s="33">
        <v>5000</v>
      </c>
      <c r="U39" s="22"/>
      <c r="V39" s="33">
        <v>-9.5</v>
      </c>
      <c r="W39" s="33">
        <v>-6.5</v>
      </c>
      <c r="X39" s="33">
        <v>-4.0999999999999996</v>
      </c>
      <c r="Y39" s="33">
        <v>-2.1</v>
      </c>
      <c r="Z39" s="33">
        <v>-0.7</v>
      </c>
      <c r="AA39" s="33">
        <v>-0.2</v>
      </c>
      <c r="AB39" s="33">
        <v>0</v>
      </c>
      <c r="AC39" s="33">
        <v>0.70000000000000007</v>
      </c>
      <c r="AD39" s="33">
        <v>1.3</v>
      </c>
      <c r="AE39" s="33">
        <v>2.2999999999999998</v>
      </c>
      <c r="AF39" s="33">
        <v>3.0999999999999996</v>
      </c>
      <c r="AG39" s="33">
        <v>3.6999999999999997</v>
      </c>
      <c r="AH39" s="33">
        <v>4.0999999999999996</v>
      </c>
      <c r="AI39" s="33">
        <v>6.1</v>
      </c>
      <c r="AJ39" s="33">
        <v>9.1</v>
      </c>
      <c r="AK39" s="8"/>
    </row>
    <row r="40" spans="1:37" x14ac:dyDescent="0.25">
      <c r="A40" s="4"/>
      <c r="B40" s="23">
        <f t="shared" si="0"/>
        <v>33</v>
      </c>
      <c r="C40" s="22" t="s">
        <v>66</v>
      </c>
      <c r="D40" s="22" t="s">
        <v>68</v>
      </c>
      <c r="E40" s="22"/>
      <c r="F40" s="33">
        <v>-0.5</v>
      </c>
      <c r="G40" s="33">
        <v>-0.2</v>
      </c>
      <c r="H40" s="33">
        <v>-0.1</v>
      </c>
      <c r="I40" s="33">
        <v>-0.05</v>
      </c>
      <c r="J40" s="33">
        <v>-0.03</v>
      </c>
      <c r="K40" s="33">
        <v>-0.02</v>
      </c>
      <c r="L40" s="33">
        <v>-0.01</v>
      </c>
      <c r="M40" s="33">
        <v>0</v>
      </c>
      <c r="N40" s="33">
        <v>0.01</v>
      </c>
      <c r="O40" s="33">
        <v>0.02</v>
      </c>
      <c r="P40" s="33">
        <v>0.03</v>
      </c>
      <c r="Q40" s="33">
        <v>0.05</v>
      </c>
      <c r="R40" s="33">
        <v>0.1</v>
      </c>
      <c r="S40" s="33">
        <v>0.2</v>
      </c>
      <c r="T40" s="33">
        <v>0.5</v>
      </c>
      <c r="U40" s="22"/>
      <c r="V40" s="33">
        <v>-28.1</v>
      </c>
      <c r="W40" s="33">
        <v>-16.100000000000001</v>
      </c>
      <c r="X40" s="33">
        <v>-9.1</v>
      </c>
      <c r="Y40" s="33">
        <v>-5.0999999999999996</v>
      </c>
      <c r="Z40" s="33">
        <v>-3.3</v>
      </c>
      <c r="AA40" s="33">
        <v>-2.2999999999999998</v>
      </c>
      <c r="AB40" s="33">
        <v>-1.2</v>
      </c>
      <c r="AC40" s="33">
        <v>0</v>
      </c>
      <c r="AD40" s="33">
        <v>1.2</v>
      </c>
      <c r="AE40" s="33">
        <v>2.2999999999999998</v>
      </c>
      <c r="AF40" s="33">
        <v>3.3</v>
      </c>
      <c r="AG40" s="33">
        <v>5.0999999999999996</v>
      </c>
      <c r="AH40" s="33">
        <v>9.1</v>
      </c>
      <c r="AI40" s="33">
        <v>16.100000000000001</v>
      </c>
      <c r="AJ40" s="33">
        <v>28.1</v>
      </c>
      <c r="AK40" s="8"/>
    </row>
    <row r="41" spans="1:37" x14ac:dyDescent="0.25">
      <c r="A41" s="4"/>
      <c r="B41" s="23">
        <f t="shared" si="0"/>
        <v>34</v>
      </c>
      <c r="C41" s="22" t="s">
        <v>66</v>
      </c>
      <c r="D41" s="22" t="s">
        <v>67</v>
      </c>
      <c r="E41" s="22"/>
      <c r="F41" s="33">
        <v>-0.5</v>
      </c>
      <c r="G41" s="33">
        <v>-0.2</v>
      </c>
      <c r="H41" s="33">
        <v>-0.1</v>
      </c>
      <c r="I41" s="33">
        <v>-0.05</v>
      </c>
      <c r="J41" s="33">
        <v>-0.03</v>
      </c>
      <c r="K41" s="33">
        <v>-0.02</v>
      </c>
      <c r="L41" s="33">
        <v>-0.01</v>
      </c>
      <c r="M41" s="33">
        <v>0</v>
      </c>
      <c r="N41" s="33">
        <v>0.01</v>
      </c>
      <c r="O41" s="33">
        <v>0.02</v>
      </c>
      <c r="P41" s="33">
        <v>0.03</v>
      </c>
      <c r="Q41" s="33">
        <v>0.05</v>
      </c>
      <c r="R41" s="33">
        <v>0.1</v>
      </c>
      <c r="S41" s="33">
        <v>0.2</v>
      </c>
      <c r="T41" s="33">
        <v>0.5</v>
      </c>
      <c r="U41" s="22"/>
      <c r="V41" s="33">
        <v>-28.1</v>
      </c>
      <c r="W41" s="33">
        <v>-16.100000000000001</v>
      </c>
      <c r="X41" s="33">
        <v>-9.1</v>
      </c>
      <c r="Y41" s="33">
        <v>-5.0999999999999996</v>
      </c>
      <c r="Z41" s="33">
        <v>-3.3</v>
      </c>
      <c r="AA41" s="33">
        <v>-2.2999999999999998</v>
      </c>
      <c r="AB41" s="33">
        <v>-1.2</v>
      </c>
      <c r="AC41" s="33">
        <v>0</v>
      </c>
      <c r="AD41" s="33">
        <v>1.2</v>
      </c>
      <c r="AE41" s="33">
        <v>2.2999999999999998</v>
      </c>
      <c r="AF41" s="33">
        <v>3.3</v>
      </c>
      <c r="AG41" s="33">
        <v>5.0999999999999996</v>
      </c>
      <c r="AH41" s="33">
        <v>9.1</v>
      </c>
      <c r="AI41" s="33">
        <v>16.100000000000001</v>
      </c>
      <c r="AJ41" s="33">
        <v>28.1</v>
      </c>
      <c r="AK41" s="8"/>
    </row>
    <row r="42" spans="1:37" x14ac:dyDescent="0.25">
      <c r="A42" s="4"/>
      <c r="B42" s="23">
        <f t="shared" si="0"/>
        <v>35</v>
      </c>
      <c r="C42" s="22" t="s">
        <v>66</v>
      </c>
      <c r="D42" s="22" t="s">
        <v>69</v>
      </c>
      <c r="E42" s="22"/>
      <c r="F42" s="33">
        <v>0</v>
      </c>
      <c r="G42" s="33">
        <v>1E-4</v>
      </c>
      <c r="H42" s="33">
        <v>2.0000000000000001E-4</v>
      </c>
      <c r="I42" s="33">
        <v>3.0000000000000003E-4</v>
      </c>
      <c r="J42" s="33">
        <v>4.0000000000000002E-4</v>
      </c>
      <c r="K42" s="33">
        <v>5.0000000000000001E-4</v>
      </c>
      <c r="L42" s="33">
        <v>6.9999999999999999E-4</v>
      </c>
      <c r="M42" s="33">
        <v>1E-3</v>
      </c>
      <c r="N42" s="33">
        <v>1.5E-3</v>
      </c>
      <c r="O42" s="33">
        <v>2E-3</v>
      </c>
      <c r="P42" s="33">
        <v>3.0000000000000001E-3</v>
      </c>
      <c r="Q42" s="33">
        <v>4.0000000000000001E-3</v>
      </c>
      <c r="R42" s="33">
        <v>8.0000000000000002E-3</v>
      </c>
      <c r="S42" s="33">
        <v>0.01</v>
      </c>
      <c r="T42" s="33">
        <v>0.02</v>
      </c>
      <c r="U42" s="22"/>
      <c r="V42" s="33">
        <v>15.4</v>
      </c>
      <c r="W42" s="33">
        <v>10.4</v>
      </c>
      <c r="X42" s="33">
        <v>7.4</v>
      </c>
      <c r="Y42" s="33">
        <v>5.4</v>
      </c>
      <c r="Z42" s="33">
        <v>3.9000000000000004</v>
      </c>
      <c r="AA42" s="33">
        <v>2.9000000000000004</v>
      </c>
      <c r="AB42" s="33">
        <v>1.5000000000000002</v>
      </c>
      <c r="AC42" s="33">
        <v>0</v>
      </c>
      <c r="AD42" s="33">
        <v>-0.5</v>
      </c>
      <c r="AE42" s="33">
        <v>-1.2000000000000002</v>
      </c>
      <c r="AF42" s="33">
        <v>-3.2</v>
      </c>
      <c r="AG42" s="33">
        <v>-6.2</v>
      </c>
      <c r="AH42" s="33">
        <v>-14.2</v>
      </c>
      <c r="AI42" s="33">
        <v>-16.2</v>
      </c>
      <c r="AJ42" s="33">
        <v>-24.2</v>
      </c>
      <c r="AK42" s="8"/>
    </row>
    <row r="43" spans="1:37" x14ac:dyDescent="0.25">
      <c r="A43" s="4"/>
      <c r="B43" s="23">
        <f t="shared" si="0"/>
        <v>36</v>
      </c>
      <c r="C43" s="21" t="s">
        <v>77</v>
      </c>
      <c r="D43" s="21" t="s">
        <v>78</v>
      </c>
      <c r="E43" s="21"/>
      <c r="F43" s="32">
        <v>-0.2</v>
      </c>
      <c r="G43" s="32">
        <v>-0.1</v>
      </c>
      <c r="H43" s="32">
        <v>-0.05</v>
      </c>
      <c r="I43" s="32">
        <v>-0.04</v>
      </c>
      <c r="J43" s="32">
        <v>-0.03</v>
      </c>
      <c r="K43" s="32">
        <v>-0.02</v>
      </c>
      <c r="L43" s="32">
        <v>-0.01</v>
      </c>
      <c r="M43" s="32">
        <v>0</v>
      </c>
      <c r="N43" s="32">
        <v>0.01</v>
      </c>
      <c r="O43" s="32">
        <v>0.02</v>
      </c>
      <c r="P43" s="32">
        <v>0.03</v>
      </c>
      <c r="Q43" s="32">
        <v>0.04</v>
      </c>
      <c r="R43" s="32">
        <v>0.05</v>
      </c>
      <c r="S43" s="32">
        <v>0.1</v>
      </c>
      <c r="T43" s="32">
        <v>0.2</v>
      </c>
      <c r="U43" s="21"/>
      <c r="V43" s="32">
        <v>-14</v>
      </c>
      <c r="W43" s="32">
        <v>-8</v>
      </c>
      <c r="X43" s="32">
        <v>-4</v>
      </c>
      <c r="Y43" s="32">
        <v>-3</v>
      </c>
      <c r="Z43" s="32">
        <v>-2.0999999999999996</v>
      </c>
      <c r="AA43" s="32">
        <v>-1.3</v>
      </c>
      <c r="AB43" s="32">
        <v>-0.6</v>
      </c>
      <c r="AC43" s="32">
        <v>0</v>
      </c>
      <c r="AD43" s="32">
        <v>0.5</v>
      </c>
      <c r="AE43" s="32">
        <v>1.1000000000000001</v>
      </c>
      <c r="AF43" s="32">
        <v>1.7999999999999998</v>
      </c>
      <c r="AG43" s="32">
        <v>2.6</v>
      </c>
      <c r="AH43" s="32">
        <v>3.5</v>
      </c>
      <c r="AI43" s="32">
        <v>8.5</v>
      </c>
      <c r="AJ43" s="32">
        <v>16.5</v>
      </c>
      <c r="AK43" s="8"/>
    </row>
    <row r="44" spans="1:37" x14ac:dyDescent="0.25">
      <c r="A44" s="4"/>
      <c r="B44" s="23">
        <f t="shared" si="0"/>
        <v>37</v>
      </c>
      <c r="C44" s="21" t="s">
        <v>77</v>
      </c>
      <c r="D44" s="21" t="s">
        <v>79</v>
      </c>
      <c r="E44" s="21"/>
      <c r="F44" s="32">
        <v>-1</v>
      </c>
      <c r="G44" s="32">
        <v>-0.5</v>
      </c>
      <c r="H44" s="32">
        <v>-0.2</v>
      </c>
      <c r="I44" s="32">
        <v>-0.1</v>
      </c>
      <c r="J44" s="32">
        <v>-0.05</v>
      </c>
      <c r="K44" s="32">
        <v>0</v>
      </c>
      <c r="L44" s="32">
        <v>0.1</v>
      </c>
      <c r="M44" s="32">
        <v>0.2</v>
      </c>
      <c r="N44" s="32">
        <v>0.25</v>
      </c>
      <c r="O44" s="32">
        <v>0.3</v>
      </c>
      <c r="P44" s="32">
        <v>0.4</v>
      </c>
      <c r="Q44" s="32">
        <v>0.5</v>
      </c>
      <c r="R44" s="32">
        <v>0.7</v>
      </c>
      <c r="S44" s="32">
        <v>1</v>
      </c>
      <c r="T44" s="32">
        <v>2</v>
      </c>
      <c r="U44" s="21"/>
      <c r="V44" s="32">
        <v>-46.5</v>
      </c>
      <c r="W44" s="32">
        <v>-36.5</v>
      </c>
      <c r="X44" s="32">
        <v>-12.5</v>
      </c>
      <c r="Y44" s="32">
        <v>-5.5</v>
      </c>
      <c r="Z44" s="32">
        <v>-2.5</v>
      </c>
      <c r="AA44" s="32">
        <v>0</v>
      </c>
      <c r="AB44" s="32">
        <v>4</v>
      </c>
      <c r="AC44" s="32">
        <v>5</v>
      </c>
      <c r="AD44" s="32">
        <v>3.0000000000000004</v>
      </c>
      <c r="AE44" s="32">
        <v>0</v>
      </c>
      <c r="AF44" s="32">
        <v>-4.0000000000000018</v>
      </c>
      <c r="AG44" s="32">
        <v>-7.0000000000000009</v>
      </c>
      <c r="AH44" s="32">
        <v>-12</v>
      </c>
      <c r="AI44" s="32">
        <v>-18</v>
      </c>
      <c r="AJ44" s="32">
        <v>-28</v>
      </c>
      <c r="AK44" s="8"/>
    </row>
    <row r="45" spans="1:37" x14ac:dyDescent="0.25">
      <c r="A45" s="4"/>
      <c r="B45" s="23">
        <f t="shared" si="0"/>
        <v>38</v>
      </c>
      <c r="C45" s="21" t="s">
        <v>77</v>
      </c>
      <c r="D45" s="21" t="s">
        <v>80</v>
      </c>
      <c r="E45" s="21"/>
      <c r="F45" s="32">
        <v>0</v>
      </c>
      <c r="G45" s="32">
        <v>0.4</v>
      </c>
      <c r="H45" s="32">
        <v>0.5</v>
      </c>
      <c r="I45" s="32">
        <v>0.6</v>
      </c>
      <c r="J45" s="32">
        <v>0.7</v>
      </c>
      <c r="K45" s="32">
        <v>0.8</v>
      </c>
      <c r="L45" s="32">
        <v>0.85</v>
      </c>
      <c r="M45" s="32">
        <v>0.9</v>
      </c>
      <c r="N45" s="32">
        <v>0.95</v>
      </c>
      <c r="O45" s="32">
        <v>0.98</v>
      </c>
      <c r="P45" s="32">
        <v>1</v>
      </c>
      <c r="Q45" s="32">
        <v>1.02</v>
      </c>
      <c r="R45" s="32">
        <v>1.1000000000000001</v>
      </c>
      <c r="S45" s="32">
        <v>1.1200000000000001</v>
      </c>
      <c r="T45" s="32">
        <v>1.2</v>
      </c>
      <c r="U45" s="21"/>
      <c r="V45" s="32">
        <v>-41.000000000000007</v>
      </c>
      <c r="W45" s="32">
        <v>-33.000000000000007</v>
      </c>
      <c r="X45" s="32">
        <v>-29.000000000000007</v>
      </c>
      <c r="Y45" s="32">
        <v>-23.000000000000007</v>
      </c>
      <c r="Z45" s="32">
        <v>-15.000000000000009</v>
      </c>
      <c r="AA45" s="32">
        <v>-5</v>
      </c>
      <c r="AB45" s="32">
        <v>-1.0000000000000053</v>
      </c>
      <c r="AC45" s="32">
        <v>1.9999999999999973</v>
      </c>
      <c r="AD45" s="32">
        <v>3.9999999999999947</v>
      </c>
      <c r="AE45" s="32">
        <v>10</v>
      </c>
      <c r="AF45" s="32">
        <v>1.9999999999999929</v>
      </c>
      <c r="AG45" s="32">
        <v>5.9999999999999964</v>
      </c>
      <c r="AH45" s="32">
        <v>-10.000000000000018</v>
      </c>
      <c r="AI45" s="32">
        <v>-2.0000000000000107</v>
      </c>
      <c r="AJ45" s="32">
        <v>-9.9999999999999964</v>
      </c>
      <c r="AK45" s="8"/>
    </row>
    <row r="46" spans="1:37" x14ac:dyDescent="0.25">
      <c r="A46" s="4"/>
      <c r="B46" s="23">
        <f t="shared" si="0"/>
        <v>39</v>
      </c>
      <c r="C46" s="21" t="s">
        <v>77</v>
      </c>
      <c r="D46" s="21" t="s">
        <v>81</v>
      </c>
      <c r="E46" s="21"/>
      <c r="F46" s="32">
        <v>-1</v>
      </c>
      <c r="G46" s="32">
        <v>-0.5</v>
      </c>
      <c r="H46" s="32">
        <v>-0.25</v>
      </c>
      <c r="I46" s="32">
        <v>-0.2</v>
      </c>
      <c r="J46" s="32">
        <v>-0.15</v>
      </c>
      <c r="K46" s="32">
        <v>-0.1</v>
      </c>
      <c r="L46" s="32">
        <v>-0.05</v>
      </c>
      <c r="M46" s="32">
        <v>0</v>
      </c>
      <c r="N46" s="32">
        <v>0.05</v>
      </c>
      <c r="O46" s="32">
        <v>0.1</v>
      </c>
      <c r="P46" s="32">
        <v>0.15</v>
      </c>
      <c r="Q46" s="32">
        <v>0.2</v>
      </c>
      <c r="R46" s="32">
        <v>0.25</v>
      </c>
      <c r="S46" s="32">
        <v>0.5</v>
      </c>
      <c r="T46" s="32">
        <v>3</v>
      </c>
      <c r="U46" s="21"/>
      <c r="V46" s="32">
        <v>-60</v>
      </c>
      <c r="W46" s="32">
        <v>-35</v>
      </c>
      <c r="X46" s="32">
        <v>-17.5</v>
      </c>
      <c r="Y46" s="32">
        <v>-13.000000000000002</v>
      </c>
      <c r="Z46" s="32">
        <v>-9</v>
      </c>
      <c r="AA46" s="32">
        <v>-5.5</v>
      </c>
      <c r="AB46" s="32">
        <v>-2.5</v>
      </c>
      <c r="AC46" s="32">
        <v>0</v>
      </c>
      <c r="AD46" s="32">
        <v>2</v>
      </c>
      <c r="AE46" s="32">
        <v>4.5</v>
      </c>
      <c r="AF46" s="32">
        <v>7.4999999999999991</v>
      </c>
      <c r="AG46" s="32">
        <v>11</v>
      </c>
      <c r="AH46" s="32">
        <v>15</v>
      </c>
      <c r="AI46" s="32">
        <v>37.5</v>
      </c>
      <c r="AJ46" s="32">
        <v>212.5</v>
      </c>
      <c r="AK46" s="8"/>
    </row>
    <row r="47" spans="1:37" x14ac:dyDescent="0.25">
      <c r="A47" s="4"/>
      <c r="B47" s="23">
        <f t="shared" si="0"/>
        <v>40</v>
      </c>
      <c r="C47" s="21" t="s">
        <v>77</v>
      </c>
      <c r="D47" s="21" t="s">
        <v>82</v>
      </c>
      <c r="E47" s="21"/>
      <c r="F47" s="32">
        <v>-1</v>
      </c>
      <c r="G47" s="32">
        <v>-0.5</v>
      </c>
      <c r="H47" s="32">
        <v>-0.25</v>
      </c>
      <c r="I47" s="32">
        <v>-0.2</v>
      </c>
      <c r="J47" s="32">
        <v>-0.15</v>
      </c>
      <c r="K47" s="32">
        <v>-0.1</v>
      </c>
      <c r="L47" s="32">
        <v>-0.05</v>
      </c>
      <c r="M47" s="32">
        <v>0</v>
      </c>
      <c r="N47" s="32">
        <v>0.05</v>
      </c>
      <c r="O47" s="32">
        <v>0.1</v>
      </c>
      <c r="P47" s="32">
        <v>0.15</v>
      </c>
      <c r="Q47" s="32">
        <v>0.2</v>
      </c>
      <c r="R47" s="32">
        <v>0.25</v>
      </c>
      <c r="S47" s="32">
        <v>0.5</v>
      </c>
      <c r="T47" s="32">
        <v>3</v>
      </c>
      <c r="U47" s="21"/>
      <c r="V47" s="32">
        <v>-60</v>
      </c>
      <c r="W47" s="32">
        <v>-35</v>
      </c>
      <c r="X47" s="32">
        <v>-17.5</v>
      </c>
      <c r="Y47" s="32">
        <v>-13.000000000000002</v>
      </c>
      <c r="Z47" s="32">
        <v>-9</v>
      </c>
      <c r="AA47" s="32">
        <v>-5.5</v>
      </c>
      <c r="AB47" s="32">
        <v>-2.5</v>
      </c>
      <c r="AC47" s="32">
        <v>0</v>
      </c>
      <c r="AD47" s="32">
        <v>2</v>
      </c>
      <c r="AE47" s="32">
        <v>4.5</v>
      </c>
      <c r="AF47" s="32">
        <v>7.4999999999999991</v>
      </c>
      <c r="AG47" s="32">
        <v>11</v>
      </c>
      <c r="AH47" s="32">
        <v>15</v>
      </c>
      <c r="AI47" s="32">
        <v>37.5</v>
      </c>
      <c r="AJ47" s="32">
        <v>212.5</v>
      </c>
      <c r="AK47" s="8"/>
    </row>
    <row r="48" spans="1:37" x14ac:dyDescent="0.25">
      <c r="A48" s="4"/>
      <c r="B48" s="23">
        <f t="shared" si="0"/>
        <v>41</v>
      </c>
      <c r="C48" s="21" t="s">
        <v>77</v>
      </c>
      <c r="D48" s="21" t="s">
        <v>66</v>
      </c>
      <c r="E48" s="21"/>
      <c r="F48" s="32">
        <v>-50</v>
      </c>
      <c r="G48" s="32">
        <v>-20</v>
      </c>
      <c r="H48" s="32">
        <v>-10</v>
      </c>
      <c r="I48" s="32">
        <v>-5</v>
      </c>
      <c r="J48" s="32">
        <v>-3</v>
      </c>
      <c r="K48" s="32">
        <v>-2</v>
      </c>
      <c r="L48" s="32">
        <v>-1</v>
      </c>
      <c r="M48" s="32">
        <v>0</v>
      </c>
      <c r="N48" s="32">
        <v>1</v>
      </c>
      <c r="O48" s="32">
        <v>2</v>
      </c>
      <c r="P48" s="32">
        <v>3</v>
      </c>
      <c r="Q48" s="32">
        <v>5</v>
      </c>
      <c r="R48" s="32">
        <v>10</v>
      </c>
      <c r="S48" s="32">
        <v>20</v>
      </c>
      <c r="T48" s="32">
        <v>50</v>
      </c>
      <c r="U48" s="21"/>
      <c r="V48" s="32">
        <v>-28.1</v>
      </c>
      <c r="W48" s="32">
        <v>-16.100000000000001</v>
      </c>
      <c r="X48" s="32">
        <v>-9.1</v>
      </c>
      <c r="Y48" s="32">
        <v>-5.0999999999999996</v>
      </c>
      <c r="Z48" s="32">
        <v>-3.3</v>
      </c>
      <c r="AA48" s="32">
        <v>-2.2999999999999998</v>
      </c>
      <c r="AB48" s="32">
        <v>-1.2</v>
      </c>
      <c r="AC48" s="32">
        <v>0</v>
      </c>
      <c r="AD48" s="32">
        <v>1.2</v>
      </c>
      <c r="AE48" s="32">
        <v>2.2999999999999998</v>
      </c>
      <c r="AF48" s="32">
        <v>3.3</v>
      </c>
      <c r="AG48" s="32">
        <v>5.0999999999999996</v>
      </c>
      <c r="AH48" s="32">
        <v>9.1</v>
      </c>
      <c r="AI48" s="32">
        <v>16.100000000000001</v>
      </c>
      <c r="AJ48" s="32">
        <v>28.1</v>
      </c>
      <c r="AK48" s="8"/>
    </row>
    <row r="49" spans="1:37" x14ac:dyDescent="0.25">
      <c r="A49" s="4"/>
      <c r="B49" s="23">
        <f t="shared" si="0"/>
        <v>42</v>
      </c>
      <c r="C49" s="22" t="s">
        <v>89</v>
      </c>
      <c r="D49" s="22" t="s">
        <v>76</v>
      </c>
      <c r="E49" s="22"/>
      <c r="F49" s="33">
        <v>-50</v>
      </c>
      <c r="G49" s="33">
        <v>-20</v>
      </c>
      <c r="H49" s="33">
        <v>-10</v>
      </c>
      <c r="I49" s="33">
        <v>-5</v>
      </c>
      <c r="J49" s="33">
        <v>-3</v>
      </c>
      <c r="K49" s="33">
        <v>-2</v>
      </c>
      <c r="L49" s="33">
        <v>-1</v>
      </c>
      <c r="M49" s="33">
        <v>0</v>
      </c>
      <c r="N49" s="33">
        <v>1</v>
      </c>
      <c r="O49" s="33">
        <v>2</v>
      </c>
      <c r="P49" s="33">
        <v>3</v>
      </c>
      <c r="Q49" s="33">
        <v>5</v>
      </c>
      <c r="R49" s="33">
        <v>10</v>
      </c>
      <c r="S49" s="33">
        <v>20</v>
      </c>
      <c r="T49" s="33">
        <v>50</v>
      </c>
      <c r="U49" s="22"/>
      <c r="V49" s="33">
        <v>0.94950000000000012</v>
      </c>
      <c r="W49" s="33">
        <v>0.96450000000000014</v>
      </c>
      <c r="X49" s="33">
        <v>0.97450000000000014</v>
      </c>
      <c r="Y49" s="33">
        <v>0.9870000000000001</v>
      </c>
      <c r="Z49" s="33">
        <v>0.99500000000000011</v>
      </c>
      <c r="AA49" s="33">
        <v>0.99750000000000005</v>
      </c>
      <c r="AB49" s="33">
        <v>0.999</v>
      </c>
      <c r="AC49" s="33">
        <v>1</v>
      </c>
      <c r="AD49" s="33">
        <v>1.0009999999999999</v>
      </c>
      <c r="AE49" s="33">
        <v>1.0024999999999999</v>
      </c>
      <c r="AF49" s="33">
        <v>1.0044999999999999</v>
      </c>
      <c r="AG49" s="33">
        <v>1.0094999999999998</v>
      </c>
      <c r="AH49" s="33">
        <v>1.0244999999999997</v>
      </c>
      <c r="AI49" s="33">
        <v>1.0344999999999998</v>
      </c>
      <c r="AJ49" s="33">
        <v>1.0494999999999997</v>
      </c>
      <c r="AK49" s="8"/>
    </row>
    <row r="50" spans="1:37" x14ac:dyDescent="0.25">
      <c r="A50" s="4"/>
      <c r="B50" s="23">
        <f t="shared" si="0"/>
        <v>43</v>
      </c>
      <c r="C50" s="22" t="s">
        <v>89</v>
      </c>
      <c r="D50" s="22" t="s">
        <v>86</v>
      </c>
      <c r="E50" s="22"/>
      <c r="F50" s="33">
        <v>-50</v>
      </c>
      <c r="G50" s="33">
        <v>-20</v>
      </c>
      <c r="H50" s="33">
        <v>-10</v>
      </c>
      <c r="I50" s="33">
        <v>-5</v>
      </c>
      <c r="J50" s="33">
        <v>-3</v>
      </c>
      <c r="K50" s="33">
        <v>-2</v>
      </c>
      <c r="L50" s="33">
        <v>-1</v>
      </c>
      <c r="M50" s="33">
        <v>0</v>
      </c>
      <c r="N50" s="33">
        <v>1</v>
      </c>
      <c r="O50" s="33">
        <v>2</v>
      </c>
      <c r="P50" s="33">
        <v>3</v>
      </c>
      <c r="Q50" s="33">
        <v>5</v>
      </c>
      <c r="R50" s="33">
        <v>10</v>
      </c>
      <c r="S50" s="33">
        <v>20</v>
      </c>
      <c r="T50" s="33">
        <v>50</v>
      </c>
      <c r="U50" s="22"/>
      <c r="V50" s="33">
        <v>0.44800000000000001</v>
      </c>
      <c r="W50" s="33">
        <v>0.32800000000000001</v>
      </c>
      <c r="X50" s="33">
        <v>0.248</v>
      </c>
      <c r="Y50" s="33">
        <v>0.19800000000000001</v>
      </c>
      <c r="Z50" s="33">
        <v>0.18200000000000002</v>
      </c>
      <c r="AA50" s="33">
        <v>0.17600000000000002</v>
      </c>
      <c r="AB50" s="33">
        <v>0.17200000000000001</v>
      </c>
      <c r="AC50" s="33">
        <v>0.17</v>
      </c>
      <c r="AD50" s="33">
        <v>0.16900000000000001</v>
      </c>
      <c r="AE50" s="33">
        <v>0.16700000000000001</v>
      </c>
      <c r="AF50" s="33">
        <v>0.16400000000000001</v>
      </c>
      <c r="AG50" s="33">
        <v>0.156</v>
      </c>
      <c r="AH50" s="33">
        <v>0.13100000000000001</v>
      </c>
      <c r="AI50" s="33">
        <v>0.111</v>
      </c>
      <c r="AJ50" s="33">
        <v>8.1000000000000003E-2</v>
      </c>
      <c r="AK50" s="8"/>
    </row>
    <row r="51" spans="1:37" x14ac:dyDescent="0.25">
      <c r="A51" s="4"/>
      <c r="B51" s="23">
        <f t="shared" si="0"/>
        <v>44</v>
      </c>
      <c r="C51" s="22" t="s">
        <v>89</v>
      </c>
      <c r="D51" s="22" t="s">
        <v>87</v>
      </c>
      <c r="E51" s="22"/>
      <c r="F51" s="33">
        <v>-50</v>
      </c>
      <c r="G51" s="33">
        <v>-20</v>
      </c>
      <c r="H51" s="33">
        <v>-10</v>
      </c>
      <c r="I51" s="33">
        <v>-5</v>
      </c>
      <c r="J51" s="33">
        <v>-3</v>
      </c>
      <c r="K51" s="33">
        <v>-2</v>
      </c>
      <c r="L51" s="33">
        <v>-1</v>
      </c>
      <c r="M51" s="33">
        <v>0</v>
      </c>
      <c r="N51" s="33">
        <v>1</v>
      </c>
      <c r="O51" s="33">
        <v>2</v>
      </c>
      <c r="P51" s="33">
        <v>3</v>
      </c>
      <c r="Q51" s="33">
        <v>5</v>
      </c>
      <c r="R51" s="33">
        <v>10</v>
      </c>
      <c r="S51" s="33">
        <v>20</v>
      </c>
      <c r="T51" s="33">
        <v>50</v>
      </c>
      <c r="U51" s="22"/>
      <c r="V51" s="33">
        <v>8.2799999999999999E-2</v>
      </c>
      <c r="W51" s="33">
        <v>6.4799999999999996E-2</v>
      </c>
      <c r="X51" s="33">
        <v>5.6799999999999996E-2</v>
      </c>
      <c r="Y51" s="33">
        <v>5.1799999999999999E-2</v>
      </c>
      <c r="Z51" s="33">
        <v>4.8599999999999997E-2</v>
      </c>
      <c r="AA51" s="33">
        <v>4.7199999999999999E-2</v>
      </c>
      <c r="AB51" s="33">
        <v>4.5999999999999999E-2</v>
      </c>
      <c r="AC51" s="33">
        <v>4.4999999999999998E-2</v>
      </c>
      <c r="AD51" s="33">
        <v>4.4899999999999995E-2</v>
      </c>
      <c r="AE51" s="33">
        <v>4.4699999999999997E-2</v>
      </c>
      <c r="AF51" s="33">
        <v>4.4399999999999995E-2</v>
      </c>
      <c r="AG51" s="33">
        <v>4.3599999999999993E-2</v>
      </c>
      <c r="AH51" s="33">
        <v>4.1099999999999991E-2</v>
      </c>
      <c r="AI51" s="33">
        <v>3.9099999999999989E-2</v>
      </c>
      <c r="AJ51" s="33">
        <v>3.6099999999999986E-2</v>
      </c>
      <c r="AK51" s="8"/>
    </row>
    <row r="52" spans="1:37" x14ac:dyDescent="0.25">
      <c r="A52" s="4"/>
      <c r="B52" s="23">
        <f t="shared" si="0"/>
        <v>45</v>
      </c>
      <c r="C52" s="21" t="s">
        <v>76</v>
      </c>
      <c r="D52" s="21" t="s">
        <v>88</v>
      </c>
      <c r="E52" s="21"/>
      <c r="F52" s="32">
        <v>0</v>
      </c>
      <c r="G52" s="32">
        <v>300</v>
      </c>
      <c r="H52" s="32">
        <v>600</v>
      </c>
      <c r="I52" s="32">
        <v>800</v>
      </c>
      <c r="J52" s="32">
        <v>1000</v>
      </c>
      <c r="K52" s="32">
        <v>1100</v>
      </c>
      <c r="L52" s="32">
        <v>1200</v>
      </c>
      <c r="M52" s="32">
        <v>1300</v>
      </c>
      <c r="N52" s="32">
        <v>1400</v>
      </c>
      <c r="O52" s="32">
        <v>1600</v>
      </c>
      <c r="P52" s="32">
        <v>1800</v>
      </c>
      <c r="Q52" s="32">
        <v>2000</v>
      </c>
      <c r="R52" s="32">
        <v>3000</v>
      </c>
      <c r="S52" s="32">
        <v>5000</v>
      </c>
      <c r="T52" s="32">
        <v>20000</v>
      </c>
      <c r="U52" s="21"/>
      <c r="V52" s="32">
        <v>0.97799999999999998</v>
      </c>
      <c r="W52" s="32">
        <v>0.98460000000000003</v>
      </c>
      <c r="X52" s="32">
        <v>0.99060000000000004</v>
      </c>
      <c r="Y52" s="32">
        <v>0.99420000000000008</v>
      </c>
      <c r="Z52" s="32">
        <v>0.99740000000000006</v>
      </c>
      <c r="AA52" s="32">
        <v>0.99880000000000002</v>
      </c>
      <c r="AB52" s="32">
        <v>1</v>
      </c>
      <c r="AC52" s="32">
        <v>1.0009999999999999</v>
      </c>
      <c r="AD52" s="32">
        <v>1.0022</v>
      </c>
      <c r="AE52" s="32">
        <v>1.0049999999999999</v>
      </c>
      <c r="AF52" s="32">
        <v>1.0082</v>
      </c>
      <c r="AG52" s="32">
        <v>1.0105999999999999</v>
      </c>
      <c r="AH52" s="32">
        <v>1.0185999999999999</v>
      </c>
      <c r="AI52" s="32">
        <v>1.0266</v>
      </c>
      <c r="AJ52" s="32">
        <v>1.0566</v>
      </c>
      <c r="AK52" s="8"/>
    </row>
    <row r="53" spans="1:37" x14ac:dyDescent="0.25">
      <c r="A53" s="4"/>
      <c r="B53" s="23">
        <f t="shared" si="0"/>
        <v>46</v>
      </c>
      <c r="C53" s="22" t="s">
        <v>83</v>
      </c>
      <c r="D53" s="22" t="s">
        <v>78</v>
      </c>
      <c r="E53" s="22"/>
      <c r="F53" s="33">
        <v>-0.2</v>
      </c>
      <c r="G53" s="33">
        <v>-0.1</v>
      </c>
      <c r="H53" s="33">
        <v>-0.05</v>
      </c>
      <c r="I53" s="33">
        <v>-0.04</v>
      </c>
      <c r="J53" s="33">
        <v>-0.03</v>
      </c>
      <c r="K53" s="33">
        <v>-0.02</v>
      </c>
      <c r="L53" s="33">
        <v>-0.01</v>
      </c>
      <c r="M53" s="33">
        <v>0</v>
      </c>
      <c r="N53" s="33">
        <v>0.01</v>
      </c>
      <c r="O53" s="33">
        <v>0.02</v>
      </c>
      <c r="P53" s="33">
        <v>0.03</v>
      </c>
      <c r="Q53" s="33">
        <v>0.04</v>
      </c>
      <c r="R53" s="33">
        <v>0.05</v>
      </c>
      <c r="S53" s="33">
        <v>0.1</v>
      </c>
      <c r="T53" s="33">
        <v>0.2</v>
      </c>
      <c r="U53" s="22"/>
      <c r="V53" s="33">
        <v>-0.1</v>
      </c>
      <c r="W53" s="33">
        <v>-0.06</v>
      </c>
      <c r="X53" s="33">
        <v>-0.03</v>
      </c>
      <c r="Y53" s="33">
        <v>-2.1999999999999999E-2</v>
      </c>
      <c r="Z53" s="33">
        <v>-1.4999999999999999E-2</v>
      </c>
      <c r="AA53" s="33">
        <v>-9.0000000000000011E-3</v>
      </c>
      <c r="AB53" s="33">
        <v>-4.0000000000000001E-3</v>
      </c>
      <c r="AC53" s="33">
        <v>0</v>
      </c>
      <c r="AD53" s="33">
        <v>3.0000000000000001E-3</v>
      </c>
      <c r="AE53" s="33">
        <v>7.0000000000000001E-3</v>
      </c>
      <c r="AF53" s="33">
        <v>1.2E-2</v>
      </c>
      <c r="AG53" s="33">
        <v>1.8000000000000002E-2</v>
      </c>
      <c r="AH53" s="33">
        <v>2.5000000000000001E-2</v>
      </c>
      <c r="AI53" s="33">
        <v>5.5E-2</v>
      </c>
      <c r="AJ53" s="33">
        <v>9.5000000000000001E-2</v>
      </c>
      <c r="AK53" s="8"/>
    </row>
    <row r="54" spans="1:37" x14ac:dyDescent="0.25">
      <c r="A54" s="4"/>
      <c r="B54" s="23">
        <f t="shared" si="0"/>
        <v>47</v>
      </c>
      <c r="C54" s="22" t="s">
        <v>83</v>
      </c>
      <c r="D54" s="22" t="s">
        <v>81</v>
      </c>
      <c r="E54" s="22"/>
      <c r="F54" s="33">
        <v>-1</v>
      </c>
      <c r="G54" s="33">
        <v>-0.5</v>
      </c>
      <c r="H54" s="33">
        <v>-0.25</v>
      </c>
      <c r="I54" s="33">
        <v>-0.2</v>
      </c>
      <c r="J54" s="33">
        <v>-0.15</v>
      </c>
      <c r="K54" s="33">
        <v>-0.1</v>
      </c>
      <c r="L54" s="33">
        <v>-0.05</v>
      </c>
      <c r="M54" s="33">
        <v>0</v>
      </c>
      <c r="N54" s="33">
        <v>0.05</v>
      </c>
      <c r="O54" s="33">
        <v>0.1</v>
      </c>
      <c r="P54" s="33">
        <v>0.15</v>
      </c>
      <c r="Q54" s="33">
        <v>0.2</v>
      </c>
      <c r="R54" s="33">
        <v>0.25</v>
      </c>
      <c r="S54" s="33">
        <v>0.5</v>
      </c>
      <c r="T54" s="33">
        <v>3</v>
      </c>
      <c r="U54" s="22"/>
      <c r="V54" s="33">
        <v>-2.8000000000000001E-2</v>
      </c>
      <c r="W54" s="33">
        <v>-2.3E-2</v>
      </c>
      <c r="X54" s="33">
        <v>-1.7999999999999999E-2</v>
      </c>
      <c r="Y54" s="33">
        <v>-1.6E-2</v>
      </c>
      <c r="Z54" s="33">
        <v>-1.3000000000000001E-2</v>
      </c>
      <c r="AA54" s="33">
        <v>-9.0000000000000011E-3</v>
      </c>
      <c r="AB54" s="33">
        <v>-4.0000000000000001E-3</v>
      </c>
      <c r="AC54" s="33">
        <v>0</v>
      </c>
      <c r="AD54" s="33">
        <v>3.0000000000000001E-3</v>
      </c>
      <c r="AE54" s="33">
        <v>7.0000000000000001E-3</v>
      </c>
      <c r="AF54" s="33">
        <v>1.2E-2</v>
      </c>
      <c r="AG54" s="33">
        <v>1.6E-2</v>
      </c>
      <c r="AH54" s="33">
        <v>1.9E-2</v>
      </c>
      <c r="AI54" s="33">
        <v>2.8999999999999998E-2</v>
      </c>
      <c r="AJ54" s="33">
        <v>7.9000000000000001E-2</v>
      </c>
      <c r="AK54" s="8"/>
    </row>
    <row r="55" spans="1:37" x14ac:dyDescent="0.25">
      <c r="A55" s="4"/>
      <c r="B55" s="23">
        <f t="shared" si="0"/>
        <v>48</v>
      </c>
      <c r="C55" s="22" t="s">
        <v>83</v>
      </c>
      <c r="D55" s="22" t="s">
        <v>82</v>
      </c>
      <c r="E55" s="22"/>
      <c r="F55" s="33">
        <v>-1</v>
      </c>
      <c r="G55" s="33">
        <v>-0.5</v>
      </c>
      <c r="H55" s="33">
        <v>-0.25</v>
      </c>
      <c r="I55" s="33">
        <v>-0.2</v>
      </c>
      <c r="J55" s="33">
        <v>-0.15</v>
      </c>
      <c r="K55" s="33">
        <v>-0.1</v>
      </c>
      <c r="L55" s="33">
        <v>-0.05</v>
      </c>
      <c r="M55" s="33">
        <v>0</v>
      </c>
      <c r="N55" s="33">
        <v>0.05</v>
      </c>
      <c r="O55" s="33">
        <v>0.1</v>
      </c>
      <c r="P55" s="33">
        <v>0.15</v>
      </c>
      <c r="Q55" s="33">
        <v>0.2</v>
      </c>
      <c r="R55" s="33">
        <v>0.25</v>
      </c>
      <c r="S55" s="33">
        <v>0.5</v>
      </c>
      <c r="T55" s="33">
        <v>3</v>
      </c>
      <c r="U55" s="22"/>
      <c r="V55" s="33">
        <v>-2.8000000000000001E-2</v>
      </c>
      <c r="W55" s="33">
        <v>-2.3E-2</v>
      </c>
      <c r="X55" s="33">
        <v>-1.7999999999999999E-2</v>
      </c>
      <c r="Y55" s="33">
        <v>-1.6E-2</v>
      </c>
      <c r="Z55" s="33">
        <v>-1.3000000000000001E-2</v>
      </c>
      <c r="AA55" s="33">
        <v>-9.0000000000000011E-3</v>
      </c>
      <c r="AB55" s="33">
        <v>-4.0000000000000001E-3</v>
      </c>
      <c r="AC55" s="33">
        <v>0</v>
      </c>
      <c r="AD55" s="33">
        <v>3.0000000000000001E-3</v>
      </c>
      <c r="AE55" s="33">
        <v>7.0000000000000001E-3</v>
      </c>
      <c r="AF55" s="33">
        <v>1.2E-2</v>
      </c>
      <c r="AG55" s="33">
        <v>1.6E-2</v>
      </c>
      <c r="AH55" s="33">
        <v>1.9E-2</v>
      </c>
      <c r="AI55" s="33">
        <v>2.8999999999999998E-2</v>
      </c>
      <c r="AJ55" s="33">
        <v>7.9000000000000001E-2</v>
      </c>
      <c r="AK55" s="8"/>
    </row>
    <row r="56" spans="1:37" x14ac:dyDescent="0.25">
      <c r="A56" s="4"/>
      <c r="B56" s="23">
        <f t="shared" si="0"/>
        <v>49</v>
      </c>
      <c r="C56" s="21" t="s">
        <v>74</v>
      </c>
      <c r="D56" s="21" t="s">
        <v>75</v>
      </c>
      <c r="E56" s="21"/>
      <c r="F56" s="32">
        <v>-0.1</v>
      </c>
      <c r="G56" s="32">
        <v>-0.05</v>
      </c>
      <c r="H56" s="32">
        <v>-0.04</v>
      </c>
      <c r="I56" s="32">
        <v>-0.03</v>
      </c>
      <c r="J56" s="32">
        <v>-0.02</v>
      </c>
      <c r="K56" s="32">
        <v>-0.01</v>
      </c>
      <c r="L56" s="32">
        <v>-5.0000000000000001E-3</v>
      </c>
      <c r="M56" s="32">
        <v>0</v>
      </c>
      <c r="N56" s="32">
        <v>0.01</v>
      </c>
      <c r="O56" s="32">
        <v>0.02</v>
      </c>
      <c r="P56" s="32">
        <v>0.03</v>
      </c>
      <c r="Q56" s="32">
        <v>0.04</v>
      </c>
      <c r="R56" s="32">
        <v>0.05</v>
      </c>
      <c r="S56" s="32">
        <v>0.1</v>
      </c>
      <c r="T56" s="32">
        <v>0.2</v>
      </c>
      <c r="U56" s="21"/>
      <c r="V56" s="32">
        <v>-0.12000000000000002</v>
      </c>
      <c r="W56" s="32">
        <v>-0.11000000000000001</v>
      </c>
      <c r="X56" s="32">
        <v>-0.10500000000000001</v>
      </c>
      <c r="Y56" s="32">
        <v>-9.5000000000000001E-2</v>
      </c>
      <c r="Z56" s="32">
        <v>-7.4999999999999997E-2</v>
      </c>
      <c r="AA56" s="32">
        <v>-4.4999999999999998E-2</v>
      </c>
      <c r="AB56" s="32">
        <v>-2.5000000000000001E-2</v>
      </c>
      <c r="AC56" s="32">
        <v>0</v>
      </c>
      <c r="AD56" s="32">
        <v>0.04</v>
      </c>
      <c r="AE56" s="32">
        <v>7.0000000000000007E-2</v>
      </c>
      <c r="AF56" s="32">
        <v>9.5000000000000001E-2</v>
      </c>
      <c r="AG56" s="32">
        <v>0.115</v>
      </c>
      <c r="AH56" s="32">
        <v>0.13</v>
      </c>
      <c r="AI56" s="32">
        <v>0.18</v>
      </c>
      <c r="AJ56" s="32">
        <v>0.22999999999999998</v>
      </c>
      <c r="AK56" s="8"/>
    </row>
    <row r="57" spans="1:37" x14ac:dyDescent="0.25">
      <c r="A57" s="4"/>
      <c r="B57" s="23">
        <f t="shared" si="0"/>
        <v>50</v>
      </c>
      <c r="C57" s="22" t="s">
        <v>84</v>
      </c>
      <c r="D57" s="22" t="s">
        <v>78</v>
      </c>
      <c r="E57" s="22"/>
      <c r="F57" s="33">
        <v>-0.2</v>
      </c>
      <c r="G57" s="33">
        <v>-0.1</v>
      </c>
      <c r="H57" s="33">
        <v>-0.05</v>
      </c>
      <c r="I57" s="33">
        <v>-0.04</v>
      </c>
      <c r="J57" s="33">
        <v>-0.03</v>
      </c>
      <c r="K57" s="33">
        <v>-0.02</v>
      </c>
      <c r="L57" s="33">
        <v>-0.01</v>
      </c>
      <c r="M57" s="33">
        <v>0</v>
      </c>
      <c r="N57" s="33">
        <v>0.01</v>
      </c>
      <c r="O57" s="33">
        <v>0.02</v>
      </c>
      <c r="P57" s="33">
        <v>0.03</v>
      </c>
      <c r="Q57" s="33">
        <v>0.04</v>
      </c>
      <c r="R57" s="33">
        <v>0.05</v>
      </c>
      <c r="S57" s="33">
        <v>0.1</v>
      </c>
      <c r="T57" s="33">
        <v>0.2</v>
      </c>
      <c r="U57" s="22"/>
      <c r="V57" s="33">
        <v>0.70199999999999985</v>
      </c>
      <c r="W57" s="33">
        <v>0.8819999999999999</v>
      </c>
      <c r="X57" s="33">
        <v>0.95699999999999996</v>
      </c>
      <c r="Y57" s="33">
        <v>0.96899999999999997</v>
      </c>
      <c r="Z57" s="33">
        <v>0.97899999999999998</v>
      </c>
      <c r="AA57" s="33">
        <v>0.98699999999999999</v>
      </c>
      <c r="AB57" s="33">
        <v>0.99399999999999999</v>
      </c>
      <c r="AC57" s="33">
        <v>1</v>
      </c>
      <c r="AD57" s="33">
        <v>1.004</v>
      </c>
      <c r="AE57" s="33">
        <v>1.0089999999999999</v>
      </c>
      <c r="AF57" s="33">
        <v>1.0149999999999999</v>
      </c>
      <c r="AG57" s="33">
        <v>1.0229999999999999</v>
      </c>
      <c r="AH57" s="33">
        <v>1.0329999999999999</v>
      </c>
      <c r="AI57" s="33">
        <v>1.093</v>
      </c>
      <c r="AJ57" s="33">
        <v>1.2429999999999999</v>
      </c>
      <c r="AK57" s="8"/>
    </row>
    <row r="58" spans="1:37" x14ac:dyDescent="0.25">
      <c r="A58" s="4"/>
      <c r="B58" s="23">
        <f t="shared" si="0"/>
        <v>51</v>
      </c>
      <c r="C58" s="22" t="s">
        <v>84</v>
      </c>
      <c r="D58" s="22" t="s">
        <v>85</v>
      </c>
      <c r="E58" s="22"/>
      <c r="F58" s="33">
        <v>-0.2</v>
      </c>
      <c r="G58" s="33">
        <v>-0.1</v>
      </c>
      <c r="H58" s="33">
        <v>-0.05</v>
      </c>
      <c r="I58" s="33">
        <v>-0.04</v>
      </c>
      <c r="J58" s="33">
        <v>-0.03</v>
      </c>
      <c r="K58" s="33">
        <v>-0.02</v>
      </c>
      <c r="L58" s="33">
        <v>-0.01</v>
      </c>
      <c r="M58" s="33">
        <v>0</v>
      </c>
      <c r="N58" s="33">
        <v>0.01</v>
      </c>
      <c r="O58" s="33">
        <v>0.02</v>
      </c>
      <c r="P58" s="33">
        <v>0.03</v>
      </c>
      <c r="Q58" s="33">
        <v>0.04</v>
      </c>
      <c r="R58" s="33">
        <v>0.05</v>
      </c>
      <c r="S58" s="33">
        <v>0.1</v>
      </c>
      <c r="T58" s="33">
        <v>0.2</v>
      </c>
      <c r="U58" s="22"/>
      <c r="V58" s="33">
        <v>0.65199999999999991</v>
      </c>
      <c r="W58" s="33">
        <v>0.75199999999999989</v>
      </c>
      <c r="X58" s="33">
        <v>0.85199999999999987</v>
      </c>
      <c r="Y58" s="33">
        <v>0.8919999999999999</v>
      </c>
      <c r="Z58" s="33">
        <v>0.92599999999999993</v>
      </c>
      <c r="AA58" s="33">
        <v>0.95599999999999996</v>
      </c>
      <c r="AB58" s="33">
        <v>0.98</v>
      </c>
      <c r="AC58" s="33">
        <v>1</v>
      </c>
      <c r="AD58" s="33">
        <v>1.016</v>
      </c>
      <c r="AE58" s="33">
        <v>1.036</v>
      </c>
      <c r="AF58" s="33">
        <v>1.06</v>
      </c>
      <c r="AG58" s="33">
        <v>1.0900000000000001</v>
      </c>
      <c r="AH58" s="33">
        <v>1.1240000000000001</v>
      </c>
      <c r="AI58" s="33">
        <v>1.3240000000000001</v>
      </c>
      <c r="AJ58" s="33">
        <v>1.4240000000000002</v>
      </c>
      <c r="AK58" s="8"/>
    </row>
    <row r="59" spans="1:37" x14ac:dyDescent="0.25">
      <c r="A59" s="4"/>
      <c r="B59" s="23">
        <f t="shared" si="0"/>
        <v>52</v>
      </c>
      <c r="C59" s="22" t="s">
        <v>84</v>
      </c>
      <c r="D59" s="22" t="s">
        <v>81</v>
      </c>
      <c r="E59" s="22"/>
      <c r="F59" s="33">
        <v>-1</v>
      </c>
      <c r="G59" s="33">
        <v>-0.5</v>
      </c>
      <c r="H59" s="33">
        <v>-0.25</v>
      </c>
      <c r="I59" s="33">
        <v>-0.2</v>
      </c>
      <c r="J59" s="33">
        <v>-0.15</v>
      </c>
      <c r="K59" s="33">
        <v>-0.1</v>
      </c>
      <c r="L59" s="33">
        <v>-0.05</v>
      </c>
      <c r="M59" s="33">
        <v>0</v>
      </c>
      <c r="N59" s="33">
        <v>0.05</v>
      </c>
      <c r="O59" s="33">
        <v>0.1</v>
      </c>
      <c r="P59" s="33">
        <v>0.15</v>
      </c>
      <c r="Q59" s="33">
        <v>0.2</v>
      </c>
      <c r="R59" s="33">
        <v>0.25</v>
      </c>
      <c r="S59" s="33">
        <v>0.5</v>
      </c>
      <c r="T59" s="33">
        <v>3</v>
      </c>
      <c r="U59" s="22"/>
      <c r="V59" s="33">
        <v>0.60599999999999987</v>
      </c>
      <c r="W59" s="33">
        <v>0.80599999999999994</v>
      </c>
      <c r="X59" s="33">
        <v>0.93099999999999994</v>
      </c>
      <c r="Y59" s="33">
        <v>0.95099999999999996</v>
      </c>
      <c r="Z59" s="33">
        <v>0.96299999999999997</v>
      </c>
      <c r="AA59" s="33">
        <v>0.97299999999999998</v>
      </c>
      <c r="AB59" s="33">
        <v>0.98499999999999999</v>
      </c>
      <c r="AC59" s="33">
        <v>1</v>
      </c>
      <c r="AD59" s="33">
        <v>1.0149999999999999</v>
      </c>
      <c r="AE59" s="33">
        <v>1.0269999999999999</v>
      </c>
      <c r="AF59" s="33">
        <v>1.0369999999999999</v>
      </c>
      <c r="AG59" s="33">
        <v>1.0489999999999999</v>
      </c>
      <c r="AH59" s="33">
        <v>1.069</v>
      </c>
      <c r="AI59" s="33">
        <v>1.159</v>
      </c>
      <c r="AJ59" s="33">
        <v>1.409</v>
      </c>
      <c r="AK59" s="8"/>
    </row>
    <row r="60" spans="1:37" x14ac:dyDescent="0.25">
      <c r="A60" s="4"/>
      <c r="B60" s="23">
        <f t="shared" si="0"/>
        <v>53</v>
      </c>
      <c r="C60" s="22" t="s">
        <v>84</v>
      </c>
      <c r="D60" s="22" t="s">
        <v>82</v>
      </c>
      <c r="E60" s="22"/>
      <c r="F60" s="33">
        <v>-1</v>
      </c>
      <c r="G60" s="33">
        <v>-0.5</v>
      </c>
      <c r="H60" s="33">
        <v>-0.25</v>
      </c>
      <c r="I60" s="33">
        <v>-0.2</v>
      </c>
      <c r="J60" s="33">
        <v>-0.15</v>
      </c>
      <c r="K60" s="33">
        <v>-0.1</v>
      </c>
      <c r="L60" s="33">
        <v>-0.05</v>
      </c>
      <c r="M60" s="33">
        <v>0</v>
      </c>
      <c r="N60" s="33">
        <v>0.05</v>
      </c>
      <c r="O60" s="33">
        <v>0.1</v>
      </c>
      <c r="P60" s="33">
        <v>0.15</v>
      </c>
      <c r="Q60" s="33">
        <v>0.2</v>
      </c>
      <c r="R60" s="33">
        <v>0.25</v>
      </c>
      <c r="S60" s="33">
        <v>0.5</v>
      </c>
      <c r="T60" s="33">
        <v>3</v>
      </c>
      <c r="U60" s="22"/>
      <c r="V60" s="33">
        <v>0.78300000000000003</v>
      </c>
      <c r="W60" s="33">
        <v>0.88300000000000001</v>
      </c>
      <c r="X60" s="33">
        <v>0.95799999999999996</v>
      </c>
      <c r="Y60" s="33">
        <v>0.96799999999999997</v>
      </c>
      <c r="Z60" s="33">
        <v>0.97599999999999998</v>
      </c>
      <c r="AA60" s="33">
        <v>0.98199999999999998</v>
      </c>
      <c r="AB60" s="33">
        <v>0.99</v>
      </c>
      <c r="AC60" s="33">
        <v>1</v>
      </c>
      <c r="AD60" s="33">
        <v>1.01</v>
      </c>
      <c r="AE60" s="33">
        <v>1.018</v>
      </c>
      <c r="AF60" s="33">
        <v>1.024</v>
      </c>
      <c r="AG60" s="33">
        <v>1.032</v>
      </c>
      <c r="AH60" s="33">
        <v>1.042</v>
      </c>
      <c r="AI60" s="33">
        <v>1.117</v>
      </c>
      <c r="AJ60" s="33">
        <v>1.617</v>
      </c>
      <c r="AK60" s="8"/>
    </row>
    <row r="61" spans="1:37" x14ac:dyDescent="0.25">
      <c r="A61" s="4"/>
      <c r="B61" s="23">
        <f t="shared" si="0"/>
        <v>54</v>
      </c>
      <c r="C61" s="21" t="s">
        <v>90</v>
      </c>
      <c r="D61" s="21" t="s">
        <v>91</v>
      </c>
      <c r="E61" s="21"/>
      <c r="F61" s="32">
        <v>-0.5</v>
      </c>
      <c r="G61" s="32">
        <v>-0.2</v>
      </c>
      <c r="H61" s="32">
        <v>-0.1</v>
      </c>
      <c r="I61" s="32">
        <v>-0.05</v>
      </c>
      <c r="J61" s="32">
        <v>-0.03</v>
      </c>
      <c r="K61" s="32">
        <v>-0.02</v>
      </c>
      <c r="L61" s="32">
        <v>-0.01</v>
      </c>
      <c r="M61" s="32">
        <v>0</v>
      </c>
      <c r="N61" s="32">
        <v>0.01</v>
      </c>
      <c r="O61" s="32">
        <v>0.02</v>
      </c>
      <c r="P61" s="32">
        <v>0.03</v>
      </c>
      <c r="Q61" s="32">
        <v>0.05</v>
      </c>
      <c r="R61" s="32">
        <v>0.1</v>
      </c>
      <c r="S61" s="32">
        <v>0.2</v>
      </c>
      <c r="T61" s="32">
        <v>0.5</v>
      </c>
      <c r="U61" s="21"/>
      <c r="V61" s="32">
        <v>0.18199999999999988</v>
      </c>
      <c r="W61" s="32">
        <v>0.36199999999999988</v>
      </c>
      <c r="X61" s="32">
        <v>0.46199999999999991</v>
      </c>
      <c r="Y61" s="32">
        <v>0.53199999999999992</v>
      </c>
      <c r="Z61" s="32">
        <v>0.56399999999999995</v>
      </c>
      <c r="AA61" s="32">
        <v>0.57799999999999996</v>
      </c>
      <c r="AB61" s="32">
        <v>0.59</v>
      </c>
      <c r="AC61" s="32">
        <v>0.6</v>
      </c>
      <c r="AD61" s="32">
        <v>0.60199999999999998</v>
      </c>
      <c r="AE61" s="32">
        <v>0.60599999999999998</v>
      </c>
      <c r="AF61" s="32">
        <v>0.61199999999999999</v>
      </c>
      <c r="AG61" s="32">
        <v>0.628</v>
      </c>
      <c r="AH61" s="32">
        <v>0.67800000000000005</v>
      </c>
      <c r="AI61" s="32">
        <v>0.73799999999999999</v>
      </c>
      <c r="AJ61" s="32">
        <v>0.79800000000000004</v>
      </c>
      <c r="AK61" s="8"/>
    </row>
    <row r="62" spans="1:37" x14ac:dyDescent="0.25">
      <c r="A62" s="4"/>
      <c r="B62" s="23">
        <f t="shared" si="0"/>
        <v>55</v>
      </c>
      <c r="C62" s="21" t="s">
        <v>90</v>
      </c>
      <c r="D62" s="21" t="s">
        <v>92</v>
      </c>
      <c r="E62" s="21"/>
      <c r="F62" s="32">
        <v>-0.5</v>
      </c>
      <c r="G62" s="32">
        <v>-0.2</v>
      </c>
      <c r="H62" s="32">
        <v>-0.1</v>
      </c>
      <c r="I62" s="32">
        <v>-0.05</v>
      </c>
      <c r="J62" s="32">
        <v>-0.03</v>
      </c>
      <c r="K62" s="32">
        <v>-0.02</v>
      </c>
      <c r="L62" s="32">
        <v>-0.01</v>
      </c>
      <c r="M62" s="32">
        <v>0</v>
      </c>
      <c r="N62" s="32">
        <v>0.01</v>
      </c>
      <c r="O62" s="32">
        <v>0.02</v>
      </c>
      <c r="P62" s="32">
        <v>0.03</v>
      </c>
      <c r="Q62" s="32">
        <v>0.05</v>
      </c>
      <c r="R62" s="32">
        <v>0.1</v>
      </c>
      <c r="S62" s="32">
        <v>0.2</v>
      </c>
      <c r="T62" s="32">
        <v>0.5</v>
      </c>
      <c r="U62" s="21"/>
      <c r="V62" s="32">
        <v>0.20200000000000001</v>
      </c>
      <c r="W62" s="32">
        <v>0.502</v>
      </c>
      <c r="X62" s="32">
        <v>0.64200000000000002</v>
      </c>
      <c r="Y62" s="32">
        <v>0.73199999999999998</v>
      </c>
      <c r="Z62" s="32">
        <v>0.76400000000000001</v>
      </c>
      <c r="AA62" s="32">
        <v>0.77800000000000002</v>
      </c>
      <c r="AB62" s="32">
        <v>0.79</v>
      </c>
      <c r="AC62" s="32">
        <v>0.8</v>
      </c>
      <c r="AD62" s="32">
        <v>0.80100000000000005</v>
      </c>
      <c r="AE62" s="32">
        <v>0.80300000000000005</v>
      </c>
      <c r="AF62" s="32">
        <v>0.80700000000000005</v>
      </c>
      <c r="AG62" s="32">
        <v>0.81900000000000006</v>
      </c>
      <c r="AH62" s="32">
        <v>0.83900000000000008</v>
      </c>
      <c r="AI62" s="32">
        <v>0.8590000000000001</v>
      </c>
      <c r="AJ62" s="32">
        <v>0.88900000000000012</v>
      </c>
      <c r="AK62" s="8"/>
    </row>
    <row r="63" spans="1:37" x14ac:dyDescent="0.25">
      <c r="A63" s="4"/>
      <c r="B63" s="23">
        <f t="shared" si="0"/>
        <v>56</v>
      </c>
      <c r="C63" s="22" t="s">
        <v>93</v>
      </c>
      <c r="D63" s="22" t="s">
        <v>94</v>
      </c>
      <c r="E63" s="22"/>
      <c r="F63" s="33">
        <v>0</v>
      </c>
      <c r="G63" s="33">
        <v>0.4</v>
      </c>
      <c r="H63" s="33">
        <v>0.5</v>
      </c>
      <c r="I63" s="33">
        <v>0.55000000000000004</v>
      </c>
      <c r="J63" s="33">
        <v>0.6</v>
      </c>
      <c r="K63" s="33">
        <v>0.65</v>
      </c>
      <c r="L63" s="33">
        <v>0.7</v>
      </c>
      <c r="M63" s="33">
        <v>0.75</v>
      </c>
      <c r="N63" s="33">
        <v>0.8</v>
      </c>
      <c r="O63" s="33">
        <v>0.84</v>
      </c>
      <c r="P63" s="33">
        <v>0.88</v>
      </c>
      <c r="Q63" s="33">
        <v>0.92</v>
      </c>
      <c r="R63" s="33">
        <v>0.95</v>
      </c>
      <c r="S63" s="33">
        <v>0.98</v>
      </c>
      <c r="T63" s="33">
        <v>1</v>
      </c>
      <c r="U63" s="22"/>
      <c r="V63" s="33">
        <v>0</v>
      </c>
      <c r="W63" s="33">
        <v>0</v>
      </c>
      <c r="X63" s="33">
        <v>9.9999999999999978E-5</v>
      </c>
      <c r="Y63" s="33">
        <v>2.0000000000000001E-4</v>
      </c>
      <c r="Z63" s="33">
        <v>4.0000000000000002E-4</v>
      </c>
      <c r="AA63" s="33">
        <v>8.0000000000000004E-4</v>
      </c>
      <c r="AB63" s="33">
        <v>1.2999999999999999E-3</v>
      </c>
      <c r="AC63" s="33">
        <v>1.8999999999999998E-3</v>
      </c>
      <c r="AD63" s="33">
        <v>2.7000000000000001E-3</v>
      </c>
      <c r="AE63" s="33">
        <v>3.4999999999999996E-3</v>
      </c>
      <c r="AF63" s="33">
        <v>4.5000000000000005E-3</v>
      </c>
      <c r="AG63" s="33">
        <v>5.7000000000000002E-3</v>
      </c>
      <c r="AH63" s="33">
        <v>6.8999999999999964E-3</v>
      </c>
      <c r="AI63" s="33">
        <v>8.3999999999999977E-3</v>
      </c>
      <c r="AJ63" s="33">
        <v>9.5999999999999992E-3</v>
      </c>
      <c r="AK63" s="8"/>
    </row>
    <row r="64" spans="1:37" x14ac:dyDescent="0.25">
      <c r="A64" s="4"/>
      <c r="B64" s="23">
        <f t="shared" si="0"/>
        <v>57</v>
      </c>
      <c r="C64" s="22" t="s">
        <v>93</v>
      </c>
      <c r="D64" s="22" t="s">
        <v>95</v>
      </c>
      <c r="E64" s="22"/>
      <c r="F64" s="33">
        <v>0</v>
      </c>
      <c r="G64" s="33">
        <v>2</v>
      </c>
      <c r="H64" s="33">
        <v>3</v>
      </c>
      <c r="I64" s="33">
        <v>4</v>
      </c>
      <c r="J64" s="33">
        <v>5</v>
      </c>
      <c r="K64" s="33">
        <v>6</v>
      </c>
      <c r="L64" s="33">
        <v>7</v>
      </c>
      <c r="M64" s="33">
        <v>8</v>
      </c>
      <c r="N64" s="33">
        <v>9</v>
      </c>
      <c r="O64" s="33">
        <v>10</v>
      </c>
      <c r="P64" s="33">
        <v>12</v>
      </c>
      <c r="Q64" s="33">
        <v>15</v>
      </c>
      <c r="R64" s="33">
        <v>20</v>
      </c>
      <c r="S64" s="33">
        <v>25</v>
      </c>
      <c r="T64" s="33">
        <v>50</v>
      </c>
      <c r="U64" s="22"/>
      <c r="V64" s="33">
        <v>0</v>
      </c>
      <c r="W64" s="33">
        <v>0</v>
      </c>
      <c r="X64" s="33">
        <v>1E-4</v>
      </c>
      <c r="Y64" s="33">
        <v>2.0000000000000001E-4</v>
      </c>
      <c r="Z64" s="33">
        <v>3.0000000000000003E-4</v>
      </c>
      <c r="AA64" s="33">
        <v>5.0000000000000001E-4</v>
      </c>
      <c r="AB64" s="33">
        <v>6.9999999999999999E-4</v>
      </c>
      <c r="AC64" s="33">
        <v>1E-3</v>
      </c>
      <c r="AD64" s="33">
        <v>1.2999999999999999E-3</v>
      </c>
      <c r="AE64" s="33">
        <v>1.6000000000000001E-3</v>
      </c>
      <c r="AF64" s="33">
        <v>2E-3</v>
      </c>
      <c r="AG64" s="33">
        <v>2.5999999999999999E-3</v>
      </c>
      <c r="AH64" s="33">
        <v>3.5999999999999999E-3</v>
      </c>
      <c r="AI64" s="33">
        <v>4.1000000000000003E-3</v>
      </c>
      <c r="AJ64" s="33">
        <v>6.6E-3</v>
      </c>
      <c r="AK64" s="8"/>
    </row>
    <row r="65" spans="1:37" x14ac:dyDescent="0.25">
      <c r="A65" s="4"/>
      <c r="B65" s="23">
        <f t="shared" si="0"/>
        <v>58</v>
      </c>
      <c r="C65" s="22" t="s">
        <v>93</v>
      </c>
      <c r="D65" s="22" t="s">
        <v>96</v>
      </c>
      <c r="E65" s="22"/>
      <c r="F65" s="33">
        <v>0</v>
      </c>
      <c r="G65" s="33">
        <v>0.6</v>
      </c>
      <c r="H65" s="33">
        <v>0.8</v>
      </c>
      <c r="I65" s="33">
        <v>1</v>
      </c>
      <c r="J65" s="33">
        <v>1.1000000000000001</v>
      </c>
      <c r="K65" s="33">
        <v>1.2</v>
      </c>
      <c r="L65" s="33">
        <v>1.3</v>
      </c>
      <c r="M65" s="33">
        <v>1.4</v>
      </c>
      <c r="N65" s="33">
        <v>1.5</v>
      </c>
      <c r="O65" s="33">
        <v>1.6</v>
      </c>
      <c r="P65" s="33">
        <v>1.8</v>
      </c>
      <c r="Q65" s="33">
        <v>2</v>
      </c>
      <c r="R65" s="33">
        <v>2.5</v>
      </c>
      <c r="S65" s="33">
        <v>3</v>
      </c>
      <c r="T65" s="33">
        <v>5</v>
      </c>
      <c r="U65" s="22"/>
      <c r="V65" s="33">
        <v>0</v>
      </c>
      <c r="W65" s="33">
        <v>9.9999999999999991E-5</v>
      </c>
      <c r="X65" s="33">
        <v>4.0000000000000013E-4</v>
      </c>
      <c r="Y65" s="33">
        <v>1E-3</v>
      </c>
      <c r="Z65" s="33">
        <v>1.4000000000000002E-3</v>
      </c>
      <c r="AA65" s="33">
        <v>1.8E-3</v>
      </c>
      <c r="AB65" s="33">
        <v>2.2000000000000001E-3</v>
      </c>
      <c r="AC65" s="33">
        <v>2.6000000000000003E-3</v>
      </c>
      <c r="AD65" s="33">
        <v>3.0000000000000001E-3</v>
      </c>
      <c r="AE65" s="33">
        <v>3.4000000000000002E-3</v>
      </c>
      <c r="AF65" s="33">
        <v>4.4000000000000003E-3</v>
      </c>
      <c r="AG65" s="33">
        <v>5.5000000000000005E-3</v>
      </c>
      <c r="AH65" s="33">
        <v>8.5000000000000006E-3</v>
      </c>
      <c r="AI65" s="33">
        <v>1.2000000000000002E-2</v>
      </c>
      <c r="AJ65" s="33">
        <v>2.6000000000000002E-2</v>
      </c>
      <c r="AK65" s="8"/>
    </row>
    <row r="66" spans="1:37" ht="14.95" thickBot="1" x14ac:dyDescent="0.3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6"/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Wirkungsdiagramme (Im-Export)</vt:lpstr>
      <vt:lpstr>Wirkungsdiagramme </vt:lpstr>
      <vt:lpstr>MK_GMS_Pro</vt:lpstr>
    </vt:vector>
  </TitlesOfParts>
  <Company>DHBW Lörrach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Kaltenbacher, Prof. Dr. Matthias</dc:creator>
  <cp:lastModifiedBy>MK</cp:lastModifiedBy>
  <dcterms:created xsi:type="dcterms:W3CDTF">2022-09-04T09:14:08Z</dcterms:created>
  <dcterms:modified xsi:type="dcterms:W3CDTF">2024-02-08T11:42:09Z</dcterms:modified>
</cp:coreProperties>
</file>